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9600" windowHeight="2955" tabRatio="900" firstSheet="6" activeTab="11"/>
  </bookViews>
  <sheets>
    <sheet name="B1 NQ" sheetId="55" state="hidden" r:id="rId1"/>
    <sheet name="B2 NQ" sheetId="52" state="hidden" r:id="rId2"/>
    <sheet name="B3 NQ" sheetId="49" state="hidden" r:id="rId3"/>
    <sheet name="B1 TT" sheetId="51" state="hidden" r:id="rId4"/>
    <sheet name="B2 TT" sheetId="59" state="hidden" r:id="rId5"/>
    <sheet name="B3 TT" sheetId="53" state="hidden" r:id="rId6"/>
    <sheet name="B01" sheetId="2" r:id="rId7"/>
    <sheet name="B02" sheetId="32" r:id="rId8"/>
    <sheet name="B03" sheetId="42" r:id="rId9"/>
    <sheet name="B04" sheetId="58" r:id="rId10"/>
    <sheet name="B05" sheetId="56" r:id="rId11"/>
    <sheet name="B10" sheetId="50" r:id="rId12"/>
    <sheet name="Sheet1" sheetId="60" r:id="rId13"/>
    <sheet name="B10 CC" sheetId="54" state="hidden" r:id="rId14"/>
    <sheet name="B11" sheetId="43" r:id="rId15"/>
    <sheet name="B12" sheetId="46" r:id="rId16"/>
    <sheet name="1.TT_TYEN" sheetId="4" state="hidden" r:id="rId17"/>
    <sheet name="2.N_MUC" sheetId="5" state="hidden" r:id="rId18"/>
    <sheet name="3.B_COC" sheetId="6" state="hidden" r:id="rId19"/>
    <sheet name="4.T_LONG" sheetId="7" state="hidden" r:id="rId20"/>
    <sheet name="5.BI_XA" sheetId="8" state="hidden" r:id="rId21"/>
    <sheet name="6.T_HOA" sheetId="9" state="hidden" r:id="rId22"/>
    <sheet name="7.T_SON" sheetId="10" state="hidden" r:id="rId23"/>
    <sheet name="8.M_HUONG" sheetId="11" state="hidden" r:id="rId24"/>
    <sheet name="9.M_DAN" sheetId="12" state="hidden" r:id="rId25"/>
    <sheet name="10.M_KHUONG" sheetId="13" state="hidden" r:id="rId26"/>
    <sheet name="11.P_LUU" sheetId="14" state="hidden" r:id="rId27"/>
    <sheet name="12.T_THANH" sheetId="15" state="hidden" r:id="rId28"/>
    <sheet name="13.Y_THUAN" sheetId="16" state="hidden" r:id="rId29"/>
    <sheet name="14.BA_XA" sheetId="17" state="hidden" r:id="rId30"/>
    <sheet name="15.Y_LAM" sheetId="18" state="hidden" r:id="rId31"/>
    <sheet name="16.Y_PHU" sheetId="19" state="hidden" r:id="rId32"/>
    <sheet name="17.D_NINH" sheetId="20" state="hidden" r:id="rId33"/>
    <sheet name="18.H_DUC" sheetId="21" state="hidden" r:id="rId34"/>
  </sheets>
  <definedNames>
    <definedName name="___ct456789" localSheetId="9">IF(#REF!="","",#REF!*#REF!)</definedName>
    <definedName name="___ct456789" localSheetId="10">IF(#REF!="","",#REF!*#REF!)</definedName>
    <definedName name="___ct456789" localSheetId="0">IF(#REF!="","",#REF!*#REF!)</definedName>
    <definedName name="___ct456789" localSheetId="3">IF(#REF!="","",#REF!*#REF!)</definedName>
    <definedName name="___ct456789" localSheetId="13">IF(#REF!="","",#REF!*#REF!)</definedName>
    <definedName name="___ct456789" localSheetId="1">IF(#REF!="","",#REF!*#REF!)</definedName>
    <definedName name="___ct456789" localSheetId="4">IF(#REF!="","",#REF!*#REF!)</definedName>
    <definedName name="___ct456789" localSheetId="5">IF(#REF!="","",#REF!*#REF!)</definedName>
    <definedName name="___ct456789">IF(#REF!="","",#REF!*#REF!)</definedName>
    <definedName name="__b100000" localSheetId="9">#REF!</definedName>
    <definedName name="__b100000" localSheetId="10">#REF!</definedName>
    <definedName name="__b100000" localSheetId="0">#REF!</definedName>
    <definedName name="__b100000" localSheetId="3">#REF!</definedName>
    <definedName name="__b100000" localSheetId="13">#REF!</definedName>
    <definedName name="__b100000" localSheetId="1">#REF!</definedName>
    <definedName name="__b100000" localSheetId="4">#REF!</definedName>
    <definedName name="__b100000" localSheetId="5">#REF!</definedName>
    <definedName name="__b100000">#REF!</definedName>
    <definedName name="__B72172" localSheetId="9">#REF!</definedName>
    <definedName name="__B72172" localSheetId="10">#REF!</definedName>
    <definedName name="__B72172" localSheetId="0">#REF!</definedName>
    <definedName name="__B72172" localSheetId="3">#REF!</definedName>
    <definedName name="__B72172" localSheetId="13">#REF!</definedName>
    <definedName name="__B72172" localSheetId="1">#REF!</definedName>
    <definedName name="__B72172" localSheetId="4">#REF!</definedName>
    <definedName name="__B72172" localSheetId="5">#REF!</definedName>
    <definedName name="__B72172">#REF!</definedName>
    <definedName name="__B86000" localSheetId="9">#REF!</definedName>
    <definedName name="__B86000" localSheetId="10">#REF!</definedName>
    <definedName name="__B86000" localSheetId="0">#REF!</definedName>
    <definedName name="__B86000" localSheetId="3">#REF!</definedName>
    <definedName name="__B86000" localSheetId="13">#REF!</definedName>
    <definedName name="__B86000" localSheetId="1">#REF!</definedName>
    <definedName name="__B86000" localSheetId="4">#REF!</definedName>
    <definedName name="__B86000" localSheetId="5">#REF!</definedName>
    <definedName name="__B86000">#REF!</definedName>
    <definedName name="__boi1" localSheetId="9">#REF!</definedName>
    <definedName name="__boi1" localSheetId="10">#REF!</definedName>
    <definedName name="__boi1" localSheetId="0">#REF!</definedName>
    <definedName name="__boi1" localSheetId="3">#REF!</definedName>
    <definedName name="__boi1" localSheetId="13">#REF!</definedName>
    <definedName name="__boi1" localSheetId="1">#REF!</definedName>
    <definedName name="__boi1" localSheetId="4">#REF!</definedName>
    <definedName name="__boi1" localSheetId="5">#REF!</definedName>
    <definedName name="__boi1">#REF!</definedName>
    <definedName name="__boi2" localSheetId="9">#REF!</definedName>
    <definedName name="__boi2" localSheetId="10">#REF!</definedName>
    <definedName name="__boi2" localSheetId="0">#REF!</definedName>
    <definedName name="__boi2" localSheetId="3">#REF!</definedName>
    <definedName name="__boi2" localSheetId="13">#REF!</definedName>
    <definedName name="__boi2" localSheetId="1">#REF!</definedName>
    <definedName name="__boi2" localSheetId="4">#REF!</definedName>
    <definedName name="__boi2" localSheetId="5">#REF!</definedName>
    <definedName name="__boi2">#REF!</definedName>
    <definedName name="__boi3" localSheetId="9">#REF!</definedName>
    <definedName name="__boi3" localSheetId="10">#REF!</definedName>
    <definedName name="__boi3" localSheetId="0">#REF!</definedName>
    <definedName name="__boi3" localSheetId="3">#REF!</definedName>
    <definedName name="__boi3" localSheetId="13">#REF!</definedName>
    <definedName name="__boi3" localSheetId="1">#REF!</definedName>
    <definedName name="__boi3" localSheetId="4">#REF!</definedName>
    <definedName name="__boi3" localSheetId="5">#REF!</definedName>
    <definedName name="__boi3">#REF!</definedName>
    <definedName name="__boi4" localSheetId="9">#REF!</definedName>
    <definedName name="__boi4" localSheetId="10">#REF!</definedName>
    <definedName name="__boi4" localSheetId="0">#REF!</definedName>
    <definedName name="__boi4" localSheetId="3">#REF!</definedName>
    <definedName name="__boi4" localSheetId="13">#REF!</definedName>
    <definedName name="__boi4" localSheetId="1">#REF!</definedName>
    <definedName name="__boi4" localSheetId="4">#REF!</definedName>
    <definedName name="__boi4" localSheetId="5">#REF!</definedName>
    <definedName name="__boi4">#REF!</definedName>
    <definedName name="__BTM150" localSheetId="9">#REF!</definedName>
    <definedName name="__BTM150" localSheetId="10">#REF!</definedName>
    <definedName name="__BTM150" localSheetId="0">#REF!</definedName>
    <definedName name="__BTM150" localSheetId="3">#REF!</definedName>
    <definedName name="__BTM150" localSheetId="13">#REF!</definedName>
    <definedName name="__BTM150" localSheetId="1">#REF!</definedName>
    <definedName name="__BTM150" localSheetId="4">#REF!</definedName>
    <definedName name="__BTM150" localSheetId="5">#REF!</definedName>
    <definedName name="__BTM150">#REF!</definedName>
    <definedName name="__BTM200" localSheetId="9">#REF!</definedName>
    <definedName name="__BTM200" localSheetId="10">#REF!</definedName>
    <definedName name="__BTM200" localSheetId="0">#REF!</definedName>
    <definedName name="__BTM200" localSheetId="3">#REF!</definedName>
    <definedName name="__BTM200" localSheetId="13">#REF!</definedName>
    <definedName name="__BTM200" localSheetId="1">#REF!</definedName>
    <definedName name="__BTM200" localSheetId="4">#REF!</definedName>
    <definedName name="__BTM200" localSheetId="5">#REF!</definedName>
    <definedName name="__BTM200">#REF!</definedName>
    <definedName name="__BTM50" localSheetId="9">#REF!</definedName>
    <definedName name="__BTM50" localSheetId="10">#REF!</definedName>
    <definedName name="__BTM50" localSheetId="0">#REF!</definedName>
    <definedName name="__BTM50" localSheetId="3">#REF!</definedName>
    <definedName name="__BTM50" localSheetId="13">#REF!</definedName>
    <definedName name="__BTM50" localSheetId="1">#REF!</definedName>
    <definedName name="__BTM50" localSheetId="4">#REF!</definedName>
    <definedName name="__BTM50" localSheetId="5">#REF!</definedName>
    <definedName name="__BTM50">#REF!</definedName>
    <definedName name="__CON1" localSheetId="9">#REF!</definedName>
    <definedName name="__CON1" localSheetId="10">#REF!</definedName>
    <definedName name="__CON1" localSheetId="0">#REF!</definedName>
    <definedName name="__CON1" localSheetId="3">#REF!</definedName>
    <definedName name="__CON1" localSheetId="13">#REF!</definedName>
    <definedName name="__CON1" localSheetId="1">#REF!</definedName>
    <definedName name="__CON1" localSheetId="4">#REF!</definedName>
    <definedName name="__CON1" localSheetId="5">#REF!</definedName>
    <definedName name="__CON1">#REF!</definedName>
    <definedName name="__CON2" localSheetId="9">#REF!</definedName>
    <definedName name="__CON2" localSheetId="10">#REF!</definedName>
    <definedName name="__CON2" localSheetId="0">#REF!</definedName>
    <definedName name="__CON2" localSheetId="3">#REF!</definedName>
    <definedName name="__CON2" localSheetId="13">#REF!</definedName>
    <definedName name="__CON2" localSheetId="1">#REF!</definedName>
    <definedName name="__CON2" localSheetId="4">#REF!</definedName>
    <definedName name="__CON2" localSheetId="5">#REF!</definedName>
    <definedName name="__CON2">#REF!</definedName>
    <definedName name="__ct456789" localSheetId="9">IF(#REF!="","",#REF!*#REF!)</definedName>
    <definedName name="__ct456789" localSheetId="10">IF(#REF!="","",#REF!*#REF!)</definedName>
    <definedName name="__ct456789" localSheetId="0">IF(#REF!="","",#REF!*#REF!)</definedName>
    <definedName name="__ct456789" localSheetId="3">IF(#REF!="","",#REF!*#REF!)</definedName>
    <definedName name="__ct456789" localSheetId="13">IF(#REF!="","",#REF!*#REF!)</definedName>
    <definedName name="__ct456789" localSheetId="1">IF(#REF!="","",#REF!*#REF!)</definedName>
    <definedName name="__ct456789" localSheetId="4">IF(#REF!="","",#REF!*#REF!)</definedName>
    <definedName name="__ct456789" localSheetId="5">IF(#REF!="","",#REF!*#REF!)</definedName>
    <definedName name="__ct456789">IF(#REF!="","",#REF!*#REF!)</definedName>
    <definedName name="__ddn400" localSheetId="9">#REF!</definedName>
    <definedName name="__ddn400" localSheetId="10">#REF!</definedName>
    <definedName name="__ddn400" localSheetId="0">#REF!</definedName>
    <definedName name="__ddn400" localSheetId="3">#REF!</definedName>
    <definedName name="__ddn400" localSheetId="13">#REF!</definedName>
    <definedName name="__ddn400" localSheetId="1">#REF!</definedName>
    <definedName name="__ddn400" localSheetId="4">#REF!</definedName>
    <definedName name="__ddn400" localSheetId="5">#REF!</definedName>
    <definedName name="__ddn400">#REF!</definedName>
    <definedName name="__ddn600" localSheetId="9">#REF!</definedName>
    <definedName name="__ddn600" localSheetId="10">#REF!</definedName>
    <definedName name="__ddn600" localSheetId="0">#REF!</definedName>
    <definedName name="__ddn600" localSheetId="3">#REF!</definedName>
    <definedName name="__ddn600" localSheetId="13">#REF!</definedName>
    <definedName name="__ddn600" localSheetId="1">#REF!</definedName>
    <definedName name="__ddn600" localSheetId="4">#REF!</definedName>
    <definedName name="__ddn600" localSheetId="5">#REF!</definedName>
    <definedName name="__ddn600">#REF!</definedName>
    <definedName name="__hom2" localSheetId="9">#REF!</definedName>
    <definedName name="__hom2" localSheetId="10">#REF!</definedName>
    <definedName name="__hom2" localSheetId="0">#REF!</definedName>
    <definedName name="__hom2" localSheetId="3">#REF!</definedName>
    <definedName name="__hom2" localSheetId="13">#REF!</definedName>
    <definedName name="__hom2" localSheetId="1">#REF!</definedName>
    <definedName name="__hom2" localSheetId="4">#REF!</definedName>
    <definedName name="__hom2" localSheetId="5">#REF!</definedName>
    <definedName name="__hom2">#REF!</definedName>
    <definedName name="__KM188" localSheetId="9">#REF!</definedName>
    <definedName name="__KM188" localSheetId="10">#REF!</definedName>
    <definedName name="__KM188" localSheetId="0">#REF!</definedName>
    <definedName name="__KM188" localSheetId="3">#REF!</definedName>
    <definedName name="__KM188" localSheetId="13">#REF!</definedName>
    <definedName name="__KM188" localSheetId="1">#REF!</definedName>
    <definedName name="__KM188" localSheetId="4">#REF!</definedName>
    <definedName name="__KM188" localSheetId="5">#REF!</definedName>
    <definedName name="__KM188">#REF!</definedName>
    <definedName name="__km189" localSheetId="9">#REF!</definedName>
    <definedName name="__km189" localSheetId="10">#REF!</definedName>
    <definedName name="__km189" localSheetId="0">#REF!</definedName>
    <definedName name="__km189" localSheetId="3">#REF!</definedName>
    <definedName name="__km189" localSheetId="13">#REF!</definedName>
    <definedName name="__km189" localSheetId="1">#REF!</definedName>
    <definedName name="__km189" localSheetId="4">#REF!</definedName>
    <definedName name="__km189" localSheetId="5">#REF!</definedName>
    <definedName name="__km189">#REF!</definedName>
    <definedName name="__km190" localSheetId="9">#REF!</definedName>
    <definedName name="__km190" localSheetId="10">#REF!</definedName>
    <definedName name="__km190" localSheetId="0">#REF!</definedName>
    <definedName name="__km190" localSheetId="3">#REF!</definedName>
    <definedName name="__km190" localSheetId="13">#REF!</definedName>
    <definedName name="__km190" localSheetId="1">#REF!</definedName>
    <definedName name="__km190" localSheetId="4">#REF!</definedName>
    <definedName name="__km190" localSheetId="5">#REF!</definedName>
    <definedName name="__km190">#REF!</definedName>
    <definedName name="__km191" localSheetId="9">#REF!</definedName>
    <definedName name="__km191" localSheetId="10">#REF!</definedName>
    <definedName name="__km191" localSheetId="0">#REF!</definedName>
    <definedName name="__km191" localSheetId="3">#REF!</definedName>
    <definedName name="__km191" localSheetId="13">#REF!</definedName>
    <definedName name="__km191" localSheetId="1">#REF!</definedName>
    <definedName name="__km191" localSheetId="4">#REF!</definedName>
    <definedName name="__km191" localSheetId="5">#REF!</definedName>
    <definedName name="__km191">#REF!</definedName>
    <definedName name="__km192" localSheetId="9">#REF!</definedName>
    <definedName name="__km192" localSheetId="10">#REF!</definedName>
    <definedName name="__km192" localSheetId="0">#REF!</definedName>
    <definedName name="__km192" localSheetId="3">#REF!</definedName>
    <definedName name="__km192" localSheetId="13">#REF!</definedName>
    <definedName name="__km192" localSheetId="1">#REF!</definedName>
    <definedName name="__km192" localSheetId="4">#REF!</definedName>
    <definedName name="__km192" localSheetId="5">#REF!</definedName>
    <definedName name="__km192">#REF!</definedName>
    <definedName name="__km193" localSheetId="9">#REF!</definedName>
    <definedName name="__km193" localSheetId="10">#REF!</definedName>
    <definedName name="__km193" localSheetId="0">#REF!</definedName>
    <definedName name="__km193" localSheetId="3">#REF!</definedName>
    <definedName name="__km193" localSheetId="13">#REF!</definedName>
    <definedName name="__km193" localSheetId="1">#REF!</definedName>
    <definedName name="__km193" localSheetId="4">#REF!</definedName>
    <definedName name="__km193" localSheetId="5">#REF!</definedName>
    <definedName name="__km193">#REF!</definedName>
    <definedName name="__km194" localSheetId="9">#REF!</definedName>
    <definedName name="__km194" localSheetId="10">#REF!</definedName>
    <definedName name="__km194" localSheetId="0">#REF!</definedName>
    <definedName name="__km194" localSheetId="3">#REF!</definedName>
    <definedName name="__km194" localSheetId="13">#REF!</definedName>
    <definedName name="__km194" localSheetId="1">#REF!</definedName>
    <definedName name="__km194" localSheetId="4">#REF!</definedName>
    <definedName name="__km194" localSheetId="5">#REF!</definedName>
    <definedName name="__km194">#REF!</definedName>
    <definedName name="__km195" localSheetId="9">#REF!</definedName>
    <definedName name="__km195" localSheetId="10">#REF!</definedName>
    <definedName name="__km195" localSheetId="0">#REF!</definedName>
    <definedName name="__km195" localSheetId="3">#REF!</definedName>
    <definedName name="__km195" localSheetId="13">#REF!</definedName>
    <definedName name="__km195" localSheetId="1">#REF!</definedName>
    <definedName name="__km195" localSheetId="4">#REF!</definedName>
    <definedName name="__km195" localSheetId="5">#REF!</definedName>
    <definedName name="__km195">#REF!</definedName>
    <definedName name="__km196" localSheetId="9">#REF!</definedName>
    <definedName name="__km196" localSheetId="10">#REF!</definedName>
    <definedName name="__km196" localSheetId="0">#REF!</definedName>
    <definedName name="__km196" localSheetId="3">#REF!</definedName>
    <definedName name="__km196" localSheetId="13">#REF!</definedName>
    <definedName name="__km196" localSheetId="1">#REF!</definedName>
    <definedName name="__km196" localSheetId="4">#REF!</definedName>
    <definedName name="__km196" localSheetId="5">#REF!</definedName>
    <definedName name="__km196">#REF!</definedName>
    <definedName name="__km197" localSheetId="9">#REF!</definedName>
    <definedName name="__km197" localSheetId="10">#REF!</definedName>
    <definedName name="__km197" localSheetId="0">#REF!</definedName>
    <definedName name="__km197" localSheetId="3">#REF!</definedName>
    <definedName name="__km197" localSheetId="13">#REF!</definedName>
    <definedName name="__km197" localSheetId="1">#REF!</definedName>
    <definedName name="__km197" localSheetId="4">#REF!</definedName>
    <definedName name="__km197" localSheetId="5">#REF!</definedName>
    <definedName name="__km197">#REF!</definedName>
    <definedName name="__km198" localSheetId="9">#REF!</definedName>
    <definedName name="__km198" localSheetId="10">#REF!</definedName>
    <definedName name="__km198" localSheetId="0">#REF!</definedName>
    <definedName name="__km198" localSheetId="3">#REF!</definedName>
    <definedName name="__km198" localSheetId="13">#REF!</definedName>
    <definedName name="__km198" localSheetId="1">#REF!</definedName>
    <definedName name="__km198" localSheetId="4">#REF!</definedName>
    <definedName name="__km198" localSheetId="5">#REF!</definedName>
    <definedName name="__km198">#REF!</definedName>
    <definedName name="__MAC12" localSheetId="9">#REF!</definedName>
    <definedName name="__MAC12" localSheetId="10">#REF!</definedName>
    <definedName name="__MAC12" localSheetId="0">#REF!</definedName>
    <definedName name="__MAC12" localSheetId="3">#REF!</definedName>
    <definedName name="__MAC12" localSheetId="13">#REF!</definedName>
    <definedName name="__MAC12" localSheetId="1">#REF!</definedName>
    <definedName name="__MAC12" localSheetId="4">#REF!</definedName>
    <definedName name="__MAC12" localSheetId="5">#REF!</definedName>
    <definedName name="__MAC12">#REF!</definedName>
    <definedName name="__MAC46" localSheetId="9">#REF!</definedName>
    <definedName name="__MAC46" localSheetId="10">#REF!</definedName>
    <definedName name="__MAC46" localSheetId="0">#REF!</definedName>
    <definedName name="__MAC46" localSheetId="3">#REF!</definedName>
    <definedName name="__MAC46" localSheetId="13">#REF!</definedName>
    <definedName name="__MAC46" localSheetId="1">#REF!</definedName>
    <definedName name="__MAC46" localSheetId="4">#REF!</definedName>
    <definedName name="__MAC46" localSheetId="5">#REF!</definedName>
    <definedName name="__MAC46">#REF!</definedName>
    <definedName name="__NCL100" localSheetId="9">#REF!</definedName>
    <definedName name="__NCL100" localSheetId="10">#REF!</definedName>
    <definedName name="__NCL100" localSheetId="0">#REF!</definedName>
    <definedName name="__NCL100" localSheetId="3">#REF!</definedName>
    <definedName name="__NCL100" localSheetId="13">#REF!</definedName>
    <definedName name="__NCL100" localSheetId="1">#REF!</definedName>
    <definedName name="__NCL100" localSheetId="4">#REF!</definedName>
    <definedName name="__NCL100" localSheetId="5">#REF!</definedName>
    <definedName name="__NCL100">#REF!</definedName>
    <definedName name="__NCL200" localSheetId="9">#REF!</definedName>
    <definedName name="__NCL200" localSheetId="10">#REF!</definedName>
    <definedName name="__NCL200" localSheetId="0">#REF!</definedName>
    <definedName name="__NCL200" localSheetId="3">#REF!</definedName>
    <definedName name="__NCL200" localSheetId="13">#REF!</definedName>
    <definedName name="__NCL200" localSheetId="1">#REF!</definedName>
    <definedName name="__NCL200" localSheetId="4">#REF!</definedName>
    <definedName name="__NCL200" localSheetId="5">#REF!</definedName>
    <definedName name="__NCL200">#REF!</definedName>
    <definedName name="__NCL250" localSheetId="9">#REF!</definedName>
    <definedName name="__NCL250" localSheetId="10">#REF!</definedName>
    <definedName name="__NCL250" localSheetId="0">#REF!</definedName>
    <definedName name="__NCL250" localSheetId="3">#REF!</definedName>
    <definedName name="__NCL250" localSheetId="13">#REF!</definedName>
    <definedName name="__NCL250" localSheetId="1">#REF!</definedName>
    <definedName name="__NCL250" localSheetId="4">#REF!</definedName>
    <definedName name="__NCL250" localSheetId="5">#REF!</definedName>
    <definedName name="__NCL250">#REF!</definedName>
    <definedName name="__NET2" localSheetId="9">#REF!</definedName>
    <definedName name="__NET2" localSheetId="10">#REF!</definedName>
    <definedName name="__NET2" localSheetId="0">#REF!</definedName>
    <definedName name="__NET2" localSheetId="3">#REF!</definedName>
    <definedName name="__NET2" localSheetId="13">#REF!</definedName>
    <definedName name="__NET2" localSheetId="1">#REF!</definedName>
    <definedName name="__NET2" localSheetId="4">#REF!</definedName>
    <definedName name="__NET2" localSheetId="5">#REF!</definedName>
    <definedName name="__NET2">#REF!</definedName>
    <definedName name="__nin190" localSheetId="9">#REF!</definedName>
    <definedName name="__nin190" localSheetId="10">#REF!</definedName>
    <definedName name="__nin190" localSheetId="0">#REF!</definedName>
    <definedName name="__nin190" localSheetId="3">#REF!</definedName>
    <definedName name="__nin190" localSheetId="13">#REF!</definedName>
    <definedName name="__nin190" localSheetId="1">#REF!</definedName>
    <definedName name="__nin190" localSheetId="4">#REF!</definedName>
    <definedName name="__nin190" localSheetId="5">#REF!</definedName>
    <definedName name="__nin190">#REF!</definedName>
    <definedName name="__Sat27" localSheetId="9">#REF!</definedName>
    <definedName name="__Sat27" localSheetId="10">#REF!</definedName>
    <definedName name="__Sat27" localSheetId="0">#REF!</definedName>
    <definedName name="__Sat27" localSheetId="3">#REF!</definedName>
    <definedName name="__Sat27" localSheetId="13">#REF!</definedName>
    <definedName name="__Sat27" localSheetId="1">#REF!</definedName>
    <definedName name="__Sat27" localSheetId="4">#REF!</definedName>
    <definedName name="__Sat27" localSheetId="5">#REF!</definedName>
    <definedName name="__Sat27">#REF!</definedName>
    <definedName name="__Sat6" localSheetId="9">#REF!</definedName>
    <definedName name="__Sat6" localSheetId="10">#REF!</definedName>
    <definedName name="__Sat6" localSheetId="0">#REF!</definedName>
    <definedName name="__Sat6" localSheetId="3">#REF!</definedName>
    <definedName name="__Sat6" localSheetId="13">#REF!</definedName>
    <definedName name="__Sat6" localSheetId="1">#REF!</definedName>
    <definedName name="__Sat6" localSheetId="4">#REF!</definedName>
    <definedName name="__Sat6" localSheetId="5">#REF!</definedName>
    <definedName name="__Sat6">#REF!</definedName>
    <definedName name="__sc1" localSheetId="9">#REF!</definedName>
    <definedName name="__sc1" localSheetId="10">#REF!</definedName>
    <definedName name="__sc1" localSheetId="0">#REF!</definedName>
    <definedName name="__sc1" localSheetId="3">#REF!</definedName>
    <definedName name="__sc1" localSheetId="13">#REF!</definedName>
    <definedName name="__sc1" localSheetId="1">#REF!</definedName>
    <definedName name="__sc1" localSheetId="4">#REF!</definedName>
    <definedName name="__sc1" localSheetId="5">#REF!</definedName>
    <definedName name="__sc1">#REF!</definedName>
    <definedName name="__SC2" localSheetId="9">#REF!</definedName>
    <definedName name="__SC2" localSheetId="10">#REF!</definedName>
    <definedName name="__SC2" localSheetId="0">#REF!</definedName>
    <definedName name="__SC2" localSheetId="3">#REF!</definedName>
    <definedName name="__SC2" localSheetId="13">#REF!</definedName>
    <definedName name="__SC2" localSheetId="1">#REF!</definedName>
    <definedName name="__SC2" localSheetId="4">#REF!</definedName>
    <definedName name="__SC2" localSheetId="5">#REF!</definedName>
    <definedName name="__SC2">#REF!</definedName>
    <definedName name="__sc3" localSheetId="9">#REF!</definedName>
    <definedName name="__sc3" localSheetId="10">#REF!</definedName>
    <definedName name="__sc3" localSheetId="0">#REF!</definedName>
    <definedName name="__sc3" localSheetId="3">#REF!</definedName>
    <definedName name="__sc3" localSheetId="13">#REF!</definedName>
    <definedName name="__sc3" localSheetId="1">#REF!</definedName>
    <definedName name="__sc3" localSheetId="4">#REF!</definedName>
    <definedName name="__sc3" localSheetId="5">#REF!</definedName>
    <definedName name="__sc3">#REF!</definedName>
    <definedName name="__SN3" localSheetId="9">#REF!</definedName>
    <definedName name="__SN3" localSheetId="10">#REF!</definedName>
    <definedName name="__SN3" localSheetId="0">#REF!</definedName>
    <definedName name="__SN3" localSheetId="3">#REF!</definedName>
    <definedName name="__SN3" localSheetId="13">#REF!</definedName>
    <definedName name="__SN3" localSheetId="1">#REF!</definedName>
    <definedName name="__SN3" localSheetId="4">#REF!</definedName>
    <definedName name="__SN3" localSheetId="5">#REF!</definedName>
    <definedName name="__SN3">#REF!</definedName>
    <definedName name="__sua20" localSheetId="9">#REF!</definedName>
    <definedName name="__sua20" localSheetId="10">#REF!</definedName>
    <definedName name="__sua20" localSheetId="0">#REF!</definedName>
    <definedName name="__sua20" localSheetId="3">#REF!</definedName>
    <definedName name="__sua20" localSheetId="13">#REF!</definedName>
    <definedName name="__sua20" localSheetId="1">#REF!</definedName>
    <definedName name="__sua20" localSheetId="4">#REF!</definedName>
    <definedName name="__sua20" localSheetId="5">#REF!</definedName>
    <definedName name="__sua20">#REF!</definedName>
    <definedName name="__sua30" localSheetId="9">#REF!</definedName>
    <definedName name="__sua30" localSheetId="10">#REF!</definedName>
    <definedName name="__sua30" localSheetId="0">#REF!</definedName>
    <definedName name="__sua30" localSheetId="3">#REF!</definedName>
    <definedName name="__sua30" localSheetId="13">#REF!</definedName>
    <definedName name="__sua30" localSheetId="1">#REF!</definedName>
    <definedName name="__sua30" localSheetId="4">#REF!</definedName>
    <definedName name="__sua30" localSheetId="5">#REF!</definedName>
    <definedName name="__sua30">#REF!</definedName>
    <definedName name="__TH1" localSheetId="9">#REF!</definedName>
    <definedName name="__TH1" localSheetId="10">#REF!</definedName>
    <definedName name="__TH1" localSheetId="0">#REF!</definedName>
    <definedName name="__TH1" localSheetId="3">#REF!</definedName>
    <definedName name="__TH1" localSheetId="13">#REF!</definedName>
    <definedName name="__TH1" localSheetId="1">#REF!</definedName>
    <definedName name="__TH1" localSheetId="4">#REF!</definedName>
    <definedName name="__TH1" localSheetId="5">#REF!</definedName>
    <definedName name="__TH1">#REF!</definedName>
    <definedName name="__TH2" localSheetId="9">#REF!</definedName>
    <definedName name="__TH2" localSheetId="10">#REF!</definedName>
    <definedName name="__TH2" localSheetId="0">#REF!</definedName>
    <definedName name="__TH2" localSheetId="3">#REF!</definedName>
    <definedName name="__TH2" localSheetId="13">#REF!</definedName>
    <definedName name="__TH2" localSheetId="1">#REF!</definedName>
    <definedName name="__TH2" localSheetId="4">#REF!</definedName>
    <definedName name="__TH2" localSheetId="5">#REF!</definedName>
    <definedName name="__TH2">#REF!</definedName>
    <definedName name="__TH3" localSheetId="9">#REF!</definedName>
    <definedName name="__TH3" localSheetId="10">#REF!</definedName>
    <definedName name="__TH3" localSheetId="0">#REF!</definedName>
    <definedName name="__TH3" localSheetId="3">#REF!</definedName>
    <definedName name="__TH3" localSheetId="13">#REF!</definedName>
    <definedName name="__TH3" localSheetId="1">#REF!</definedName>
    <definedName name="__TH3" localSheetId="4">#REF!</definedName>
    <definedName name="__TH3" localSheetId="5">#REF!</definedName>
    <definedName name="__TH3">#REF!</definedName>
    <definedName name="__TL1" localSheetId="9">#REF!</definedName>
    <definedName name="__TL1" localSheetId="10">#REF!</definedName>
    <definedName name="__TL1" localSheetId="0">#REF!</definedName>
    <definedName name="__TL1" localSheetId="3">#REF!</definedName>
    <definedName name="__TL1" localSheetId="13">#REF!</definedName>
    <definedName name="__TL1" localSheetId="1">#REF!</definedName>
    <definedName name="__TL1" localSheetId="4">#REF!</definedName>
    <definedName name="__TL1" localSheetId="5">#REF!</definedName>
    <definedName name="__TL1">#REF!</definedName>
    <definedName name="__TL2" localSheetId="9">#REF!</definedName>
    <definedName name="__TL2" localSheetId="10">#REF!</definedName>
    <definedName name="__TL2" localSheetId="0">#REF!</definedName>
    <definedName name="__TL2" localSheetId="3">#REF!</definedName>
    <definedName name="__TL2" localSheetId="13">#REF!</definedName>
    <definedName name="__TL2" localSheetId="1">#REF!</definedName>
    <definedName name="__TL2" localSheetId="4">#REF!</definedName>
    <definedName name="__TL2" localSheetId="5">#REF!</definedName>
    <definedName name="__TL2">#REF!</definedName>
    <definedName name="__TL3" localSheetId="9">#REF!</definedName>
    <definedName name="__TL3" localSheetId="10">#REF!</definedName>
    <definedName name="__TL3" localSheetId="0">#REF!</definedName>
    <definedName name="__TL3" localSheetId="3">#REF!</definedName>
    <definedName name="__TL3" localSheetId="13">#REF!</definedName>
    <definedName name="__TL3" localSheetId="1">#REF!</definedName>
    <definedName name="__TL3" localSheetId="4">#REF!</definedName>
    <definedName name="__TL3" localSheetId="5">#REF!</definedName>
    <definedName name="__TL3">#REF!</definedName>
    <definedName name="__TLA120" localSheetId="9">#REF!</definedName>
    <definedName name="__TLA120" localSheetId="10">#REF!</definedName>
    <definedName name="__TLA120" localSheetId="0">#REF!</definedName>
    <definedName name="__TLA120" localSheetId="3">#REF!</definedName>
    <definedName name="__TLA120" localSheetId="13">#REF!</definedName>
    <definedName name="__TLA120" localSheetId="1">#REF!</definedName>
    <definedName name="__TLA120" localSheetId="4">#REF!</definedName>
    <definedName name="__TLA120" localSheetId="5">#REF!</definedName>
    <definedName name="__TLA120">#REF!</definedName>
    <definedName name="__TLA35" localSheetId="9">#REF!</definedName>
    <definedName name="__TLA35" localSheetId="10">#REF!</definedName>
    <definedName name="__TLA35" localSheetId="0">#REF!</definedName>
    <definedName name="__TLA35" localSheetId="3">#REF!</definedName>
    <definedName name="__TLA35" localSheetId="13">#REF!</definedName>
    <definedName name="__TLA35" localSheetId="1">#REF!</definedName>
    <definedName name="__TLA35" localSheetId="4">#REF!</definedName>
    <definedName name="__TLA35" localSheetId="5">#REF!</definedName>
    <definedName name="__TLA35">#REF!</definedName>
    <definedName name="__TLA50" localSheetId="9">#REF!</definedName>
    <definedName name="__TLA50" localSheetId="10">#REF!</definedName>
    <definedName name="__TLA50" localSheetId="0">#REF!</definedName>
    <definedName name="__TLA50" localSheetId="3">#REF!</definedName>
    <definedName name="__TLA50" localSheetId="13">#REF!</definedName>
    <definedName name="__TLA50" localSheetId="1">#REF!</definedName>
    <definedName name="__TLA50" localSheetId="4">#REF!</definedName>
    <definedName name="__TLA50" localSheetId="5">#REF!</definedName>
    <definedName name="__TLA50">#REF!</definedName>
    <definedName name="__TLA70" localSheetId="9">#REF!</definedName>
    <definedName name="__TLA70" localSheetId="10">#REF!</definedName>
    <definedName name="__TLA70" localSheetId="0">#REF!</definedName>
    <definedName name="__TLA70" localSheetId="3">#REF!</definedName>
    <definedName name="__TLA70" localSheetId="13">#REF!</definedName>
    <definedName name="__TLA70" localSheetId="1">#REF!</definedName>
    <definedName name="__TLA70" localSheetId="4">#REF!</definedName>
    <definedName name="__TLA70" localSheetId="5">#REF!</definedName>
    <definedName name="__TLA70">#REF!</definedName>
    <definedName name="__TLA95" localSheetId="9">#REF!</definedName>
    <definedName name="__TLA95" localSheetId="10">#REF!</definedName>
    <definedName name="__TLA95" localSheetId="0">#REF!</definedName>
    <definedName name="__TLA95" localSheetId="3">#REF!</definedName>
    <definedName name="__TLA95" localSheetId="13">#REF!</definedName>
    <definedName name="__TLA95" localSheetId="1">#REF!</definedName>
    <definedName name="__TLA95" localSheetId="4">#REF!</definedName>
    <definedName name="__TLA95" localSheetId="5">#REF!</definedName>
    <definedName name="__TLA95">#REF!</definedName>
    <definedName name="__tz593" localSheetId="9">#REF!</definedName>
    <definedName name="__tz593" localSheetId="10">#REF!</definedName>
    <definedName name="__tz593" localSheetId="0">#REF!</definedName>
    <definedName name="__tz593" localSheetId="3">#REF!</definedName>
    <definedName name="__tz593" localSheetId="13">#REF!</definedName>
    <definedName name="__tz593" localSheetId="1">#REF!</definedName>
    <definedName name="__tz593" localSheetId="4">#REF!</definedName>
    <definedName name="__tz593" localSheetId="5">#REF!</definedName>
    <definedName name="__tz593">#REF!</definedName>
    <definedName name="__VL100" localSheetId="9">#REF!</definedName>
    <definedName name="__VL100" localSheetId="10">#REF!</definedName>
    <definedName name="__VL100" localSheetId="0">#REF!</definedName>
    <definedName name="__VL100" localSheetId="3">#REF!</definedName>
    <definedName name="__VL100" localSheetId="13">#REF!</definedName>
    <definedName name="__VL100" localSheetId="1">#REF!</definedName>
    <definedName name="__VL100" localSheetId="4">#REF!</definedName>
    <definedName name="__VL100" localSheetId="5">#REF!</definedName>
    <definedName name="__VL100">#REF!</definedName>
    <definedName name="__VL200" localSheetId="9">#REF!</definedName>
    <definedName name="__VL200" localSheetId="10">#REF!</definedName>
    <definedName name="__VL200" localSheetId="0">#REF!</definedName>
    <definedName name="__VL200" localSheetId="3">#REF!</definedName>
    <definedName name="__VL200" localSheetId="13">#REF!</definedName>
    <definedName name="__VL200" localSheetId="1">#REF!</definedName>
    <definedName name="__VL200" localSheetId="4">#REF!</definedName>
    <definedName name="__VL200" localSheetId="5">#REF!</definedName>
    <definedName name="__VL200">#REF!</definedName>
    <definedName name="__VL250" localSheetId="9">#REF!</definedName>
    <definedName name="__VL250" localSheetId="10">#REF!</definedName>
    <definedName name="__VL250" localSheetId="0">#REF!</definedName>
    <definedName name="__VL250" localSheetId="3">#REF!</definedName>
    <definedName name="__VL250" localSheetId="13">#REF!</definedName>
    <definedName name="__VL250" localSheetId="1">#REF!</definedName>
    <definedName name="__VL250" localSheetId="4">#REF!</definedName>
    <definedName name="__VL250" localSheetId="5">#REF!</definedName>
    <definedName name="__VL250">#REF!</definedName>
    <definedName name="_1">#N/A</definedName>
    <definedName name="_1000A01">#N/A</definedName>
    <definedName name="_2">#N/A</definedName>
    <definedName name="_40x4">5100</definedName>
    <definedName name="_b100000" localSheetId="9">#REF!</definedName>
    <definedName name="_b100000" localSheetId="10">#REF!</definedName>
    <definedName name="_b100000" localSheetId="0">#REF!</definedName>
    <definedName name="_b100000" localSheetId="3">#REF!</definedName>
    <definedName name="_b100000" localSheetId="13">#REF!</definedName>
    <definedName name="_b100000" localSheetId="1">#REF!</definedName>
    <definedName name="_b100000" localSheetId="4">#REF!</definedName>
    <definedName name="_b100000" localSheetId="5">#REF!</definedName>
    <definedName name="_b100000">#REF!</definedName>
    <definedName name="_B72172" localSheetId="9">#REF!</definedName>
    <definedName name="_B72172" localSheetId="10">#REF!</definedName>
    <definedName name="_B72172" localSheetId="0">#REF!</definedName>
    <definedName name="_B72172" localSheetId="3">#REF!</definedName>
    <definedName name="_B72172" localSheetId="13">#REF!</definedName>
    <definedName name="_B72172" localSheetId="1">#REF!</definedName>
    <definedName name="_B72172" localSheetId="4">#REF!</definedName>
    <definedName name="_B72172" localSheetId="5">#REF!</definedName>
    <definedName name="_B72172">#REF!</definedName>
    <definedName name="_B86000" localSheetId="9">#REF!</definedName>
    <definedName name="_B86000" localSheetId="10">#REF!</definedName>
    <definedName name="_B86000" localSheetId="0">#REF!</definedName>
    <definedName name="_B86000" localSheetId="3">#REF!</definedName>
    <definedName name="_B86000" localSheetId="13">#REF!</definedName>
    <definedName name="_B86000" localSheetId="1">#REF!</definedName>
    <definedName name="_B86000" localSheetId="4">#REF!</definedName>
    <definedName name="_B86000" localSheetId="5">#REF!</definedName>
    <definedName name="_B86000">#REF!</definedName>
    <definedName name="_boi1" localSheetId="9">#REF!</definedName>
    <definedName name="_boi1" localSheetId="10">#REF!</definedName>
    <definedName name="_boi1" localSheetId="0">#REF!</definedName>
    <definedName name="_boi1" localSheetId="3">#REF!</definedName>
    <definedName name="_boi1" localSheetId="13">#REF!</definedName>
    <definedName name="_boi1" localSheetId="1">#REF!</definedName>
    <definedName name="_boi1" localSheetId="4">#REF!</definedName>
    <definedName name="_boi1" localSheetId="5">#REF!</definedName>
    <definedName name="_boi1">#REF!</definedName>
    <definedName name="_boi2" localSheetId="9">#REF!</definedName>
    <definedName name="_boi2" localSheetId="10">#REF!</definedName>
    <definedName name="_boi2" localSheetId="0">#REF!</definedName>
    <definedName name="_boi2" localSheetId="3">#REF!</definedName>
    <definedName name="_boi2" localSheetId="13">#REF!</definedName>
    <definedName name="_boi2" localSheetId="1">#REF!</definedName>
    <definedName name="_boi2" localSheetId="4">#REF!</definedName>
    <definedName name="_boi2" localSheetId="5">#REF!</definedName>
    <definedName name="_boi2">#REF!</definedName>
    <definedName name="_boi3" localSheetId="9">#REF!</definedName>
    <definedName name="_boi3" localSheetId="10">#REF!</definedName>
    <definedName name="_boi3" localSheetId="0">#REF!</definedName>
    <definedName name="_boi3" localSheetId="3">#REF!</definedName>
    <definedName name="_boi3" localSheetId="13">#REF!</definedName>
    <definedName name="_boi3" localSheetId="1">#REF!</definedName>
    <definedName name="_boi3" localSheetId="4">#REF!</definedName>
    <definedName name="_boi3" localSheetId="5">#REF!</definedName>
    <definedName name="_boi3">#REF!</definedName>
    <definedName name="_boi4" localSheetId="9">#REF!</definedName>
    <definedName name="_boi4" localSheetId="10">#REF!</definedName>
    <definedName name="_boi4" localSheetId="0">#REF!</definedName>
    <definedName name="_boi4" localSheetId="3">#REF!</definedName>
    <definedName name="_boi4" localSheetId="13">#REF!</definedName>
    <definedName name="_boi4" localSheetId="1">#REF!</definedName>
    <definedName name="_boi4" localSheetId="4">#REF!</definedName>
    <definedName name="_boi4" localSheetId="5">#REF!</definedName>
    <definedName name="_boi4">#REF!</definedName>
    <definedName name="_BTM150" localSheetId="9">#REF!</definedName>
    <definedName name="_BTM150" localSheetId="10">#REF!</definedName>
    <definedName name="_BTM150" localSheetId="0">#REF!</definedName>
    <definedName name="_BTM150" localSheetId="3">#REF!</definedName>
    <definedName name="_BTM150" localSheetId="13">#REF!</definedName>
    <definedName name="_BTM150" localSheetId="1">#REF!</definedName>
    <definedName name="_BTM150" localSheetId="4">#REF!</definedName>
    <definedName name="_BTM150" localSheetId="5">#REF!</definedName>
    <definedName name="_BTM150">#REF!</definedName>
    <definedName name="_BTM200" localSheetId="9">#REF!</definedName>
    <definedName name="_BTM200" localSheetId="10">#REF!</definedName>
    <definedName name="_BTM200" localSheetId="0">#REF!</definedName>
    <definedName name="_BTM200" localSheetId="3">#REF!</definedName>
    <definedName name="_BTM200" localSheetId="13">#REF!</definedName>
    <definedName name="_BTM200" localSheetId="1">#REF!</definedName>
    <definedName name="_BTM200" localSheetId="4">#REF!</definedName>
    <definedName name="_BTM200" localSheetId="5">#REF!</definedName>
    <definedName name="_BTM200">#REF!</definedName>
    <definedName name="_BTM50" localSheetId="9">#REF!</definedName>
    <definedName name="_BTM50" localSheetId="10">#REF!</definedName>
    <definedName name="_BTM50" localSheetId="0">#REF!</definedName>
    <definedName name="_BTM50" localSheetId="3">#REF!</definedName>
    <definedName name="_BTM50" localSheetId="13">#REF!</definedName>
    <definedName name="_BTM50" localSheetId="1">#REF!</definedName>
    <definedName name="_BTM50" localSheetId="4">#REF!</definedName>
    <definedName name="_BTM50" localSheetId="5">#REF!</definedName>
    <definedName name="_BTM50">#REF!</definedName>
    <definedName name="_CON1" localSheetId="9">#REF!</definedName>
    <definedName name="_CON1" localSheetId="10">#REF!</definedName>
    <definedName name="_CON1" localSheetId="0">#REF!</definedName>
    <definedName name="_CON1" localSheetId="3">#REF!</definedName>
    <definedName name="_CON1" localSheetId="13">#REF!</definedName>
    <definedName name="_CON1" localSheetId="1">#REF!</definedName>
    <definedName name="_CON1" localSheetId="4">#REF!</definedName>
    <definedName name="_CON1" localSheetId="5">#REF!</definedName>
    <definedName name="_CON1">#REF!</definedName>
    <definedName name="_CON2" localSheetId="9">#REF!</definedName>
    <definedName name="_CON2" localSheetId="10">#REF!</definedName>
    <definedName name="_CON2" localSheetId="0">#REF!</definedName>
    <definedName name="_CON2" localSheetId="3">#REF!</definedName>
    <definedName name="_CON2" localSheetId="13">#REF!</definedName>
    <definedName name="_CON2" localSheetId="1">#REF!</definedName>
    <definedName name="_CON2" localSheetId="4">#REF!</definedName>
    <definedName name="_CON2" localSheetId="5">#REF!</definedName>
    <definedName name="_CON2">#REF!</definedName>
    <definedName name="_ct456789" localSheetId="9">IF(#REF!="","",#REF!*#REF!)</definedName>
    <definedName name="_ct456789" localSheetId="10">IF(#REF!="","",#REF!*#REF!)</definedName>
    <definedName name="_ct456789" localSheetId="0">IF(#REF!="","",#REF!*#REF!)</definedName>
    <definedName name="_ct456789" localSheetId="3">IF(#REF!="","",#REF!*#REF!)</definedName>
    <definedName name="_ct456789" localSheetId="13">IF(#REF!="","",#REF!*#REF!)</definedName>
    <definedName name="_ct456789" localSheetId="1">IF(#REF!="","",#REF!*#REF!)</definedName>
    <definedName name="_ct456789" localSheetId="4">IF(#REF!="","",#REF!*#REF!)</definedName>
    <definedName name="_ct456789" localSheetId="5">IF(#REF!="","",#REF!*#REF!)</definedName>
    <definedName name="_ct456789">IF(#REF!="","",#REF!*#REF!)</definedName>
    <definedName name="_ddn400" localSheetId="9">#REF!</definedName>
    <definedName name="_ddn400" localSheetId="10">#REF!</definedName>
    <definedName name="_ddn400" localSheetId="0">#REF!</definedName>
    <definedName name="_ddn400" localSheetId="3">#REF!</definedName>
    <definedName name="_ddn400" localSheetId="13">#REF!</definedName>
    <definedName name="_ddn400" localSheetId="1">#REF!</definedName>
    <definedName name="_ddn400" localSheetId="4">#REF!</definedName>
    <definedName name="_ddn400" localSheetId="5">#REF!</definedName>
    <definedName name="_ddn400">#REF!</definedName>
    <definedName name="_ddn600" localSheetId="9">#REF!</definedName>
    <definedName name="_ddn600" localSheetId="10">#REF!</definedName>
    <definedName name="_ddn600" localSheetId="0">#REF!</definedName>
    <definedName name="_ddn600" localSheetId="3">#REF!</definedName>
    <definedName name="_ddn600" localSheetId="13">#REF!</definedName>
    <definedName name="_ddn600" localSheetId="1">#REF!</definedName>
    <definedName name="_ddn600" localSheetId="4">#REF!</definedName>
    <definedName name="_ddn600" localSheetId="5">#REF!</definedName>
    <definedName name="_ddn600">#REF!</definedName>
    <definedName name="_Fill" localSheetId="9" hidden="1">#REF!</definedName>
    <definedName name="_Fill" localSheetId="10" hidden="1">#REF!</definedName>
    <definedName name="_Fill" localSheetId="0" hidden="1">#REF!</definedName>
    <definedName name="_Fill" localSheetId="3" hidden="1">#REF!</definedName>
    <definedName name="_Fill" localSheetId="13" hidden="1">#REF!</definedName>
    <definedName name="_Fill" localSheetId="1" hidden="1">#REF!</definedName>
    <definedName name="_Fill" localSheetId="4" hidden="1">#REF!</definedName>
    <definedName name="_Fill" localSheetId="5" hidden="1">#REF!</definedName>
    <definedName name="_Fill" hidden="1">#REF!</definedName>
    <definedName name="_xlnm._FilterDatabase" localSheetId="11" hidden="1">'B10'!$A$7:$K$870</definedName>
    <definedName name="_xlnm._FilterDatabase" localSheetId="13" hidden="1">'B10 CC'!$A$8:$BA$1011</definedName>
    <definedName name="_hom2" localSheetId="9">#REF!</definedName>
    <definedName name="_hom2" localSheetId="10">#REF!</definedName>
    <definedName name="_hom2" localSheetId="0">#REF!</definedName>
    <definedName name="_hom2" localSheetId="3">#REF!</definedName>
    <definedName name="_hom2" localSheetId="13">#REF!</definedName>
    <definedName name="_hom2" localSheetId="1">#REF!</definedName>
    <definedName name="_hom2" localSheetId="4">#REF!</definedName>
    <definedName name="_hom2" localSheetId="5">#REF!</definedName>
    <definedName name="_hom2">#REF!</definedName>
    <definedName name="_Key1" localSheetId="9" hidden="1">#REF!</definedName>
    <definedName name="_Key1" localSheetId="10" hidden="1">#REF!</definedName>
    <definedName name="_Key1" localSheetId="0" hidden="1">#REF!</definedName>
    <definedName name="_Key1" localSheetId="3" hidden="1">#REF!</definedName>
    <definedName name="_Key1" localSheetId="13" hidden="1">#REF!</definedName>
    <definedName name="_Key1" localSheetId="1" hidden="1">#REF!</definedName>
    <definedName name="_Key1" localSheetId="4" hidden="1">#REF!</definedName>
    <definedName name="_Key1" localSheetId="5" hidden="1">#REF!</definedName>
    <definedName name="_Key1" hidden="1">#REF!</definedName>
    <definedName name="_Key2" localSheetId="9" hidden="1">#REF!</definedName>
    <definedName name="_Key2" localSheetId="10" hidden="1">#REF!</definedName>
    <definedName name="_Key2" localSheetId="0" hidden="1">#REF!</definedName>
    <definedName name="_Key2" localSheetId="3" hidden="1">#REF!</definedName>
    <definedName name="_Key2" localSheetId="13" hidden="1">#REF!</definedName>
    <definedName name="_Key2" localSheetId="1" hidden="1">#REF!</definedName>
    <definedName name="_Key2" localSheetId="4" hidden="1">#REF!</definedName>
    <definedName name="_Key2" localSheetId="5" hidden="1">#REF!</definedName>
    <definedName name="_Key2" hidden="1">#REF!</definedName>
    <definedName name="_KM188" localSheetId="9">#REF!</definedName>
    <definedName name="_KM188" localSheetId="10">#REF!</definedName>
    <definedName name="_KM188" localSheetId="0">#REF!</definedName>
    <definedName name="_KM188" localSheetId="3">#REF!</definedName>
    <definedName name="_KM188" localSheetId="13">#REF!</definedName>
    <definedName name="_KM188" localSheetId="1">#REF!</definedName>
    <definedName name="_KM188" localSheetId="4">#REF!</definedName>
    <definedName name="_KM188" localSheetId="5">#REF!</definedName>
    <definedName name="_KM188">#REF!</definedName>
    <definedName name="_km189" localSheetId="9">#REF!</definedName>
    <definedName name="_km189" localSheetId="10">#REF!</definedName>
    <definedName name="_km189" localSheetId="0">#REF!</definedName>
    <definedName name="_km189" localSheetId="3">#REF!</definedName>
    <definedName name="_km189" localSheetId="13">#REF!</definedName>
    <definedName name="_km189" localSheetId="1">#REF!</definedName>
    <definedName name="_km189" localSheetId="4">#REF!</definedName>
    <definedName name="_km189" localSheetId="5">#REF!</definedName>
    <definedName name="_km189">#REF!</definedName>
    <definedName name="_km190" localSheetId="9">#REF!</definedName>
    <definedName name="_km190" localSheetId="10">#REF!</definedName>
    <definedName name="_km190" localSheetId="0">#REF!</definedName>
    <definedName name="_km190" localSheetId="3">#REF!</definedName>
    <definedName name="_km190" localSheetId="13">#REF!</definedName>
    <definedName name="_km190" localSheetId="1">#REF!</definedName>
    <definedName name="_km190" localSheetId="4">#REF!</definedName>
    <definedName name="_km190" localSheetId="5">#REF!</definedName>
    <definedName name="_km190">#REF!</definedName>
    <definedName name="_km191" localSheetId="9">#REF!</definedName>
    <definedName name="_km191" localSheetId="10">#REF!</definedName>
    <definedName name="_km191" localSheetId="0">#REF!</definedName>
    <definedName name="_km191" localSheetId="3">#REF!</definedName>
    <definedName name="_km191" localSheetId="13">#REF!</definedName>
    <definedName name="_km191" localSheetId="1">#REF!</definedName>
    <definedName name="_km191" localSheetId="4">#REF!</definedName>
    <definedName name="_km191" localSheetId="5">#REF!</definedName>
    <definedName name="_km191">#REF!</definedName>
    <definedName name="_km192" localSheetId="9">#REF!</definedName>
    <definedName name="_km192" localSheetId="10">#REF!</definedName>
    <definedName name="_km192" localSheetId="0">#REF!</definedName>
    <definedName name="_km192" localSheetId="3">#REF!</definedName>
    <definedName name="_km192" localSheetId="13">#REF!</definedName>
    <definedName name="_km192" localSheetId="1">#REF!</definedName>
    <definedName name="_km192" localSheetId="4">#REF!</definedName>
    <definedName name="_km192" localSheetId="5">#REF!</definedName>
    <definedName name="_km192">#REF!</definedName>
    <definedName name="_km193" localSheetId="9">#REF!</definedName>
    <definedName name="_km193" localSheetId="10">#REF!</definedName>
    <definedName name="_km193" localSheetId="0">#REF!</definedName>
    <definedName name="_km193" localSheetId="3">#REF!</definedName>
    <definedName name="_km193" localSheetId="13">#REF!</definedName>
    <definedName name="_km193" localSheetId="1">#REF!</definedName>
    <definedName name="_km193" localSheetId="4">#REF!</definedName>
    <definedName name="_km193" localSheetId="5">#REF!</definedName>
    <definedName name="_km193">#REF!</definedName>
    <definedName name="_km194" localSheetId="9">#REF!</definedName>
    <definedName name="_km194" localSheetId="10">#REF!</definedName>
    <definedName name="_km194" localSheetId="0">#REF!</definedName>
    <definedName name="_km194" localSheetId="3">#REF!</definedName>
    <definedName name="_km194" localSheetId="13">#REF!</definedName>
    <definedName name="_km194" localSheetId="1">#REF!</definedName>
    <definedName name="_km194" localSheetId="4">#REF!</definedName>
    <definedName name="_km194" localSheetId="5">#REF!</definedName>
    <definedName name="_km194">#REF!</definedName>
    <definedName name="_km195" localSheetId="9">#REF!</definedName>
    <definedName name="_km195" localSheetId="10">#REF!</definedName>
    <definedName name="_km195" localSheetId="0">#REF!</definedName>
    <definedName name="_km195" localSheetId="3">#REF!</definedName>
    <definedName name="_km195" localSheetId="13">#REF!</definedName>
    <definedName name="_km195" localSheetId="1">#REF!</definedName>
    <definedName name="_km195" localSheetId="4">#REF!</definedName>
    <definedName name="_km195" localSheetId="5">#REF!</definedName>
    <definedName name="_km195">#REF!</definedName>
    <definedName name="_km196" localSheetId="9">#REF!</definedName>
    <definedName name="_km196" localSheetId="10">#REF!</definedName>
    <definedName name="_km196" localSheetId="0">#REF!</definedName>
    <definedName name="_km196" localSheetId="3">#REF!</definedName>
    <definedName name="_km196" localSheetId="13">#REF!</definedName>
    <definedName name="_km196" localSheetId="1">#REF!</definedName>
    <definedName name="_km196" localSheetId="4">#REF!</definedName>
    <definedName name="_km196" localSheetId="5">#REF!</definedName>
    <definedName name="_km196">#REF!</definedName>
    <definedName name="_km197" localSheetId="9">#REF!</definedName>
    <definedName name="_km197" localSheetId="10">#REF!</definedName>
    <definedName name="_km197" localSheetId="0">#REF!</definedName>
    <definedName name="_km197" localSheetId="3">#REF!</definedName>
    <definedName name="_km197" localSheetId="13">#REF!</definedName>
    <definedName name="_km197" localSheetId="1">#REF!</definedName>
    <definedName name="_km197" localSheetId="4">#REF!</definedName>
    <definedName name="_km197" localSheetId="5">#REF!</definedName>
    <definedName name="_km197">#REF!</definedName>
    <definedName name="_km198" localSheetId="9">#REF!</definedName>
    <definedName name="_km198" localSheetId="10">#REF!</definedName>
    <definedName name="_km198" localSheetId="0">#REF!</definedName>
    <definedName name="_km198" localSheetId="3">#REF!</definedName>
    <definedName name="_km198" localSheetId="13">#REF!</definedName>
    <definedName name="_km198" localSheetId="1">#REF!</definedName>
    <definedName name="_km198" localSheetId="4">#REF!</definedName>
    <definedName name="_km198" localSheetId="5">#REF!</definedName>
    <definedName name="_km198">#REF!</definedName>
    <definedName name="_MAC12" localSheetId="9">#REF!</definedName>
    <definedName name="_MAC12" localSheetId="10">#REF!</definedName>
    <definedName name="_MAC12" localSheetId="0">#REF!</definedName>
    <definedName name="_MAC12" localSheetId="3">#REF!</definedName>
    <definedName name="_MAC12" localSheetId="13">#REF!</definedName>
    <definedName name="_MAC12" localSheetId="1">#REF!</definedName>
    <definedName name="_MAC12" localSheetId="4">#REF!</definedName>
    <definedName name="_MAC12" localSheetId="5">#REF!</definedName>
    <definedName name="_MAC12">#REF!</definedName>
    <definedName name="_MAC46" localSheetId="9">#REF!</definedName>
    <definedName name="_MAC46" localSheetId="10">#REF!</definedName>
    <definedName name="_MAC46" localSheetId="0">#REF!</definedName>
    <definedName name="_MAC46" localSheetId="3">#REF!</definedName>
    <definedName name="_MAC46" localSheetId="13">#REF!</definedName>
    <definedName name="_MAC46" localSheetId="1">#REF!</definedName>
    <definedName name="_MAC46" localSheetId="4">#REF!</definedName>
    <definedName name="_MAC46" localSheetId="5">#REF!</definedName>
    <definedName name="_MAC46">#REF!</definedName>
    <definedName name="_NCL100" localSheetId="9">#REF!</definedName>
    <definedName name="_NCL100" localSheetId="10">#REF!</definedName>
    <definedName name="_NCL100" localSheetId="0">#REF!</definedName>
    <definedName name="_NCL100" localSheetId="3">#REF!</definedName>
    <definedName name="_NCL100" localSheetId="13">#REF!</definedName>
    <definedName name="_NCL100" localSheetId="1">#REF!</definedName>
    <definedName name="_NCL100" localSheetId="4">#REF!</definedName>
    <definedName name="_NCL100" localSheetId="5">#REF!</definedName>
    <definedName name="_NCL100">#REF!</definedName>
    <definedName name="_NCL200" localSheetId="9">#REF!</definedName>
    <definedName name="_NCL200" localSheetId="10">#REF!</definedName>
    <definedName name="_NCL200" localSheetId="0">#REF!</definedName>
    <definedName name="_NCL200" localSheetId="3">#REF!</definedName>
    <definedName name="_NCL200" localSheetId="13">#REF!</definedName>
    <definedName name="_NCL200" localSheetId="1">#REF!</definedName>
    <definedName name="_NCL200" localSheetId="4">#REF!</definedName>
    <definedName name="_NCL200" localSheetId="5">#REF!</definedName>
    <definedName name="_NCL200">#REF!</definedName>
    <definedName name="_NCL250" localSheetId="9">#REF!</definedName>
    <definedName name="_NCL250" localSheetId="10">#REF!</definedName>
    <definedName name="_NCL250" localSheetId="0">#REF!</definedName>
    <definedName name="_NCL250" localSheetId="3">#REF!</definedName>
    <definedName name="_NCL250" localSheetId="13">#REF!</definedName>
    <definedName name="_NCL250" localSheetId="1">#REF!</definedName>
    <definedName name="_NCL250" localSheetId="4">#REF!</definedName>
    <definedName name="_NCL250" localSheetId="5">#REF!</definedName>
    <definedName name="_NCL250">#REF!</definedName>
    <definedName name="_NET2" localSheetId="9">#REF!</definedName>
    <definedName name="_NET2" localSheetId="10">#REF!</definedName>
    <definedName name="_NET2" localSheetId="0">#REF!</definedName>
    <definedName name="_NET2" localSheetId="3">#REF!</definedName>
    <definedName name="_NET2" localSheetId="13">#REF!</definedName>
    <definedName name="_NET2" localSheetId="1">#REF!</definedName>
    <definedName name="_NET2" localSheetId="4">#REF!</definedName>
    <definedName name="_NET2" localSheetId="5">#REF!</definedName>
    <definedName name="_NET2">#REF!</definedName>
    <definedName name="_nin190" localSheetId="9">#REF!</definedName>
    <definedName name="_nin190" localSheetId="10">#REF!</definedName>
    <definedName name="_nin190" localSheetId="0">#REF!</definedName>
    <definedName name="_nin190" localSheetId="3">#REF!</definedName>
    <definedName name="_nin190" localSheetId="13">#REF!</definedName>
    <definedName name="_nin190" localSheetId="1">#REF!</definedName>
    <definedName name="_nin190" localSheetId="4">#REF!</definedName>
    <definedName name="_nin190" localSheetId="5">#REF!</definedName>
    <definedName name="_nin190">#REF!</definedName>
    <definedName name="_Order1" hidden="1">255</definedName>
    <definedName name="_Order2" hidden="1">255</definedName>
    <definedName name="_Regression_Out" localSheetId="9" hidden="1">#REF!</definedName>
    <definedName name="_Regression_Out" localSheetId="10" hidden="1">#REF!</definedName>
    <definedName name="_Regression_Out" localSheetId="0" hidden="1">#REF!</definedName>
    <definedName name="_Regression_Out" localSheetId="3" hidden="1">#REF!</definedName>
    <definedName name="_Regression_Out" localSheetId="13" hidden="1">#REF!</definedName>
    <definedName name="_Regression_Out" localSheetId="1" hidden="1">#REF!</definedName>
    <definedName name="_Regression_Out" localSheetId="4" hidden="1">#REF!</definedName>
    <definedName name="_Regression_Out" localSheetId="5" hidden="1">#REF!</definedName>
    <definedName name="_Regression_Out" hidden="1">#REF!</definedName>
    <definedName name="_Regression_X" localSheetId="9" hidden="1">#REF!</definedName>
    <definedName name="_Regression_X" localSheetId="10" hidden="1">#REF!</definedName>
    <definedName name="_Regression_X" localSheetId="0" hidden="1">#REF!</definedName>
    <definedName name="_Regression_X" localSheetId="3" hidden="1">#REF!</definedName>
    <definedName name="_Regression_X" localSheetId="13" hidden="1">#REF!</definedName>
    <definedName name="_Regression_X" localSheetId="1" hidden="1">#REF!</definedName>
    <definedName name="_Regression_X" localSheetId="4" hidden="1">#REF!</definedName>
    <definedName name="_Regression_X" localSheetId="5" hidden="1">#REF!</definedName>
    <definedName name="_Regression_X" hidden="1">#REF!</definedName>
    <definedName name="_Regression_Y" localSheetId="9" hidden="1">#REF!</definedName>
    <definedName name="_Regression_Y" localSheetId="10" hidden="1">#REF!</definedName>
    <definedName name="_Regression_Y" localSheetId="0" hidden="1">#REF!</definedName>
    <definedName name="_Regression_Y" localSheetId="3" hidden="1">#REF!</definedName>
    <definedName name="_Regression_Y" localSheetId="13" hidden="1">#REF!</definedName>
    <definedName name="_Regression_Y" localSheetId="1" hidden="1">#REF!</definedName>
    <definedName name="_Regression_Y" localSheetId="4" hidden="1">#REF!</definedName>
    <definedName name="_Regression_Y" localSheetId="5" hidden="1">#REF!</definedName>
    <definedName name="_Regression_Y" hidden="1">#REF!</definedName>
    <definedName name="_Sat27" localSheetId="9">#REF!</definedName>
    <definedName name="_Sat27" localSheetId="10">#REF!</definedName>
    <definedName name="_Sat27" localSheetId="0">#REF!</definedName>
    <definedName name="_Sat27" localSheetId="3">#REF!</definedName>
    <definedName name="_Sat27" localSheetId="13">#REF!</definedName>
    <definedName name="_Sat27" localSheetId="1">#REF!</definedName>
    <definedName name="_Sat27" localSheetId="4">#REF!</definedName>
    <definedName name="_Sat27" localSheetId="5">#REF!</definedName>
    <definedName name="_Sat27">#REF!</definedName>
    <definedName name="_Sat6" localSheetId="9">#REF!</definedName>
    <definedName name="_Sat6" localSheetId="10">#REF!</definedName>
    <definedName name="_Sat6" localSheetId="0">#REF!</definedName>
    <definedName name="_Sat6" localSheetId="3">#REF!</definedName>
    <definedName name="_Sat6" localSheetId="13">#REF!</definedName>
    <definedName name="_Sat6" localSheetId="1">#REF!</definedName>
    <definedName name="_Sat6" localSheetId="4">#REF!</definedName>
    <definedName name="_Sat6" localSheetId="5">#REF!</definedName>
    <definedName name="_Sat6">#REF!</definedName>
    <definedName name="_sc1" localSheetId="9">#REF!</definedName>
    <definedName name="_sc1" localSheetId="10">#REF!</definedName>
    <definedName name="_sc1" localSheetId="0">#REF!</definedName>
    <definedName name="_sc1" localSheetId="3">#REF!</definedName>
    <definedName name="_sc1" localSheetId="13">#REF!</definedName>
    <definedName name="_sc1" localSheetId="1">#REF!</definedName>
    <definedName name="_sc1" localSheetId="4">#REF!</definedName>
    <definedName name="_sc1" localSheetId="5">#REF!</definedName>
    <definedName name="_sc1">#REF!</definedName>
    <definedName name="_SC2" localSheetId="9">#REF!</definedName>
    <definedName name="_SC2" localSheetId="10">#REF!</definedName>
    <definedName name="_SC2" localSheetId="0">#REF!</definedName>
    <definedName name="_SC2" localSheetId="3">#REF!</definedName>
    <definedName name="_SC2" localSheetId="13">#REF!</definedName>
    <definedName name="_SC2" localSheetId="1">#REF!</definedName>
    <definedName name="_SC2" localSheetId="4">#REF!</definedName>
    <definedName name="_SC2" localSheetId="5">#REF!</definedName>
    <definedName name="_SC2">#REF!</definedName>
    <definedName name="_sc3" localSheetId="9">#REF!</definedName>
    <definedName name="_sc3" localSheetId="10">#REF!</definedName>
    <definedName name="_sc3" localSheetId="0">#REF!</definedName>
    <definedName name="_sc3" localSheetId="3">#REF!</definedName>
    <definedName name="_sc3" localSheetId="13">#REF!</definedName>
    <definedName name="_sc3" localSheetId="1">#REF!</definedName>
    <definedName name="_sc3" localSheetId="4">#REF!</definedName>
    <definedName name="_sc3" localSheetId="5">#REF!</definedName>
    <definedName name="_sc3">#REF!</definedName>
    <definedName name="_SN3" localSheetId="9">#REF!</definedName>
    <definedName name="_SN3" localSheetId="10">#REF!</definedName>
    <definedName name="_SN3" localSheetId="0">#REF!</definedName>
    <definedName name="_SN3" localSheetId="3">#REF!</definedName>
    <definedName name="_SN3" localSheetId="13">#REF!</definedName>
    <definedName name="_SN3" localSheetId="1">#REF!</definedName>
    <definedName name="_SN3" localSheetId="4">#REF!</definedName>
    <definedName name="_SN3" localSheetId="5">#REF!</definedName>
    <definedName name="_SN3">#REF!</definedName>
    <definedName name="_Sort" localSheetId="9" hidden="1">#REF!</definedName>
    <definedName name="_Sort" localSheetId="10" hidden="1">#REF!</definedName>
    <definedName name="_Sort" localSheetId="0" hidden="1">#REF!</definedName>
    <definedName name="_Sort" localSheetId="3" hidden="1">#REF!</definedName>
    <definedName name="_Sort" localSheetId="13" hidden="1">#REF!</definedName>
    <definedName name="_Sort" localSheetId="1" hidden="1">#REF!</definedName>
    <definedName name="_Sort" localSheetId="4" hidden="1">#REF!</definedName>
    <definedName name="_Sort" localSheetId="5" hidden="1">#REF!</definedName>
    <definedName name="_Sort" hidden="1">#REF!</definedName>
    <definedName name="_sua20" localSheetId="9">#REF!</definedName>
    <definedName name="_sua20" localSheetId="10">#REF!</definedName>
    <definedName name="_sua20" localSheetId="0">#REF!</definedName>
    <definedName name="_sua20" localSheetId="3">#REF!</definedName>
    <definedName name="_sua20" localSheetId="13">#REF!</definedName>
    <definedName name="_sua20" localSheetId="1">#REF!</definedName>
    <definedName name="_sua20" localSheetId="4">#REF!</definedName>
    <definedName name="_sua20" localSheetId="5">#REF!</definedName>
    <definedName name="_sua20">#REF!</definedName>
    <definedName name="_sua30" localSheetId="9">#REF!</definedName>
    <definedName name="_sua30" localSheetId="10">#REF!</definedName>
    <definedName name="_sua30" localSheetId="0">#REF!</definedName>
    <definedName name="_sua30" localSheetId="3">#REF!</definedName>
    <definedName name="_sua30" localSheetId="13">#REF!</definedName>
    <definedName name="_sua30" localSheetId="1">#REF!</definedName>
    <definedName name="_sua30" localSheetId="4">#REF!</definedName>
    <definedName name="_sua30" localSheetId="5">#REF!</definedName>
    <definedName name="_sua30">#REF!</definedName>
    <definedName name="_TH1" localSheetId="9">#REF!</definedName>
    <definedName name="_TH1" localSheetId="10">#REF!</definedName>
    <definedName name="_TH1" localSheetId="0">#REF!</definedName>
    <definedName name="_TH1" localSheetId="3">#REF!</definedName>
    <definedName name="_TH1" localSheetId="13">#REF!</definedName>
    <definedName name="_TH1" localSheetId="1">#REF!</definedName>
    <definedName name="_TH1" localSheetId="4">#REF!</definedName>
    <definedName name="_TH1" localSheetId="5">#REF!</definedName>
    <definedName name="_TH1">#REF!</definedName>
    <definedName name="_TH2" localSheetId="9">#REF!</definedName>
    <definedName name="_TH2" localSheetId="10">#REF!</definedName>
    <definedName name="_TH2" localSheetId="0">#REF!</definedName>
    <definedName name="_TH2" localSheetId="3">#REF!</definedName>
    <definedName name="_TH2" localSheetId="13">#REF!</definedName>
    <definedName name="_TH2" localSheetId="1">#REF!</definedName>
    <definedName name="_TH2" localSheetId="4">#REF!</definedName>
    <definedName name="_TH2" localSheetId="5">#REF!</definedName>
    <definedName name="_TH2">#REF!</definedName>
    <definedName name="_TH3" localSheetId="9">#REF!</definedName>
    <definedName name="_TH3" localSheetId="10">#REF!</definedName>
    <definedName name="_TH3" localSheetId="0">#REF!</definedName>
    <definedName name="_TH3" localSheetId="3">#REF!</definedName>
    <definedName name="_TH3" localSheetId="13">#REF!</definedName>
    <definedName name="_TH3" localSheetId="1">#REF!</definedName>
    <definedName name="_TH3" localSheetId="4">#REF!</definedName>
    <definedName name="_TH3" localSheetId="5">#REF!</definedName>
    <definedName name="_TH3">#REF!</definedName>
    <definedName name="_TL1" localSheetId="9">#REF!</definedName>
    <definedName name="_TL1" localSheetId="10">#REF!</definedName>
    <definedName name="_TL1" localSheetId="0">#REF!</definedName>
    <definedName name="_TL1" localSheetId="3">#REF!</definedName>
    <definedName name="_TL1" localSheetId="13">#REF!</definedName>
    <definedName name="_TL1" localSheetId="1">#REF!</definedName>
    <definedName name="_TL1" localSheetId="4">#REF!</definedName>
    <definedName name="_TL1" localSheetId="5">#REF!</definedName>
    <definedName name="_TL1">#REF!</definedName>
    <definedName name="_TL2" localSheetId="9">#REF!</definedName>
    <definedName name="_TL2" localSheetId="10">#REF!</definedName>
    <definedName name="_TL2" localSheetId="0">#REF!</definedName>
    <definedName name="_TL2" localSheetId="3">#REF!</definedName>
    <definedName name="_TL2" localSheetId="13">#REF!</definedName>
    <definedName name="_TL2" localSheetId="1">#REF!</definedName>
    <definedName name="_TL2" localSheetId="4">#REF!</definedName>
    <definedName name="_TL2" localSheetId="5">#REF!</definedName>
    <definedName name="_TL2">#REF!</definedName>
    <definedName name="_TL3" localSheetId="9">#REF!</definedName>
    <definedName name="_TL3" localSheetId="10">#REF!</definedName>
    <definedName name="_TL3" localSheetId="0">#REF!</definedName>
    <definedName name="_TL3" localSheetId="3">#REF!</definedName>
    <definedName name="_TL3" localSheetId="13">#REF!</definedName>
    <definedName name="_TL3" localSheetId="1">#REF!</definedName>
    <definedName name="_TL3" localSheetId="4">#REF!</definedName>
    <definedName name="_TL3" localSheetId="5">#REF!</definedName>
    <definedName name="_TL3">#REF!</definedName>
    <definedName name="_TLA120" localSheetId="9">#REF!</definedName>
    <definedName name="_TLA120" localSheetId="10">#REF!</definedName>
    <definedName name="_TLA120" localSheetId="0">#REF!</definedName>
    <definedName name="_TLA120" localSheetId="3">#REF!</definedName>
    <definedName name="_TLA120" localSheetId="13">#REF!</definedName>
    <definedName name="_TLA120" localSheetId="1">#REF!</definedName>
    <definedName name="_TLA120" localSheetId="4">#REF!</definedName>
    <definedName name="_TLA120" localSheetId="5">#REF!</definedName>
    <definedName name="_TLA120">#REF!</definedName>
    <definedName name="_TLA35" localSheetId="9">#REF!</definedName>
    <definedName name="_TLA35" localSheetId="10">#REF!</definedName>
    <definedName name="_TLA35" localSheetId="0">#REF!</definedName>
    <definedName name="_TLA35" localSheetId="3">#REF!</definedName>
    <definedName name="_TLA35" localSheetId="13">#REF!</definedName>
    <definedName name="_TLA35" localSheetId="1">#REF!</definedName>
    <definedName name="_TLA35" localSheetId="4">#REF!</definedName>
    <definedName name="_TLA35" localSheetId="5">#REF!</definedName>
    <definedName name="_TLA35">#REF!</definedName>
    <definedName name="_TLA50" localSheetId="9">#REF!</definedName>
    <definedName name="_TLA50" localSheetId="10">#REF!</definedName>
    <definedName name="_TLA50" localSheetId="0">#REF!</definedName>
    <definedName name="_TLA50" localSheetId="3">#REF!</definedName>
    <definedName name="_TLA50" localSheetId="13">#REF!</definedName>
    <definedName name="_TLA50" localSheetId="1">#REF!</definedName>
    <definedName name="_TLA50" localSheetId="4">#REF!</definedName>
    <definedName name="_TLA50" localSheetId="5">#REF!</definedName>
    <definedName name="_TLA50">#REF!</definedName>
    <definedName name="_TLA70" localSheetId="9">#REF!</definedName>
    <definedName name="_TLA70" localSheetId="10">#REF!</definedName>
    <definedName name="_TLA70" localSheetId="0">#REF!</definedName>
    <definedName name="_TLA70" localSheetId="3">#REF!</definedName>
    <definedName name="_TLA70" localSheetId="13">#REF!</definedName>
    <definedName name="_TLA70" localSheetId="1">#REF!</definedName>
    <definedName name="_TLA70" localSheetId="4">#REF!</definedName>
    <definedName name="_TLA70" localSheetId="5">#REF!</definedName>
    <definedName name="_TLA70">#REF!</definedName>
    <definedName name="_TLA95" localSheetId="9">#REF!</definedName>
    <definedName name="_TLA95" localSheetId="10">#REF!</definedName>
    <definedName name="_TLA95" localSheetId="0">#REF!</definedName>
    <definedName name="_TLA95" localSheetId="3">#REF!</definedName>
    <definedName name="_TLA95" localSheetId="13">#REF!</definedName>
    <definedName name="_TLA95" localSheetId="1">#REF!</definedName>
    <definedName name="_TLA95" localSheetId="4">#REF!</definedName>
    <definedName name="_TLA95" localSheetId="5">#REF!</definedName>
    <definedName name="_TLA95">#REF!</definedName>
    <definedName name="_tz593" localSheetId="9">#REF!</definedName>
    <definedName name="_tz593" localSheetId="10">#REF!</definedName>
    <definedName name="_tz593" localSheetId="0">#REF!</definedName>
    <definedName name="_tz593" localSheetId="3">#REF!</definedName>
    <definedName name="_tz593" localSheetId="13">#REF!</definedName>
    <definedName name="_tz593" localSheetId="1">#REF!</definedName>
    <definedName name="_tz593" localSheetId="4">#REF!</definedName>
    <definedName name="_tz593" localSheetId="5">#REF!</definedName>
    <definedName name="_tz593">#REF!</definedName>
    <definedName name="_VL100" localSheetId="9">#REF!</definedName>
    <definedName name="_VL100" localSheetId="10">#REF!</definedName>
    <definedName name="_VL100" localSheetId="0">#REF!</definedName>
    <definedName name="_VL100" localSheetId="3">#REF!</definedName>
    <definedName name="_VL100" localSheetId="13">#REF!</definedName>
    <definedName name="_VL100" localSheetId="1">#REF!</definedName>
    <definedName name="_VL100" localSheetId="4">#REF!</definedName>
    <definedName name="_VL100" localSheetId="5">#REF!</definedName>
    <definedName name="_VL100">#REF!</definedName>
    <definedName name="_VL200" localSheetId="9">#REF!</definedName>
    <definedName name="_VL200" localSheetId="10">#REF!</definedName>
    <definedName name="_VL200" localSheetId="0">#REF!</definedName>
    <definedName name="_VL200" localSheetId="3">#REF!</definedName>
    <definedName name="_VL200" localSheetId="13">#REF!</definedName>
    <definedName name="_VL200" localSheetId="1">#REF!</definedName>
    <definedName name="_VL200" localSheetId="4">#REF!</definedName>
    <definedName name="_VL200" localSheetId="5">#REF!</definedName>
    <definedName name="_VL200">#REF!</definedName>
    <definedName name="_VL250" localSheetId="9">#REF!</definedName>
    <definedName name="_VL250" localSheetId="10">#REF!</definedName>
    <definedName name="_VL250" localSheetId="0">#REF!</definedName>
    <definedName name="_VL250" localSheetId="3">#REF!</definedName>
    <definedName name="_VL250" localSheetId="13">#REF!</definedName>
    <definedName name="_VL250" localSheetId="1">#REF!</definedName>
    <definedName name="_VL250" localSheetId="4">#REF!</definedName>
    <definedName name="_VL250" localSheetId="5">#REF!</definedName>
    <definedName name="_VL250">#REF!</definedName>
    <definedName name="a_" localSheetId="9">#REF!</definedName>
    <definedName name="a_" localSheetId="10">#REF!</definedName>
    <definedName name="a_" localSheetId="0">#REF!</definedName>
    <definedName name="a_" localSheetId="3">#REF!</definedName>
    <definedName name="a_" localSheetId="13">#REF!</definedName>
    <definedName name="a_" localSheetId="1">#REF!</definedName>
    <definedName name="a_" localSheetId="4">#REF!</definedName>
    <definedName name="a_" localSheetId="5">#REF!</definedName>
    <definedName name="a_">#REF!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9">#REF!</definedName>
    <definedName name="A120_" localSheetId="10">#REF!</definedName>
    <definedName name="A120_" localSheetId="0">#REF!</definedName>
    <definedName name="A120_" localSheetId="3">#REF!</definedName>
    <definedName name="A120_" localSheetId="13">#REF!</definedName>
    <definedName name="A120_" localSheetId="1">#REF!</definedName>
    <definedName name="A120_" localSheetId="4">#REF!</definedName>
    <definedName name="A120_" localSheetId="5">#REF!</definedName>
    <definedName name="A120_">#REF!</definedName>
    <definedName name="a277Print_Titles" localSheetId="9">#REF!</definedName>
    <definedName name="a277Print_Titles" localSheetId="10">#REF!</definedName>
    <definedName name="a277Print_Titles" localSheetId="0">#REF!</definedName>
    <definedName name="a277Print_Titles" localSheetId="3">#REF!</definedName>
    <definedName name="a277Print_Titles" localSheetId="13">#REF!</definedName>
    <definedName name="a277Print_Titles" localSheetId="1">#REF!</definedName>
    <definedName name="a277Print_Titles" localSheetId="4">#REF!</definedName>
    <definedName name="a277Print_Titles" localSheetId="5">#REF!</definedName>
    <definedName name="a277Print_Titles">#REF!</definedName>
    <definedName name="A35_" localSheetId="9">#REF!</definedName>
    <definedName name="A35_" localSheetId="10">#REF!</definedName>
    <definedName name="A35_" localSheetId="0">#REF!</definedName>
    <definedName name="A35_" localSheetId="3">#REF!</definedName>
    <definedName name="A35_" localSheetId="13">#REF!</definedName>
    <definedName name="A35_" localSheetId="1">#REF!</definedName>
    <definedName name="A35_" localSheetId="4">#REF!</definedName>
    <definedName name="A35_" localSheetId="5">#REF!</definedName>
    <definedName name="A35_">#REF!</definedName>
    <definedName name="A50_" localSheetId="9">#REF!</definedName>
    <definedName name="A50_" localSheetId="10">#REF!</definedName>
    <definedName name="A50_" localSheetId="0">#REF!</definedName>
    <definedName name="A50_" localSheetId="3">#REF!</definedName>
    <definedName name="A50_" localSheetId="13">#REF!</definedName>
    <definedName name="A50_" localSheetId="1">#REF!</definedName>
    <definedName name="A50_" localSheetId="4">#REF!</definedName>
    <definedName name="A50_" localSheetId="5">#REF!</definedName>
    <definedName name="A50_">#REF!</definedName>
    <definedName name="A6N2" localSheetId="9">#REF!</definedName>
    <definedName name="A6N2" localSheetId="10">#REF!</definedName>
    <definedName name="A6N2" localSheetId="0">#REF!</definedName>
    <definedName name="A6N2" localSheetId="3">#REF!</definedName>
    <definedName name="A6N2" localSheetId="13">#REF!</definedName>
    <definedName name="A6N2" localSheetId="1">#REF!</definedName>
    <definedName name="A6N2" localSheetId="4">#REF!</definedName>
    <definedName name="A6N2" localSheetId="5">#REF!</definedName>
    <definedName name="A6N2">#REF!</definedName>
    <definedName name="A6N3" localSheetId="9">#REF!</definedName>
    <definedName name="A6N3" localSheetId="10">#REF!</definedName>
    <definedName name="A6N3" localSheetId="0">#REF!</definedName>
    <definedName name="A6N3" localSheetId="3">#REF!</definedName>
    <definedName name="A6N3" localSheetId="13">#REF!</definedName>
    <definedName name="A6N3" localSheetId="1">#REF!</definedName>
    <definedName name="A6N3" localSheetId="4">#REF!</definedName>
    <definedName name="A6N3" localSheetId="5">#REF!</definedName>
    <definedName name="A6N3">#REF!</definedName>
    <definedName name="A70_" localSheetId="9">#REF!</definedName>
    <definedName name="A70_" localSheetId="10">#REF!</definedName>
    <definedName name="A70_" localSheetId="0">#REF!</definedName>
    <definedName name="A70_" localSheetId="3">#REF!</definedName>
    <definedName name="A70_" localSheetId="13">#REF!</definedName>
    <definedName name="A70_" localSheetId="1">#REF!</definedName>
    <definedName name="A70_" localSheetId="4">#REF!</definedName>
    <definedName name="A70_" localSheetId="5">#REF!</definedName>
    <definedName name="A70_">#REF!</definedName>
    <definedName name="A95_" localSheetId="9">#REF!</definedName>
    <definedName name="A95_" localSheetId="10">#REF!</definedName>
    <definedName name="A95_" localSheetId="0">#REF!</definedName>
    <definedName name="A95_" localSheetId="3">#REF!</definedName>
    <definedName name="A95_" localSheetId="13">#REF!</definedName>
    <definedName name="A95_" localSheetId="1">#REF!</definedName>
    <definedName name="A95_" localSheetId="4">#REF!</definedName>
    <definedName name="A95_" localSheetId="5">#REF!</definedName>
    <definedName name="A95_">#REF!</definedName>
    <definedName name="AA" localSheetId="9">#REF!</definedName>
    <definedName name="AA" localSheetId="10">#REF!</definedName>
    <definedName name="AA" localSheetId="0">#REF!</definedName>
    <definedName name="AA" localSheetId="3">#REF!</definedName>
    <definedName name="AA" localSheetId="13">#REF!</definedName>
    <definedName name="AA" localSheetId="1">#REF!</definedName>
    <definedName name="AA" localSheetId="4">#REF!</definedName>
    <definedName name="AA" localSheetId="5">#REF!</definedName>
    <definedName name="AA">#REF!</definedName>
    <definedName name="Ab" localSheetId="9">#REF!</definedName>
    <definedName name="Ab" localSheetId="10">#REF!</definedName>
    <definedName name="Ab" localSheetId="0">#REF!</definedName>
    <definedName name="Ab" localSheetId="3">#REF!</definedName>
    <definedName name="Ab" localSheetId="13">#REF!</definedName>
    <definedName name="Ab" localSheetId="1">#REF!</definedName>
    <definedName name="Ab" localSheetId="4">#REF!</definedName>
    <definedName name="Ab" localSheetId="5">#REF!</definedName>
    <definedName name="Ab">#REF!</definedName>
    <definedName name="abc" localSheetId="9">#REF!</definedName>
    <definedName name="abc" localSheetId="10">#REF!</definedName>
    <definedName name="abc" localSheetId="0">#REF!</definedName>
    <definedName name="abc" localSheetId="3">#REF!</definedName>
    <definedName name="abc" localSheetId="13">#REF!</definedName>
    <definedName name="abc" localSheetId="1">#REF!</definedName>
    <definedName name="abc" localSheetId="4">#REF!</definedName>
    <definedName name="abc" localSheetId="5">#REF!</definedName>
    <definedName name="abc">#REF!</definedName>
    <definedName name="AC120_" localSheetId="9">#REF!</definedName>
    <definedName name="AC120_" localSheetId="10">#REF!</definedName>
    <definedName name="AC120_" localSheetId="0">#REF!</definedName>
    <definedName name="AC120_" localSheetId="3">#REF!</definedName>
    <definedName name="AC120_" localSheetId="13">#REF!</definedName>
    <definedName name="AC120_" localSheetId="1">#REF!</definedName>
    <definedName name="AC120_" localSheetId="4">#REF!</definedName>
    <definedName name="AC120_" localSheetId="5">#REF!</definedName>
    <definedName name="AC120_">#REF!</definedName>
    <definedName name="AC35_" localSheetId="9">#REF!</definedName>
    <definedName name="AC35_" localSheetId="10">#REF!</definedName>
    <definedName name="AC35_" localSheetId="0">#REF!</definedName>
    <definedName name="AC35_" localSheetId="3">#REF!</definedName>
    <definedName name="AC35_" localSheetId="13">#REF!</definedName>
    <definedName name="AC35_" localSheetId="1">#REF!</definedName>
    <definedName name="AC35_" localSheetId="4">#REF!</definedName>
    <definedName name="AC35_" localSheetId="5">#REF!</definedName>
    <definedName name="AC35_">#REF!</definedName>
    <definedName name="AC50_" localSheetId="9">#REF!</definedName>
    <definedName name="AC50_" localSheetId="10">#REF!</definedName>
    <definedName name="AC50_" localSheetId="0">#REF!</definedName>
    <definedName name="AC50_" localSheetId="3">#REF!</definedName>
    <definedName name="AC50_" localSheetId="13">#REF!</definedName>
    <definedName name="AC50_" localSheetId="1">#REF!</definedName>
    <definedName name="AC50_" localSheetId="4">#REF!</definedName>
    <definedName name="AC50_" localSheetId="5">#REF!</definedName>
    <definedName name="AC50_">#REF!</definedName>
    <definedName name="AC70_" localSheetId="9">#REF!</definedName>
    <definedName name="AC70_" localSheetId="10">#REF!</definedName>
    <definedName name="AC70_" localSheetId="0">#REF!</definedName>
    <definedName name="AC70_" localSheetId="3">#REF!</definedName>
    <definedName name="AC70_" localSheetId="13">#REF!</definedName>
    <definedName name="AC70_" localSheetId="1">#REF!</definedName>
    <definedName name="AC70_" localSheetId="4">#REF!</definedName>
    <definedName name="AC70_" localSheetId="5">#REF!</definedName>
    <definedName name="AC70_">#REF!</definedName>
    <definedName name="AC95_" localSheetId="9">#REF!</definedName>
    <definedName name="AC95_" localSheetId="10">#REF!</definedName>
    <definedName name="AC95_" localSheetId="0">#REF!</definedName>
    <definedName name="AC95_" localSheetId="3">#REF!</definedName>
    <definedName name="AC95_" localSheetId="13">#REF!</definedName>
    <definedName name="AC95_" localSheetId="1">#REF!</definedName>
    <definedName name="AC95_" localSheetId="4">#REF!</definedName>
    <definedName name="AC95_" localSheetId="5">#REF!</definedName>
    <definedName name="AC95_">#REF!</definedName>
    <definedName name="ag15F80" localSheetId="9">#REF!</definedName>
    <definedName name="ag15F80" localSheetId="10">#REF!</definedName>
    <definedName name="ag15F80" localSheetId="0">#REF!</definedName>
    <definedName name="ag15F80" localSheetId="3">#REF!</definedName>
    <definedName name="ag15F80" localSheetId="13">#REF!</definedName>
    <definedName name="ag15F80" localSheetId="1">#REF!</definedName>
    <definedName name="ag15F80" localSheetId="4">#REF!</definedName>
    <definedName name="ag15F80" localSheetId="5">#REF!</definedName>
    <definedName name="ag15F80">#REF!</definedName>
    <definedName name="alfa" localSheetId="9">#REF!</definedName>
    <definedName name="alfa" localSheetId="10">#REF!</definedName>
    <definedName name="alfa" localSheetId="0">#REF!</definedName>
    <definedName name="alfa" localSheetId="3">#REF!</definedName>
    <definedName name="alfa" localSheetId="13">#REF!</definedName>
    <definedName name="alfa" localSheetId="1">#REF!</definedName>
    <definedName name="alfa" localSheetId="4">#REF!</definedName>
    <definedName name="alfa" localSheetId="5">#REF!</definedName>
    <definedName name="alfa">#REF!</definedName>
    <definedName name="All_Item" localSheetId="9">#REF!</definedName>
    <definedName name="All_Item" localSheetId="10">#REF!</definedName>
    <definedName name="All_Item" localSheetId="0">#REF!</definedName>
    <definedName name="All_Item" localSheetId="3">#REF!</definedName>
    <definedName name="All_Item" localSheetId="13">#REF!</definedName>
    <definedName name="All_Item" localSheetId="1">#REF!</definedName>
    <definedName name="All_Item" localSheetId="4">#REF!</definedName>
    <definedName name="All_Item" localSheetId="5">#REF!</definedName>
    <definedName name="All_Item">#REF!</definedName>
    <definedName name="ALPIN">#N/A</definedName>
    <definedName name="ALPJYOU">#N/A</definedName>
    <definedName name="ALPTOI">#N/A</definedName>
    <definedName name="anfa" localSheetId="9">#REF!</definedName>
    <definedName name="anfa" localSheetId="10">#REF!</definedName>
    <definedName name="anfa" localSheetId="0">#REF!</definedName>
    <definedName name="anfa" localSheetId="3">#REF!</definedName>
    <definedName name="anfa" localSheetId="13">#REF!</definedName>
    <definedName name="anfa" localSheetId="1">#REF!</definedName>
    <definedName name="anfa" localSheetId="4">#REF!</definedName>
    <definedName name="anfa" localSheetId="5">#REF!</definedName>
    <definedName name="anfa">#REF!</definedName>
    <definedName name="b60x" localSheetId="9">#REF!</definedName>
    <definedName name="b60x" localSheetId="10">#REF!</definedName>
    <definedName name="b60x" localSheetId="0">#REF!</definedName>
    <definedName name="b60x" localSheetId="3">#REF!</definedName>
    <definedName name="b60x" localSheetId="13">#REF!</definedName>
    <definedName name="b60x" localSheetId="1">#REF!</definedName>
    <definedName name="b60x" localSheetId="4">#REF!</definedName>
    <definedName name="b60x" localSheetId="5">#REF!</definedName>
    <definedName name="b60x">#REF!</definedName>
    <definedName name="b80x" localSheetId="9">#REF!</definedName>
    <definedName name="b80x" localSheetId="10">#REF!</definedName>
    <definedName name="b80x" localSheetId="0">#REF!</definedName>
    <definedName name="b80x" localSheetId="3">#REF!</definedName>
    <definedName name="b80x" localSheetId="13">#REF!</definedName>
    <definedName name="b80x" localSheetId="1">#REF!</definedName>
    <definedName name="b80x" localSheetId="4">#REF!</definedName>
    <definedName name="b80x" localSheetId="5">#REF!</definedName>
    <definedName name="b80x">#REF!</definedName>
    <definedName name="BANG_CHI_TIET_THI_NGHIEM_CONG_TO" localSheetId="9">#REF!</definedName>
    <definedName name="BANG_CHI_TIET_THI_NGHIEM_CONG_TO" localSheetId="10">#REF!</definedName>
    <definedName name="BANG_CHI_TIET_THI_NGHIEM_CONG_TO" localSheetId="0">#REF!</definedName>
    <definedName name="BANG_CHI_TIET_THI_NGHIEM_CONG_TO" localSheetId="3">#REF!</definedName>
    <definedName name="BANG_CHI_TIET_THI_NGHIEM_CONG_TO" localSheetId="13">#REF!</definedName>
    <definedName name="BANG_CHI_TIET_THI_NGHIEM_CONG_TO" localSheetId="1">#REF!</definedName>
    <definedName name="BANG_CHI_TIET_THI_NGHIEM_CONG_TO" localSheetId="4">#REF!</definedName>
    <definedName name="BANG_CHI_TIET_THI_NGHIEM_CONG_TO" localSheetId="5">#REF!</definedName>
    <definedName name="BANG_CHI_TIET_THI_NGHIEM_CONG_TO">#REF!</definedName>
    <definedName name="BANG_CHI_TIET_THI_NGHIEM_DZ0.4KV" localSheetId="9">#REF!</definedName>
    <definedName name="BANG_CHI_TIET_THI_NGHIEM_DZ0.4KV" localSheetId="10">#REF!</definedName>
    <definedName name="BANG_CHI_TIET_THI_NGHIEM_DZ0.4KV" localSheetId="0">#REF!</definedName>
    <definedName name="BANG_CHI_TIET_THI_NGHIEM_DZ0.4KV" localSheetId="3">#REF!</definedName>
    <definedName name="BANG_CHI_TIET_THI_NGHIEM_DZ0.4KV" localSheetId="13">#REF!</definedName>
    <definedName name="BANG_CHI_TIET_THI_NGHIEM_DZ0.4KV" localSheetId="1">#REF!</definedName>
    <definedName name="BANG_CHI_TIET_THI_NGHIEM_DZ0.4KV" localSheetId="4">#REF!</definedName>
    <definedName name="BANG_CHI_TIET_THI_NGHIEM_DZ0.4KV" localSheetId="5">#REF!</definedName>
    <definedName name="BANG_CHI_TIET_THI_NGHIEM_DZ0.4KV">#REF!</definedName>
    <definedName name="BANG_TONG_HOP_CONG_TO" localSheetId="9">#REF!</definedName>
    <definedName name="BANG_TONG_HOP_CONG_TO" localSheetId="10">#REF!</definedName>
    <definedName name="BANG_TONG_HOP_CONG_TO" localSheetId="0">#REF!</definedName>
    <definedName name="BANG_TONG_HOP_CONG_TO" localSheetId="3">#REF!</definedName>
    <definedName name="BANG_TONG_HOP_CONG_TO" localSheetId="13">#REF!</definedName>
    <definedName name="BANG_TONG_HOP_CONG_TO" localSheetId="1">#REF!</definedName>
    <definedName name="BANG_TONG_HOP_CONG_TO" localSheetId="4">#REF!</definedName>
    <definedName name="BANG_TONG_HOP_CONG_TO" localSheetId="5">#REF!</definedName>
    <definedName name="BANG_TONG_HOP_CONG_TO">#REF!</definedName>
    <definedName name="BANG_TONG_HOP_DZ0.4KV" localSheetId="9">#REF!</definedName>
    <definedName name="BANG_TONG_HOP_DZ0.4KV" localSheetId="10">#REF!</definedName>
    <definedName name="BANG_TONG_HOP_DZ0.4KV" localSheetId="0">#REF!</definedName>
    <definedName name="BANG_TONG_HOP_DZ0.4KV" localSheetId="3">#REF!</definedName>
    <definedName name="BANG_TONG_HOP_DZ0.4KV" localSheetId="13">#REF!</definedName>
    <definedName name="BANG_TONG_HOP_DZ0.4KV" localSheetId="1">#REF!</definedName>
    <definedName name="BANG_TONG_HOP_DZ0.4KV" localSheetId="4">#REF!</definedName>
    <definedName name="BANG_TONG_HOP_DZ0.4KV" localSheetId="5">#REF!</definedName>
    <definedName name="BANG_TONG_HOP_DZ0.4KV">#REF!</definedName>
    <definedName name="BANG_TONG_HOP_DZ22KV" localSheetId="9">#REF!</definedName>
    <definedName name="BANG_TONG_HOP_DZ22KV" localSheetId="10">#REF!</definedName>
    <definedName name="BANG_TONG_HOP_DZ22KV" localSheetId="0">#REF!</definedName>
    <definedName name="BANG_TONG_HOP_DZ22KV" localSheetId="3">#REF!</definedName>
    <definedName name="BANG_TONG_HOP_DZ22KV" localSheetId="13">#REF!</definedName>
    <definedName name="BANG_TONG_HOP_DZ22KV" localSheetId="1">#REF!</definedName>
    <definedName name="BANG_TONG_HOP_DZ22KV" localSheetId="4">#REF!</definedName>
    <definedName name="BANG_TONG_HOP_DZ22KV" localSheetId="5">#REF!</definedName>
    <definedName name="BANG_TONG_HOP_DZ22KV">#REF!</definedName>
    <definedName name="BANG_TONG_HOP_KHO_BAI" localSheetId="9">#REF!</definedName>
    <definedName name="BANG_TONG_HOP_KHO_BAI" localSheetId="10">#REF!</definedName>
    <definedName name="BANG_TONG_HOP_KHO_BAI" localSheetId="0">#REF!</definedName>
    <definedName name="BANG_TONG_HOP_KHO_BAI" localSheetId="3">#REF!</definedName>
    <definedName name="BANG_TONG_HOP_KHO_BAI" localSheetId="13">#REF!</definedName>
    <definedName name="BANG_TONG_HOP_KHO_BAI" localSheetId="1">#REF!</definedName>
    <definedName name="BANG_TONG_HOP_KHO_BAI" localSheetId="4">#REF!</definedName>
    <definedName name="BANG_TONG_HOP_KHO_BAI" localSheetId="5">#REF!</definedName>
    <definedName name="BANG_TONG_HOP_KHO_BAI">#REF!</definedName>
    <definedName name="BANG_TONG_HOP_TBA" localSheetId="9">#REF!</definedName>
    <definedName name="BANG_TONG_HOP_TBA" localSheetId="10">#REF!</definedName>
    <definedName name="BANG_TONG_HOP_TBA" localSheetId="0">#REF!</definedName>
    <definedName name="BANG_TONG_HOP_TBA" localSheetId="3">#REF!</definedName>
    <definedName name="BANG_TONG_HOP_TBA" localSheetId="13">#REF!</definedName>
    <definedName name="BANG_TONG_HOP_TBA" localSheetId="1">#REF!</definedName>
    <definedName name="BANG_TONG_HOP_TBA" localSheetId="4">#REF!</definedName>
    <definedName name="BANG_TONG_HOP_TBA" localSheetId="5">#REF!</definedName>
    <definedName name="BANG_TONG_HOP_TBA">#REF!</definedName>
    <definedName name="BB" localSheetId="9">#REF!</definedName>
    <definedName name="BB" localSheetId="10">#REF!</definedName>
    <definedName name="BB" localSheetId="0">#REF!</definedName>
    <definedName name="BB" localSheetId="3">#REF!</definedName>
    <definedName name="BB" localSheetId="13">#REF!</definedName>
    <definedName name="BB" localSheetId="1">#REF!</definedName>
    <definedName name="BB" localSheetId="4">#REF!</definedName>
    <definedName name="BB" localSheetId="5">#REF!</definedName>
    <definedName name="BB">#REF!</definedName>
    <definedName name="Book2" localSheetId="9">#REF!</definedName>
    <definedName name="Book2" localSheetId="10">#REF!</definedName>
    <definedName name="Book2" localSheetId="0">#REF!</definedName>
    <definedName name="Book2" localSheetId="3">#REF!</definedName>
    <definedName name="Book2" localSheetId="13">#REF!</definedName>
    <definedName name="Book2" localSheetId="1">#REF!</definedName>
    <definedName name="Book2" localSheetId="4">#REF!</definedName>
    <definedName name="Book2" localSheetId="5">#REF!</definedName>
    <definedName name="Book2">#REF!</definedName>
    <definedName name="BOQ" localSheetId="9">#REF!</definedName>
    <definedName name="BOQ" localSheetId="10">#REF!</definedName>
    <definedName name="BOQ" localSheetId="0">#REF!</definedName>
    <definedName name="BOQ" localSheetId="3">#REF!</definedName>
    <definedName name="BOQ" localSheetId="13">#REF!</definedName>
    <definedName name="BOQ" localSheetId="1">#REF!</definedName>
    <definedName name="BOQ" localSheetId="4">#REF!</definedName>
    <definedName name="BOQ" localSheetId="5">#REF!</definedName>
    <definedName name="BOQ">#REF!</definedName>
    <definedName name="BT" localSheetId="9">#REF!</definedName>
    <definedName name="BT" localSheetId="10">#REF!</definedName>
    <definedName name="BT" localSheetId="0">#REF!</definedName>
    <definedName name="BT" localSheetId="3">#REF!</definedName>
    <definedName name="BT" localSheetId="13">#REF!</definedName>
    <definedName name="BT" localSheetId="1">#REF!</definedName>
    <definedName name="BT" localSheetId="4">#REF!</definedName>
    <definedName name="BT" localSheetId="5">#REF!</definedName>
    <definedName name="BT">#REF!</definedName>
    <definedName name="BU_CHENH_LECH_DZ0.4KV" localSheetId="9">#REF!</definedName>
    <definedName name="BU_CHENH_LECH_DZ0.4KV" localSheetId="10">#REF!</definedName>
    <definedName name="BU_CHENH_LECH_DZ0.4KV" localSheetId="0">#REF!</definedName>
    <definedName name="BU_CHENH_LECH_DZ0.4KV" localSheetId="3">#REF!</definedName>
    <definedName name="BU_CHENH_LECH_DZ0.4KV" localSheetId="13">#REF!</definedName>
    <definedName name="BU_CHENH_LECH_DZ0.4KV" localSheetId="1">#REF!</definedName>
    <definedName name="BU_CHENH_LECH_DZ0.4KV" localSheetId="4">#REF!</definedName>
    <definedName name="BU_CHENH_LECH_DZ0.4KV" localSheetId="5">#REF!</definedName>
    <definedName name="BU_CHENH_LECH_DZ0.4KV">#REF!</definedName>
    <definedName name="BU_CHENH_LECH_DZ22KV" localSheetId="9">#REF!</definedName>
    <definedName name="BU_CHENH_LECH_DZ22KV" localSheetId="10">#REF!</definedName>
    <definedName name="BU_CHENH_LECH_DZ22KV" localSheetId="0">#REF!</definedName>
    <definedName name="BU_CHENH_LECH_DZ22KV" localSheetId="3">#REF!</definedName>
    <definedName name="BU_CHENH_LECH_DZ22KV" localSheetId="13">#REF!</definedName>
    <definedName name="BU_CHENH_LECH_DZ22KV" localSheetId="1">#REF!</definedName>
    <definedName name="BU_CHENH_LECH_DZ22KV" localSheetId="4">#REF!</definedName>
    <definedName name="BU_CHENH_LECH_DZ22KV" localSheetId="5">#REF!</definedName>
    <definedName name="BU_CHENH_LECH_DZ22KV">#REF!</definedName>
    <definedName name="BU_CHENH_LECH_TBA" localSheetId="9">#REF!</definedName>
    <definedName name="BU_CHENH_LECH_TBA" localSheetId="10">#REF!</definedName>
    <definedName name="BU_CHENH_LECH_TBA" localSheetId="0">#REF!</definedName>
    <definedName name="BU_CHENH_LECH_TBA" localSheetId="3">#REF!</definedName>
    <definedName name="BU_CHENH_LECH_TBA" localSheetId="13">#REF!</definedName>
    <definedName name="BU_CHENH_LECH_TBA" localSheetId="1">#REF!</definedName>
    <definedName name="BU_CHENH_LECH_TBA" localSheetId="4">#REF!</definedName>
    <definedName name="BU_CHENH_LECH_TBA" localSheetId="5">#REF!</definedName>
    <definedName name="BU_CHENH_LECH_TBA">#REF!</definedName>
    <definedName name="Bulongma">8700</definedName>
    <definedName name="buoc" localSheetId="9">#REF!</definedName>
    <definedName name="buoc" localSheetId="10">#REF!</definedName>
    <definedName name="buoc" localSheetId="0">#REF!</definedName>
    <definedName name="buoc" localSheetId="3">#REF!</definedName>
    <definedName name="buoc" localSheetId="13">#REF!</definedName>
    <definedName name="buoc" localSheetId="1">#REF!</definedName>
    <definedName name="buoc" localSheetId="4">#REF!</definedName>
    <definedName name="buoc" localSheetId="5">#REF!</definedName>
    <definedName name="buoc">#REF!</definedName>
    <definedName name="BVCISUMMARY" localSheetId="9">#REF!</definedName>
    <definedName name="BVCISUMMARY" localSheetId="10">#REF!</definedName>
    <definedName name="BVCISUMMARY" localSheetId="0">#REF!</definedName>
    <definedName name="BVCISUMMARY" localSheetId="3">#REF!</definedName>
    <definedName name="BVCISUMMARY" localSheetId="13">#REF!</definedName>
    <definedName name="BVCISUMMARY" localSheetId="1">#REF!</definedName>
    <definedName name="BVCISUMMARY" localSheetId="4">#REF!</definedName>
    <definedName name="BVCISUMMARY" localSheetId="5">#REF!</definedName>
    <definedName name="BVCISUMMARY">#REF!</definedName>
    <definedName name="BŸo_cŸo_täng_hìp_giŸ_trÙ_t_i_s_n_câ__Ùnh" localSheetId="9">#REF!</definedName>
    <definedName name="BŸo_cŸo_täng_hìp_giŸ_trÙ_t_i_s_n_câ__Ùnh" localSheetId="10">#REF!</definedName>
    <definedName name="BŸo_cŸo_täng_hìp_giŸ_trÙ_t_i_s_n_câ__Ùnh" localSheetId="0">#REF!</definedName>
    <definedName name="BŸo_cŸo_täng_hìp_giŸ_trÙ_t_i_s_n_câ__Ùnh" localSheetId="3">#REF!</definedName>
    <definedName name="BŸo_cŸo_täng_hìp_giŸ_trÙ_t_i_s_n_câ__Ùnh" localSheetId="13">#REF!</definedName>
    <definedName name="BŸo_cŸo_täng_hìp_giŸ_trÙ_t_i_s_n_câ__Ùnh" localSheetId="1">#REF!</definedName>
    <definedName name="BŸo_cŸo_täng_hìp_giŸ_trÙ_t_i_s_n_câ__Ùnh" localSheetId="4">#REF!</definedName>
    <definedName name="BŸo_cŸo_täng_hìp_giŸ_trÙ_t_i_s_n_câ__Ùnh" localSheetId="5">#REF!</definedName>
    <definedName name="BŸo_cŸo_täng_hìp_giŸ_trÙ_t_i_s_n_câ__Ùnh">#REF!</definedName>
    <definedName name="C.1.1..Phat_tuyen" localSheetId="9">#REF!</definedName>
    <definedName name="C.1.1..Phat_tuyen" localSheetId="10">#REF!</definedName>
    <definedName name="C.1.1..Phat_tuyen" localSheetId="0">#REF!</definedName>
    <definedName name="C.1.1..Phat_tuyen" localSheetId="3">#REF!</definedName>
    <definedName name="C.1.1..Phat_tuyen" localSheetId="13">#REF!</definedName>
    <definedName name="C.1.1..Phat_tuyen" localSheetId="1">#REF!</definedName>
    <definedName name="C.1.1..Phat_tuyen" localSheetId="4">#REF!</definedName>
    <definedName name="C.1.1..Phat_tuyen" localSheetId="5">#REF!</definedName>
    <definedName name="C.1.1..Phat_tuyen">#REF!</definedName>
    <definedName name="C.1.10..VC_Thu_cong_CG" localSheetId="9">#REF!</definedName>
    <definedName name="C.1.10..VC_Thu_cong_CG" localSheetId="10">#REF!</definedName>
    <definedName name="C.1.10..VC_Thu_cong_CG" localSheetId="0">#REF!</definedName>
    <definedName name="C.1.10..VC_Thu_cong_CG" localSheetId="3">#REF!</definedName>
    <definedName name="C.1.10..VC_Thu_cong_CG" localSheetId="13">#REF!</definedName>
    <definedName name="C.1.10..VC_Thu_cong_CG" localSheetId="1">#REF!</definedName>
    <definedName name="C.1.10..VC_Thu_cong_CG" localSheetId="4">#REF!</definedName>
    <definedName name="C.1.10..VC_Thu_cong_CG" localSheetId="5">#REF!</definedName>
    <definedName name="C.1.10..VC_Thu_cong_CG">#REF!</definedName>
    <definedName name="C.1.2..Chat_cay_thu_cong" localSheetId="9">#REF!</definedName>
    <definedName name="C.1.2..Chat_cay_thu_cong" localSheetId="10">#REF!</definedName>
    <definedName name="C.1.2..Chat_cay_thu_cong" localSheetId="0">#REF!</definedName>
    <definedName name="C.1.2..Chat_cay_thu_cong" localSheetId="3">#REF!</definedName>
    <definedName name="C.1.2..Chat_cay_thu_cong" localSheetId="13">#REF!</definedName>
    <definedName name="C.1.2..Chat_cay_thu_cong" localSheetId="1">#REF!</definedName>
    <definedName name="C.1.2..Chat_cay_thu_cong" localSheetId="4">#REF!</definedName>
    <definedName name="C.1.2..Chat_cay_thu_cong" localSheetId="5">#REF!</definedName>
    <definedName name="C.1.2..Chat_cay_thu_cong">#REF!</definedName>
    <definedName name="C.1.3..Chat_cay_may" localSheetId="9">#REF!</definedName>
    <definedName name="C.1.3..Chat_cay_may" localSheetId="10">#REF!</definedName>
    <definedName name="C.1.3..Chat_cay_may" localSheetId="0">#REF!</definedName>
    <definedName name="C.1.3..Chat_cay_may" localSheetId="3">#REF!</definedName>
    <definedName name="C.1.3..Chat_cay_may" localSheetId="13">#REF!</definedName>
    <definedName name="C.1.3..Chat_cay_may" localSheetId="1">#REF!</definedName>
    <definedName name="C.1.3..Chat_cay_may" localSheetId="4">#REF!</definedName>
    <definedName name="C.1.3..Chat_cay_may" localSheetId="5">#REF!</definedName>
    <definedName name="C.1.3..Chat_cay_may">#REF!</definedName>
    <definedName name="C.1.4..Dao_goc_cay" localSheetId="9">#REF!</definedName>
    <definedName name="C.1.4..Dao_goc_cay" localSheetId="10">#REF!</definedName>
    <definedName name="C.1.4..Dao_goc_cay" localSheetId="0">#REF!</definedName>
    <definedName name="C.1.4..Dao_goc_cay" localSheetId="3">#REF!</definedName>
    <definedName name="C.1.4..Dao_goc_cay" localSheetId="13">#REF!</definedName>
    <definedName name="C.1.4..Dao_goc_cay" localSheetId="1">#REF!</definedName>
    <definedName name="C.1.4..Dao_goc_cay" localSheetId="4">#REF!</definedName>
    <definedName name="C.1.4..Dao_goc_cay" localSheetId="5">#REF!</definedName>
    <definedName name="C.1.4..Dao_goc_cay">#REF!</definedName>
    <definedName name="C.1.5..Lam_duong_tam" localSheetId="9">#REF!</definedName>
    <definedName name="C.1.5..Lam_duong_tam" localSheetId="10">#REF!</definedName>
    <definedName name="C.1.5..Lam_duong_tam" localSheetId="0">#REF!</definedName>
    <definedName name="C.1.5..Lam_duong_tam" localSheetId="3">#REF!</definedName>
    <definedName name="C.1.5..Lam_duong_tam" localSheetId="13">#REF!</definedName>
    <definedName name="C.1.5..Lam_duong_tam" localSheetId="1">#REF!</definedName>
    <definedName name="C.1.5..Lam_duong_tam" localSheetId="4">#REF!</definedName>
    <definedName name="C.1.5..Lam_duong_tam" localSheetId="5">#REF!</definedName>
    <definedName name="C.1.5..Lam_duong_tam">#REF!</definedName>
    <definedName name="C.1.6..Lam_cau_tam" localSheetId="9">#REF!</definedName>
    <definedName name="C.1.6..Lam_cau_tam" localSheetId="10">#REF!</definedName>
    <definedName name="C.1.6..Lam_cau_tam" localSheetId="0">#REF!</definedName>
    <definedName name="C.1.6..Lam_cau_tam" localSheetId="3">#REF!</definedName>
    <definedName name="C.1.6..Lam_cau_tam" localSheetId="13">#REF!</definedName>
    <definedName name="C.1.6..Lam_cau_tam" localSheetId="1">#REF!</definedName>
    <definedName name="C.1.6..Lam_cau_tam" localSheetId="4">#REF!</definedName>
    <definedName name="C.1.6..Lam_cau_tam" localSheetId="5">#REF!</definedName>
    <definedName name="C.1.6..Lam_cau_tam">#REF!</definedName>
    <definedName name="C.1.7..Rai_da_chong_lun" localSheetId="9">#REF!</definedName>
    <definedName name="C.1.7..Rai_da_chong_lun" localSheetId="10">#REF!</definedName>
    <definedName name="C.1.7..Rai_da_chong_lun" localSheetId="0">#REF!</definedName>
    <definedName name="C.1.7..Rai_da_chong_lun" localSheetId="3">#REF!</definedName>
    <definedName name="C.1.7..Rai_da_chong_lun" localSheetId="13">#REF!</definedName>
    <definedName name="C.1.7..Rai_da_chong_lun" localSheetId="1">#REF!</definedName>
    <definedName name="C.1.7..Rai_da_chong_lun" localSheetId="4">#REF!</definedName>
    <definedName name="C.1.7..Rai_da_chong_lun" localSheetId="5">#REF!</definedName>
    <definedName name="C.1.7..Rai_da_chong_lun">#REF!</definedName>
    <definedName name="C.1.8..Lam_kho_tam" localSheetId="9">#REF!</definedName>
    <definedName name="C.1.8..Lam_kho_tam" localSheetId="10">#REF!</definedName>
    <definedName name="C.1.8..Lam_kho_tam" localSheetId="0">#REF!</definedName>
    <definedName name="C.1.8..Lam_kho_tam" localSheetId="3">#REF!</definedName>
    <definedName name="C.1.8..Lam_kho_tam" localSheetId="13">#REF!</definedName>
    <definedName name="C.1.8..Lam_kho_tam" localSheetId="1">#REF!</definedName>
    <definedName name="C.1.8..Lam_kho_tam" localSheetId="4">#REF!</definedName>
    <definedName name="C.1.8..Lam_kho_tam" localSheetId="5">#REF!</definedName>
    <definedName name="C.1.8..Lam_kho_tam">#REF!</definedName>
    <definedName name="C.1.8..San_mat_bang" localSheetId="9">#REF!</definedName>
    <definedName name="C.1.8..San_mat_bang" localSheetId="10">#REF!</definedName>
    <definedName name="C.1.8..San_mat_bang" localSheetId="0">#REF!</definedName>
    <definedName name="C.1.8..San_mat_bang" localSheetId="3">#REF!</definedName>
    <definedName name="C.1.8..San_mat_bang" localSheetId="13">#REF!</definedName>
    <definedName name="C.1.8..San_mat_bang" localSheetId="1">#REF!</definedName>
    <definedName name="C.1.8..San_mat_bang" localSheetId="4">#REF!</definedName>
    <definedName name="C.1.8..San_mat_bang" localSheetId="5">#REF!</definedName>
    <definedName name="C.1.8..San_mat_bang">#REF!</definedName>
    <definedName name="C.2.1..VC_Thu_cong" localSheetId="9">#REF!</definedName>
    <definedName name="C.2.1..VC_Thu_cong" localSheetId="10">#REF!</definedName>
    <definedName name="C.2.1..VC_Thu_cong" localSheetId="0">#REF!</definedName>
    <definedName name="C.2.1..VC_Thu_cong" localSheetId="3">#REF!</definedName>
    <definedName name="C.2.1..VC_Thu_cong" localSheetId="13">#REF!</definedName>
    <definedName name="C.2.1..VC_Thu_cong" localSheetId="1">#REF!</definedName>
    <definedName name="C.2.1..VC_Thu_cong" localSheetId="4">#REF!</definedName>
    <definedName name="C.2.1..VC_Thu_cong" localSheetId="5">#REF!</definedName>
    <definedName name="C.2.1..VC_Thu_cong">#REF!</definedName>
    <definedName name="C.2.2..VC_T_cong_CG" localSheetId="9">#REF!</definedName>
    <definedName name="C.2.2..VC_T_cong_CG" localSheetId="10">#REF!</definedName>
    <definedName name="C.2.2..VC_T_cong_CG" localSheetId="0">#REF!</definedName>
    <definedName name="C.2.2..VC_T_cong_CG" localSheetId="3">#REF!</definedName>
    <definedName name="C.2.2..VC_T_cong_CG" localSheetId="13">#REF!</definedName>
    <definedName name="C.2.2..VC_T_cong_CG" localSheetId="1">#REF!</definedName>
    <definedName name="C.2.2..VC_T_cong_CG" localSheetId="4">#REF!</definedName>
    <definedName name="C.2.2..VC_T_cong_CG" localSheetId="5">#REF!</definedName>
    <definedName name="C.2.2..VC_T_cong_CG">#REF!</definedName>
    <definedName name="C.2.3..Boc_do" localSheetId="9">#REF!</definedName>
    <definedName name="C.2.3..Boc_do" localSheetId="10">#REF!</definedName>
    <definedName name="C.2.3..Boc_do" localSheetId="0">#REF!</definedName>
    <definedName name="C.2.3..Boc_do" localSheetId="3">#REF!</definedName>
    <definedName name="C.2.3..Boc_do" localSheetId="13">#REF!</definedName>
    <definedName name="C.2.3..Boc_do" localSheetId="1">#REF!</definedName>
    <definedName name="C.2.3..Boc_do" localSheetId="4">#REF!</definedName>
    <definedName name="C.2.3..Boc_do" localSheetId="5">#REF!</definedName>
    <definedName name="C.2.3..Boc_do">#REF!</definedName>
    <definedName name="C.3.1..Dao_dat_mong_cot" localSheetId="9">#REF!</definedName>
    <definedName name="C.3.1..Dao_dat_mong_cot" localSheetId="10">#REF!</definedName>
    <definedName name="C.3.1..Dao_dat_mong_cot" localSheetId="0">#REF!</definedName>
    <definedName name="C.3.1..Dao_dat_mong_cot" localSheetId="3">#REF!</definedName>
    <definedName name="C.3.1..Dao_dat_mong_cot" localSheetId="13">#REF!</definedName>
    <definedName name="C.3.1..Dao_dat_mong_cot" localSheetId="1">#REF!</definedName>
    <definedName name="C.3.1..Dao_dat_mong_cot" localSheetId="4">#REF!</definedName>
    <definedName name="C.3.1..Dao_dat_mong_cot" localSheetId="5">#REF!</definedName>
    <definedName name="C.3.1..Dao_dat_mong_cot">#REF!</definedName>
    <definedName name="C.3.2..Dao_dat_de_dap" localSheetId="9">#REF!</definedName>
    <definedName name="C.3.2..Dao_dat_de_dap" localSheetId="10">#REF!</definedName>
    <definedName name="C.3.2..Dao_dat_de_dap" localSheetId="0">#REF!</definedName>
    <definedName name="C.3.2..Dao_dat_de_dap" localSheetId="3">#REF!</definedName>
    <definedName name="C.3.2..Dao_dat_de_dap" localSheetId="13">#REF!</definedName>
    <definedName name="C.3.2..Dao_dat_de_dap" localSheetId="1">#REF!</definedName>
    <definedName name="C.3.2..Dao_dat_de_dap" localSheetId="4">#REF!</definedName>
    <definedName name="C.3.2..Dao_dat_de_dap" localSheetId="5">#REF!</definedName>
    <definedName name="C.3.2..Dao_dat_de_dap">#REF!</definedName>
    <definedName name="C.3.3..Dap_dat_mong" localSheetId="9">#REF!</definedName>
    <definedName name="C.3.3..Dap_dat_mong" localSheetId="10">#REF!</definedName>
    <definedName name="C.3.3..Dap_dat_mong" localSheetId="0">#REF!</definedName>
    <definedName name="C.3.3..Dap_dat_mong" localSheetId="3">#REF!</definedName>
    <definedName name="C.3.3..Dap_dat_mong" localSheetId="13">#REF!</definedName>
    <definedName name="C.3.3..Dap_dat_mong" localSheetId="1">#REF!</definedName>
    <definedName name="C.3.3..Dap_dat_mong" localSheetId="4">#REF!</definedName>
    <definedName name="C.3.3..Dap_dat_mong" localSheetId="5">#REF!</definedName>
    <definedName name="C.3.3..Dap_dat_mong">#REF!</definedName>
    <definedName name="C.3.4..Dao_dap_TDia" localSheetId="9">#REF!</definedName>
    <definedName name="C.3.4..Dao_dap_TDia" localSheetId="10">#REF!</definedName>
    <definedName name="C.3.4..Dao_dap_TDia" localSheetId="0">#REF!</definedName>
    <definedName name="C.3.4..Dao_dap_TDia" localSheetId="3">#REF!</definedName>
    <definedName name="C.3.4..Dao_dap_TDia" localSheetId="13">#REF!</definedName>
    <definedName name="C.3.4..Dao_dap_TDia" localSheetId="1">#REF!</definedName>
    <definedName name="C.3.4..Dao_dap_TDia" localSheetId="4">#REF!</definedName>
    <definedName name="C.3.4..Dao_dap_TDia" localSheetId="5">#REF!</definedName>
    <definedName name="C.3.4..Dao_dap_TDia">#REF!</definedName>
    <definedName name="C.3.5..Dap_bo_bao" localSheetId="9">#REF!</definedName>
    <definedName name="C.3.5..Dap_bo_bao" localSheetId="10">#REF!</definedName>
    <definedName name="C.3.5..Dap_bo_bao" localSheetId="0">#REF!</definedName>
    <definedName name="C.3.5..Dap_bo_bao" localSheetId="3">#REF!</definedName>
    <definedName name="C.3.5..Dap_bo_bao" localSheetId="13">#REF!</definedName>
    <definedName name="C.3.5..Dap_bo_bao" localSheetId="1">#REF!</definedName>
    <definedName name="C.3.5..Dap_bo_bao" localSheetId="4">#REF!</definedName>
    <definedName name="C.3.5..Dap_bo_bao" localSheetId="5">#REF!</definedName>
    <definedName name="C.3.5..Dap_bo_bao">#REF!</definedName>
    <definedName name="C.3.6..Bom_tat_nuoc" localSheetId="9">#REF!</definedName>
    <definedName name="C.3.6..Bom_tat_nuoc" localSheetId="10">#REF!</definedName>
    <definedName name="C.3.6..Bom_tat_nuoc" localSheetId="0">#REF!</definedName>
    <definedName name="C.3.6..Bom_tat_nuoc" localSheetId="3">#REF!</definedName>
    <definedName name="C.3.6..Bom_tat_nuoc" localSheetId="13">#REF!</definedName>
    <definedName name="C.3.6..Bom_tat_nuoc" localSheetId="1">#REF!</definedName>
    <definedName name="C.3.6..Bom_tat_nuoc" localSheetId="4">#REF!</definedName>
    <definedName name="C.3.6..Bom_tat_nuoc" localSheetId="5">#REF!</definedName>
    <definedName name="C.3.6..Bom_tat_nuoc">#REF!</definedName>
    <definedName name="C.3.7..Dao_bun" localSheetId="9">#REF!</definedName>
    <definedName name="C.3.7..Dao_bun" localSheetId="10">#REF!</definedName>
    <definedName name="C.3.7..Dao_bun" localSheetId="0">#REF!</definedName>
    <definedName name="C.3.7..Dao_bun" localSheetId="3">#REF!</definedName>
    <definedName name="C.3.7..Dao_bun" localSheetId="13">#REF!</definedName>
    <definedName name="C.3.7..Dao_bun" localSheetId="1">#REF!</definedName>
    <definedName name="C.3.7..Dao_bun" localSheetId="4">#REF!</definedName>
    <definedName name="C.3.7..Dao_bun" localSheetId="5">#REF!</definedName>
    <definedName name="C.3.7..Dao_bun">#REF!</definedName>
    <definedName name="C.3.8..Dap_cat_CT" localSheetId="9">#REF!</definedName>
    <definedName name="C.3.8..Dap_cat_CT" localSheetId="10">#REF!</definedName>
    <definedName name="C.3.8..Dap_cat_CT" localSheetId="0">#REF!</definedName>
    <definedName name="C.3.8..Dap_cat_CT" localSheetId="3">#REF!</definedName>
    <definedName name="C.3.8..Dap_cat_CT" localSheetId="13">#REF!</definedName>
    <definedName name="C.3.8..Dap_cat_CT" localSheetId="1">#REF!</definedName>
    <definedName name="C.3.8..Dap_cat_CT" localSheetId="4">#REF!</definedName>
    <definedName name="C.3.8..Dap_cat_CT" localSheetId="5">#REF!</definedName>
    <definedName name="C.3.8..Dap_cat_CT">#REF!</definedName>
    <definedName name="C.3.9..Dao_pha_da" localSheetId="9">#REF!</definedName>
    <definedName name="C.3.9..Dao_pha_da" localSheetId="10">#REF!</definedName>
    <definedName name="C.3.9..Dao_pha_da" localSheetId="0">#REF!</definedName>
    <definedName name="C.3.9..Dao_pha_da" localSheetId="3">#REF!</definedName>
    <definedName name="C.3.9..Dao_pha_da" localSheetId="13">#REF!</definedName>
    <definedName name="C.3.9..Dao_pha_da" localSheetId="1">#REF!</definedName>
    <definedName name="C.3.9..Dao_pha_da" localSheetId="4">#REF!</definedName>
    <definedName name="C.3.9..Dao_pha_da" localSheetId="5">#REF!</definedName>
    <definedName name="C.3.9..Dao_pha_da">#REF!</definedName>
    <definedName name="C.4.1.Cot_thep" localSheetId="9">#REF!</definedName>
    <definedName name="C.4.1.Cot_thep" localSheetId="10">#REF!</definedName>
    <definedName name="C.4.1.Cot_thep" localSheetId="0">#REF!</definedName>
    <definedName name="C.4.1.Cot_thep" localSheetId="3">#REF!</definedName>
    <definedName name="C.4.1.Cot_thep" localSheetId="13">#REF!</definedName>
    <definedName name="C.4.1.Cot_thep" localSheetId="1">#REF!</definedName>
    <definedName name="C.4.1.Cot_thep" localSheetId="4">#REF!</definedName>
    <definedName name="C.4.1.Cot_thep" localSheetId="5">#REF!</definedName>
    <definedName name="C.4.1.Cot_thep">#REF!</definedName>
    <definedName name="C.4.2..Van_khuon" localSheetId="9">#REF!</definedName>
    <definedName name="C.4.2..Van_khuon" localSheetId="10">#REF!</definedName>
    <definedName name="C.4.2..Van_khuon" localSheetId="0">#REF!</definedName>
    <definedName name="C.4.2..Van_khuon" localSheetId="3">#REF!</definedName>
    <definedName name="C.4.2..Van_khuon" localSheetId="13">#REF!</definedName>
    <definedName name="C.4.2..Van_khuon" localSheetId="1">#REF!</definedName>
    <definedName name="C.4.2..Van_khuon" localSheetId="4">#REF!</definedName>
    <definedName name="C.4.2..Van_khuon" localSheetId="5">#REF!</definedName>
    <definedName name="C.4.2..Van_khuon">#REF!</definedName>
    <definedName name="C.4.3..Be_tong" localSheetId="9">#REF!</definedName>
    <definedName name="C.4.3..Be_tong" localSheetId="10">#REF!</definedName>
    <definedName name="C.4.3..Be_tong" localSheetId="0">#REF!</definedName>
    <definedName name="C.4.3..Be_tong" localSheetId="3">#REF!</definedName>
    <definedName name="C.4.3..Be_tong" localSheetId="13">#REF!</definedName>
    <definedName name="C.4.3..Be_tong" localSheetId="1">#REF!</definedName>
    <definedName name="C.4.3..Be_tong" localSheetId="4">#REF!</definedName>
    <definedName name="C.4.3..Be_tong" localSheetId="5">#REF!</definedName>
    <definedName name="C.4.3..Be_tong">#REF!</definedName>
    <definedName name="C.4.4..Lap_BT_D.San" localSheetId="9">#REF!</definedName>
    <definedName name="C.4.4..Lap_BT_D.San" localSheetId="10">#REF!</definedName>
    <definedName name="C.4.4..Lap_BT_D.San" localSheetId="0">#REF!</definedName>
    <definedName name="C.4.4..Lap_BT_D.San" localSheetId="3">#REF!</definedName>
    <definedName name="C.4.4..Lap_BT_D.San" localSheetId="13">#REF!</definedName>
    <definedName name="C.4.4..Lap_BT_D.San" localSheetId="1">#REF!</definedName>
    <definedName name="C.4.4..Lap_BT_D.San" localSheetId="4">#REF!</definedName>
    <definedName name="C.4.4..Lap_BT_D.San" localSheetId="5">#REF!</definedName>
    <definedName name="C.4.4..Lap_BT_D.San">#REF!</definedName>
    <definedName name="C.4.5..Xay_da_hoc" localSheetId="9">#REF!</definedName>
    <definedName name="C.4.5..Xay_da_hoc" localSheetId="10">#REF!</definedName>
    <definedName name="C.4.5..Xay_da_hoc" localSheetId="0">#REF!</definedName>
    <definedName name="C.4.5..Xay_da_hoc" localSheetId="3">#REF!</definedName>
    <definedName name="C.4.5..Xay_da_hoc" localSheetId="13">#REF!</definedName>
    <definedName name="C.4.5..Xay_da_hoc" localSheetId="1">#REF!</definedName>
    <definedName name="C.4.5..Xay_da_hoc" localSheetId="4">#REF!</definedName>
    <definedName name="C.4.5..Xay_da_hoc" localSheetId="5">#REF!</definedName>
    <definedName name="C.4.5..Xay_da_hoc">#REF!</definedName>
    <definedName name="C.4.6..Dong_coc" localSheetId="9">#REF!</definedName>
    <definedName name="C.4.6..Dong_coc" localSheetId="10">#REF!</definedName>
    <definedName name="C.4.6..Dong_coc" localSheetId="0">#REF!</definedName>
    <definedName name="C.4.6..Dong_coc" localSheetId="3">#REF!</definedName>
    <definedName name="C.4.6..Dong_coc" localSheetId="13">#REF!</definedName>
    <definedName name="C.4.6..Dong_coc" localSheetId="1">#REF!</definedName>
    <definedName name="C.4.6..Dong_coc" localSheetId="4">#REF!</definedName>
    <definedName name="C.4.6..Dong_coc" localSheetId="5">#REF!</definedName>
    <definedName name="C.4.6..Dong_coc">#REF!</definedName>
    <definedName name="C.4.7..Quet_Bi_tum" localSheetId="9">#REF!</definedName>
    <definedName name="C.4.7..Quet_Bi_tum" localSheetId="10">#REF!</definedName>
    <definedName name="C.4.7..Quet_Bi_tum" localSheetId="0">#REF!</definedName>
    <definedName name="C.4.7..Quet_Bi_tum" localSheetId="3">#REF!</definedName>
    <definedName name="C.4.7..Quet_Bi_tum" localSheetId="13">#REF!</definedName>
    <definedName name="C.4.7..Quet_Bi_tum" localSheetId="1">#REF!</definedName>
    <definedName name="C.4.7..Quet_Bi_tum" localSheetId="4">#REF!</definedName>
    <definedName name="C.4.7..Quet_Bi_tum" localSheetId="5">#REF!</definedName>
    <definedName name="C.4.7..Quet_Bi_tum">#REF!</definedName>
    <definedName name="C.5.1..Lap_cot_thep" localSheetId="9">#REF!</definedName>
    <definedName name="C.5.1..Lap_cot_thep" localSheetId="10">#REF!</definedName>
    <definedName name="C.5.1..Lap_cot_thep" localSheetId="0">#REF!</definedName>
    <definedName name="C.5.1..Lap_cot_thep" localSheetId="3">#REF!</definedName>
    <definedName name="C.5.1..Lap_cot_thep" localSheetId="13">#REF!</definedName>
    <definedName name="C.5.1..Lap_cot_thep" localSheetId="1">#REF!</definedName>
    <definedName name="C.5.1..Lap_cot_thep" localSheetId="4">#REF!</definedName>
    <definedName name="C.5.1..Lap_cot_thep" localSheetId="5">#REF!</definedName>
    <definedName name="C.5.1..Lap_cot_thep">#REF!</definedName>
    <definedName name="C.5.2..Lap_cot_BT" localSheetId="9">#REF!</definedName>
    <definedName name="C.5.2..Lap_cot_BT" localSheetId="10">#REF!</definedName>
    <definedName name="C.5.2..Lap_cot_BT" localSheetId="0">#REF!</definedName>
    <definedName name="C.5.2..Lap_cot_BT" localSheetId="3">#REF!</definedName>
    <definedName name="C.5.2..Lap_cot_BT" localSheetId="13">#REF!</definedName>
    <definedName name="C.5.2..Lap_cot_BT" localSheetId="1">#REF!</definedName>
    <definedName name="C.5.2..Lap_cot_BT" localSheetId="4">#REF!</definedName>
    <definedName name="C.5.2..Lap_cot_BT" localSheetId="5">#REF!</definedName>
    <definedName name="C.5.2..Lap_cot_BT">#REF!</definedName>
    <definedName name="C.5.3..Lap_dat_xa" localSheetId="9">#REF!</definedName>
    <definedName name="C.5.3..Lap_dat_xa" localSheetId="10">#REF!</definedName>
    <definedName name="C.5.3..Lap_dat_xa" localSheetId="0">#REF!</definedName>
    <definedName name="C.5.3..Lap_dat_xa" localSheetId="3">#REF!</definedName>
    <definedName name="C.5.3..Lap_dat_xa" localSheetId="13">#REF!</definedName>
    <definedName name="C.5.3..Lap_dat_xa" localSheetId="1">#REF!</definedName>
    <definedName name="C.5.3..Lap_dat_xa" localSheetId="4">#REF!</definedName>
    <definedName name="C.5.3..Lap_dat_xa" localSheetId="5">#REF!</definedName>
    <definedName name="C.5.3..Lap_dat_xa">#REF!</definedName>
    <definedName name="C.5.4..Lap_tiep_dia" localSheetId="9">#REF!</definedName>
    <definedName name="C.5.4..Lap_tiep_dia" localSheetId="10">#REF!</definedName>
    <definedName name="C.5.4..Lap_tiep_dia" localSheetId="0">#REF!</definedName>
    <definedName name="C.5.4..Lap_tiep_dia" localSheetId="3">#REF!</definedName>
    <definedName name="C.5.4..Lap_tiep_dia" localSheetId="13">#REF!</definedName>
    <definedName name="C.5.4..Lap_tiep_dia" localSheetId="1">#REF!</definedName>
    <definedName name="C.5.4..Lap_tiep_dia" localSheetId="4">#REF!</definedName>
    <definedName name="C.5.4..Lap_tiep_dia" localSheetId="5">#REF!</definedName>
    <definedName name="C.5.4..Lap_tiep_dia">#REF!</definedName>
    <definedName name="C.5.5..Son_sat_thep" localSheetId="9">#REF!</definedName>
    <definedName name="C.5.5..Son_sat_thep" localSheetId="10">#REF!</definedName>
    <definedName name="C.5.5..Son_sat_thep" localSheetId="0">#REF!</definedName>
    <definedName name="C.5.5..Son_sat_thep" localSheetId="3">#REF!</definedName>
    <definedName name="C.5.5..Son_sat_thep" localSheetId="13">#REF!</definedName>
    <definedName name="C.5.5..Son_sat_thep" localSheetId="1">#REF!</definedName>
    <definedName name="C.5.5..Son_sat_thep" localSheetId="4">#REF!</definedName>
    <definedName name="C.5.5..Son_sat_thep" localSheetId="5">#REF!</definedName>
    <definedName name="C.5.5..Son_sat_thep">#REF!</definedName>
    <definedName name="C.6.1..Lap_su_dung" localSheetId="9">#REF!</definedName>
    <definedName name="C.6.1..Lap_su_dung" localSheetId="10">#REF!</definedName>
    <definedName name="C.6.1..Lap_su_dung" localSheetId="0">#REF!</definedName>
    <definedName name="C.6.1..Lap_su_dung" localSheetId="3">#REF!</definedName>
    <definedName name="C.6.1..Lap_su_dung" localSheetId="13">#REF!</definedName>
    <definedName name="C.6.1..Lap_su_dung" localSheetId="1">#REF!</definedName>
    <definedName name="C.6.1..Lap_su_dung" localSheetId="4">#REF!</definedName>
    <definedName name="C.6.1..Lap_su_dung" localSheetId="5">#REF!</definedName>
    <definedName name="C.6.1..Lap_su_dung">#REF!</definedName>
    <definedName name="C.6.2..Lap_su_CS" localSheetId="9">#REF!</definedName>
    <definedName name="C.6.2..Lap_su_CS" localSheetId="10">#REF!</definedName>
    <definedName name="C.6.2..Lap_su_CS" localSheetId="0">#REF!</definedName>
    <definedName name="C.6.2..Lap_su_CS" localSheetId="3">#REF!</definedName>
    <definedName name="C.6.2..Lap_su_CS" localSheetId="13">#REF!</definedName>
    <definedName name="C.6.2..Lap_su_CS" localSheetId="1">#REF!</definedName>
    <definedName name="C.6.2..Lap_su_CS" localSheetId="4">#REF!</definedName>
    <definedName name="C.6.2..Lap_su_CS" localSheetId="5">#REF!</definedName>
    <definedName name="C.6.2..Lap_su_CS">#REF!</definedName>
    <definedName name="C.6.3..Su_chuoi_do" localSheetId="9">#REF!</definedName>
    <definedName name="C.6.3..Su_chuoi_do" localSheetId="10">#REF!</definedName>
    <definedName name="C.6.3..Su_chuoi_do" localSheetId="0">#REF!</definedName>
    <definedName name="C.6.3..Su_chuoi_do" localSheetId="3">#REF!</definedName>
    <definedName name="C.6.3..Su_chuoi_do" localSheetId="13">#REF!</definedName>
    <definedName name="C.6.3..Su_chuoi_do" localSheetId="1">#REF!</definedName>
    <definedName name="C.6.3..Su_chuoi_do" localSheetId="4">#REF!</definedName>
    <definedName name="C.6.3..Su_chuoi_do" localSheetId="5">#REF!</definedName>
    <definedName name="C.6.3..Su_chuoi_do">#REF!</definedName>
    <definedName name="C.6.4..Su_chuoi_neo" localSheetId="9">#REF!</definedName>
    <definedName name="C.6.4..Su_chuoi_neo" localSheetId="10">#REF!</definedName>
    <definedName name="C.6.4..Su_chuoi_neo" localSheetId="0">#REF!</definedName>
    <definedName name="C.6.4..Su_chuoi_neo" localSheetId="3">#REF!</definedName>
    <definedName name="C.6.4..Su_chuoi_neo" localSheetId="13">#REF!</definedName>
    <definedName name="C.6.4..Su_chuoi_neo" localSheetId="1">#REF!</definedName>
    <definedName name="C.6.4..Su_chuoi_neo" localSheetId="4">#REF!</definedName>
    <definedName name="C.6.4..Su_chuoi_neo" localSheetId="5">#REF!</definedName>
    <definedName name="C.6.4..Su_chuoi_neo">#REF!</definedName>
    <definedName name="C.6.5..Lap_phu_kien" localSheetId="9">#REF!</definedName>
    <definedName name="C.6.5..Lap_phu_kien" localSheetId="10">#REF!</definedName>
    <definedName name="C.6.5..Lap_phu_kien" localSheetId="0">#REF!</definedName>
    <definedName name="C.6.5..Lap_phu_kien" localSheetId="3">#REF!</definedName>
    <definedName name="C.6.5..Lap_phu_kien" localSheetId="13">#REF!</definedName>
    <definedName name="C.6.5..Lap_phu_kien" localSheetId="1">#REF!</definedName>
    <definedName name="C.6.5..Lap_phu_kien" localSheetId="4">#REF!</definedName>
    <definedName name="C.6.5..Lap_phu_kien" localSheetId="5">#REF!</definedName>
    <definedName name="C.6.5..Lap_phu_kien">#REF!</definedName>
    <definedName name="C.6.6..Ep_noi_day" localSheetId="9">#REF!</definedName>
    <definedName name="C.6.6..Ep_noi_day" localSheetId="10">#REF!</definedName>
    <definedName name="C.6.6..Ep_noi_day" localSheetId="0">#REF!</definedName>
    <definedName name="C.6.6..Ep_noi_day" localSheetId="3">#REF!</definedName>
    <definedName name="C.6.6..Ep_noi_day" localSheetId="13">#REF!</definedName>
    <definedName name="C.6.6..Ep_noi_day" localSheetId="1">#REF!</definedName>
    <definedName name="C.6.6..Ep_noi_day" localSheetId="4">#REF!</definedName>
    <definedName name="C.6.6..Ep_noi_day" localSheetId="5">#REF!</definedName>
    <definedName name="C.6.6..Ep_noi_day">#REF!</definedName>
    <definedName name="C.6.7..KD_vuot_CN" localSheetId="9">#REF!</definedName>
    <definedName name="C.6.7..KD_vuot_CN" localSheetId="10">#REF!</definedName>
    <definedName name="C.6.7..KD_vuot_CN" localSheetId="0">#REF!</definedName>
    <definedName name="C.6.7..KD_vuot_CN" localSheetId="3">#REF!</definedName>
    <definedName name="C.6.7..KD_vuot_CN" localSheetId="13">#REF!</definedName>
    <definedName name="C.6.7..KD_vuot_CN" localSheetId="1">#REF!</definedName>
    <definedName name="C.6.7..KD_vuot_CN" localSheetId="4">#REF!</definedName>
    <definedName name="C.6.7..KD_vuot_CN" localSheetId="5">#REF!</definedName>
    <definedName name="C.6.7..KD_vuot_CN">#REF!</definedName>
    <definedName name="C.6.8..Rai_cang_day" localSheetId="9">#REF!</definedName>
    <definedName name="C.6.8..Rai_cang_day" localSheetId="10">#REF!</definedName>
    <definedName name="C.6.8..Rai_cang_day" localSheetId="0">#REF!</definedName>
    <definedName name="C.6.8..Rai_cang_day" localSheetId="3">#REF!</definedName>
    <definedName name="C.6.8..Rai_cang_day" localSheetId="13">#REF!</definedName>
    <definedName name="C.6.8..Rai_cang_day" localSheetId="1">#REF!</definedName>
    <definedName name="C.6.8..Rai_cang_day" localSheetId="4">#REF!</definedName>
    <definedName name="C.6.8..Rai_cang_day" localSheetId="5">#REF!</definedName>
    <definedName name="C.6.8..Rai_cang_day">#REF!</definedName>
    <definedName name="C.6.9..Cap_quang" localSheetId="9">#REF!</definedName>
    <definedName name="C.6.9..Cap_quang" localSheetId="10">#REF!</definedName>
    <definedName name="C.6.9..Cap_quang" localSheetId="0">#REF!</definedName>
    <definedName name="C.6.9..Cap_quang" localSheetId="3">#REF!</definedName>
    <definedName name="C.6.9..Cap_quang" localSheetId="13">#REF!</definedName>
    <definedName name="C.6.9..Cap_quang" localSheetId="1">#REF!</definedName>
    <definedName name="C.6.9..Cap_quang" localSheetId="4">#REF!</definedName>
    <definedName name="C.6.9..Cap_quang" localSheetId="5">#REF!</definedName>
    <definedName name="C.6.9..Cap_quang">#REF!</definedName>
    <definedName name="C_" localSheetId="9">#REF!</definedName>
    <definedName name="C_" localSheetId="10">#REF!</definedName>
    <definedName name="C_" localSheetId="0">#REF!</definedName>
    <definedName name="C_" localSheetId="3">#REF!</definedName>
    <definedName name="C_" localSheetId="13">#REF!</definedName>
    <definedName name="C_" localSheetId="1">#REF!</definedName>
    <definedName name="C_" localSheetId="4">#REF!</definedName>
    <definedName name="C_" localSheetId="5">#REF!</definedName>
    <definedName name="C_">#REF!</definedName>
    <definedName name="ca.1111" localSheetId="9">#REF!</definedName>
    <definedName name="ca.1111" localSheetId="10">#REF!</definedName>
    <definedName name="ca.1111" localSheetId="0">#REF!</definedName>
    <definedName name="ca.1111" localSheetId="3">#REF!</definedName>
    <definedName name="ca.1111" localSheetId="13">#REF!</definedName>
    <definedName name="ca.1111" localSheetId="1">#REF!</definedName>
    <definedName name="ca.1111" localSheetId="4">#REF!</definedName>
    <definedName name="ca.1111" localSheetId="5">#REF!</definedName>
    <definedName name="ca.1111">#REF!</definedName>
    <definedName name="ca.1111.th" localSheetId="9">#REF!</definedName>
    <definedName name="ca.1111.th" localSheetId="10">#REF!</definedName>
    <definedName name="ca.1111.th" localSheetId="0">#REF!</definedName>
    <definedName name="ca.1111.th" localSheetId="3">#REF!</definedName>
    <definedName name="ca.1111.th" localSheetId="13">#REF!</definedName>
    <definedName name="ca.1111.th" localSheetId="1">#REF!</definedName>
    <definedName name="ca.1111.th" localSheetId="4">#REF!</definedName>
    <definedName name="ca.1111.th" localSheetId="5">#REF!</definedName>
    <definedName name="ca.1111.th">#REF!</definedName>
    <definedName name="CACAU">298161</definedName>
    <definedName name="Cat" localSheetId="9">#REF!</definedName>
    <definedName name="Cat" localSheetId="10">#REF!</definedName>
    <definedName name="Cat" localSheetId="0">#REF!</definedName>
    <definedName name="Cat" localSheetId="3">#REF!</definedName>
    <definedName name="Cat" localSheetId="13">#REF!</definedName>
    <definedName name="Cat" localSheetId="1">#REF!</definedName>
    <definedName name="Cat" localSheetId="4">#REF!</definedName>
    <definedName name="Cat" localSheetId="5">#REF!</definedName>
    <definedName name="Cat">#REF!</definedName>
    <definedName name="Category_All" localSheetId="9">#REF!</definedName>
    <definedName name="Category_All" localSheetId="10">#REF!</definedName>
    <definedName name="Category_All" localSheetId="0">#REF!</definedName>
    <definedName name="Category_All" localSheetId="3">#REF!</definedName>
    <definedName name="Category_All" localSheetId="13">#REF!</definedName>
    <definedName name="Category_All" localSheetId="1">#REF!</definedName>
    <definedName name="Category_All" localSheetId="4">#REF!</definedName>
    <definedName name="Category_All" localSheetId="5">#REF!</definedName>
    <definedName name="Category_All">#REF!</definedName>
    <definedName name="CATIN">#N/A</definedName>
    <definedName name="CATJYOU">#N/A</definedName>
    <definedName name="CATREC">#N/A</definedName>
    <definedName name="CATSYU">#N/A</definedName>
    <definedName name="Cb" localSheetId="9">#REF!</definedName>
    <definedName name="Cb" localSheetId="10">#REF!</definedName>
    <definedName name="Cb" localSheetId="0">#REF!</definedName>
    <definedName name="Cb" localSheetId="3">#REF!</definedName>
    <definedName name="Cb" localSheetId="13">#REF!</definedName>
    <definedName name="Cb" localSheetId="1">#REF!</definedName>
    <definedName name="Cb" localSheetId="4">#REF!</definedName>
    <definedName name="Cb" localSheetId="5">#REF!</definedName>
    <definedName name="Cb">#REF!</definedName>
    <definedName name="CC" localSheetId="9">#REF!</definedName>
    <definedName name="CC" localSheetId="10">#REF!</definedName>
    <definedName name="CC" localSheetId="0">#REF!</definedName>
    <definedName name="CC" localSheetId="3">#REF!</definedName>
    <definedName name="CC" localSheetId="13">#REF!</definedName>
    <definedName name="CC" localSheetId="1">#REF!</definedName>
    <definedName name="CC" localSheetId="4">#REF!</definedName>
    <definedName name="CC" localSheetId="5">#REF!</definedName>
    <definedName name="CC">#REF!</definedName>
    <definedName name="CCS" localSheetId="9">#REF!</definedName>
    <definedName name="CCS" localSheetId="10">#REF!</definedName>
    <definedName name="CCS" localSheetId="0">#REF!</definedName>
    <definedName name="CCS" localSheetId="3">#REF!</definedName>
    <definedName name="CCS" localSheetId="13">#REF!</definedName>
    <definedName name="CCS" localSheetId="1">#REF!</definedName>
    <definedName name="CCS" localSheetId="4">#REF!</definedName>
    <definedName name="CCS" localSheetId="5">#REF!</definedName>
    <definedName name="CCS">#REF!</definedName>
    <definedName name="CDD" localSheetId="9">#REF!</definedName>
    <definedName name="CDD" localSheetId="10">#REF!</definedName>
    <definedName name="CDD" localSheetId="0">#REF!</definedName>
    <definedName name="CDD" localSheetId="3">#REF!</definedName>
    <definedName name="CDD" localSheetId="13">#REF!</definedName>
    <definedName name="CDD" localSheetId="1">#REF!</definedName>
    <definedName name="CDD" localSheetId="4">#REF!</definedName>
    <definedName name="CDD" localSheetId="5">#REF!</definedName>
    <definedName name="CDD">#REF!</definedName>
    <definedName name="CH" localSheetId="9">#REF!</definedName>
    <definedName name="CH" localSheetId="10">#REF!</definedName>
    <definedName name="CH" localSheetId="0">#REF!</definedName>
    <definedName name="CH" localSheetId="3">#REF!</definedName>
    <definedName name="CH" localSheetId="13">#REF!</definedName>
    <definedName name="CH" localSheetId="1">#REF!</definedName>
    <definedName name="CH" localSheetId="4">#REF!</definedName>
    <definedName name="CH" localSheetId="5">#REF!</definedName>
    <definedName name="CH">#REF!</definedName>
    <definedName name="chon" localSheetId="9">#REF!</definedName>
    <definedName name="chon" localSheetId="10">#REF!</definedName>
    <definedName name="chon" localSheetId="0">#REF!</definedName>
    <definedName name="chon" localSheetId="3">#REF!</definedName>
    <definedName name="chon" localSheetId="13">#REF!</definedName>
    <definedName name="chon" localSheetId="1">#REF!</definedName>
    <definedName name="chon" localSheetId="4">#REF!</definedName>
    <definedName name="chon" localSheetId="5">#REF!</definedName>
    <definedName name="chon">#REF!</definedName>
    <definedName name="chon1" localSheetId="9">#REF!</definedName>
    <definedName name="chon1" localSheetId="10">#REF!</definedName>
    <definedName name="chon1" localSheetId="0">#REF!</definedName>
    <definedName name="chon1" localSheetId="3">#REF!</definedName>
    <definedName name="chon1" localSheetId="13">#REF!</definedName>
    <definedName name="chon1" localSheetId="1">#REF!</definedName>
    <definedName name="chon1" localSheetId="4">#REF!</definedName>
    <definedName name="chon1" localSheetId="5">#REF!</definedName>
    <definedName name="chon1">#REF!</definedName>
    <definedName name="chon2" localSheetId="9">#REF!</definedName>
    <definedName name="chon2" localSheetId="10">#REF!</definedName>
    <definedName name="chon2" localSheetId="0">#REF!</definedName>
    <definedName name="chon2" localSheetId="3">#REF!</definedName>
    <definedName name="chon2" localSheetId="13">#REF!</definedName>
    <definedName name="chon2" localSheetId="1">#REF!</definedName>
    <definedName name="chon2" localSheetId="4">#REF!</definedName>
    <definedName name="chon2" localSheetId="5">#REF!</definedName>
    <definedName name="chon2">#REF!</definedName>
    <definedName name="chon3" localSheetId="9">#REF!</definedName>
    <definedName name="chon3" localSheetId="10">#REF!</definedName>
    <definedName name="chon3" localSheetId="0">#REF!</definedName>
    <definedName name="chon3" localSheetId="3">#REF!</definedName>
    <definedName name="chon3" localSheetId="13">#REF!</definedName>
    <definedName name="chon3" localSheetId="1">#REF!</definedName>
    <definedName name="chon3" localSheetId="4">#REF!</definedName>
    <definedName name="chon3" localSheetId="5">#REF!</definedName>
    <definedName name="chon3">#REF!</definedName>
    <definedName name="CK" localSheetId="9">#REF!</definedName>
    <definedName name="CK" localSheetId="10">#REF!</definedName>
    <definedName name="CK" localSheetId="0">#REF!</definedName>
    <definedName name="CK" localSheetId="3">#REF!</definedName>
    <definedName name="CK" localSheetId="13">#REF!</definedName>
    <definedName name="CK" localSheetId="1">#REF!</definedName>
    <definedName name="CK" localSheetId="4">#REF!</definedName>
    <definedName name="CK" localSheetId="5">#REF!</definedName>
    <definedName name="CK">#REF!</definedName>
    <definedName name="CLECH_0.4" localSheetId="9">#REF!</definedName>
    <definedName name="CLECH_0.4" localSheetId="10">#REF!</definedName>
    <definedName name="CLECH_0.4" localSheetId="0">#REF!</definedName>
    <definedName name="CLECH_0.4" localSheetId="3">#REF!</definedName>
    <definedName name="CLECH_0.4" localSheetId="13">#REF!</definedName>
    <definedName name="CLECH_0.4" localSheetId="1">#REF!</definedName>
    <definedName name="CLECH_0.4" localSheetId="4">#REF!</definedName>
    <definedName name="CLECH_0.4" localSheetId="5">#REF!</definedName>
    <definedName name="CLECH_0.4">#REF!</definedName>
    <definedName name="CLVC3">0.1</definedName>
    <definedName name="CLVCTB" localSheetId="9">#REF!</definedName>
    <definedName name="CLVCTB" localSheetId="10">#REF!</definedName>
    <definedName name="CLVCTB" localSheetId="0">#REF!</definedName>
    <definedName name="CLVCTB" localSheetId="3">#REF!</definedName>
    <definedName name="CLVCTB" localSheetId="13">#REF!</definedName>
    <definedName name="CLVCTB" localSheetId="1">#REF!</definedName>
    <definedName name="CLVCTB" localSheetId="4">#REF!</definedName>
    <definedName name="CLVCTB" localSheetId="5">#REF!</definedName>
    <definedName name="CLVCTB">#REF!</definedName>
    <definedName name="CLVL" localSheetId="9">#REF!</definedName>
    <definedName name="CLVL" localSheetId="10">#REF!</definedName>
    <definedName name="CLVL" localSheetId="0">#REF!</definedName>
    <definedName name="CLVL" localSheetId="3">#REF!</definedName>
    <definedName name="CLVL" localSheetId="13">#REF!</definedName>
    <definedName name="CLVL" localSheetId="1">#REF!</definedName>
    <definedName name="CLVL" localSheetId="4">#REF!</definedName>
    <definedName name="CLVL" localSheetId="5">#REF!</definedName>
    <definedName name="CLVL">#REF!</definedName>
    <definedName name="CNC" localSheetId="9">#REF!</definedName>
    <definedName name="CNC" localSheetId="10">#REF!</definedName>
    <definedName name="CNC" localSheetId="0">#REF!</definedName>
    <definedName name="CNC" localSheetId="3">#REF!</definedName>
    <definedName name="CNC" localSheetId="13">#REF!</definedName>
    <definedName name="CNC" localSheetId="1">#REF!</definedName>
    <definedName name="CNC" localSheetId="4">#REF!</definedName>
    <definedName name="CNC" localSheetId="5">#REF!</definedName>
    <definedName name="CNC">#REF!</definedName>
    <definedName name="CND" localSheetId="9">#REF!</definedName>
    <definedName name="CND" localSheetId="10">#REF!</definedName>
    <definedName name="CND" localSheetId="0">#REF!</definedName>
    <definedName name="CND" localSheetId="3">#REF!</definedName>
    <definedName name="CND" localSheetId="13">#REF!</definedName>
    <definedName name="CND" localSheetId="1">#REF!</definedName>
    <definedName name="CND" localSheetId="4">#REF!</definedName>
    <definedName name="CND" localSheetId="5">#REF!</definedName>
    <definedName name="CND">#REF!</definedName>
    <definedName name="CNG" localSheetId="9">#REF!</definedName>
    <definedName name="CNG" localSheetId="10">#REF!</definedName>
    <definedName name="CNG" localSheetId="0">#REF!</definedName>
    <definedName name="CNG" localSheetId="3">#REF!</definedName>
    <definedName name="CNG" localSheetId="13">#REF!</definedName>
    <definedName name="CNG" localSheetId="1">#REF!</definedName>
    <definedName name="CNG" localSheetId="4">#REF!</definedName>
    <definedName name="CNG" localSheetId="5">#REF!</definedName>
    <definedName name="CNG">#REF!</definedName>
    <definedName name="Cöï_ly_vaän_chuyeãn" localSheetId="9">#REF!</definedName>
    <definedName name="Cöï_ly_vaän_chuyeãn" localSheetId="10">#REF!</definedName>
    <definedName name="Cöï_ly_vaän_chuyeãn" localSheetId="0">#REF!</definedName>
    <definedName name="Cöï_ly_vaän_chuyeãn" localSheetId="3">#REF!</definedName>
    <definedName name="Cöï_ly_vaän_chuyeãn" localSheetId="13">#REF!</definedName>
    <definedName name="Cöï_ly_vaän_chuyeãn" localSheetId="1">#REF!</definedName>
    <definedName name="Cöï_ly_vaän_chuyeãn" localSheetId="4">#REF!</definedName>
    <definedName name="Cöï_ly_vaän_chuyeãn" localSheetId="5">#REF!</definedName>
    <definedName name="Cöï_ly_vaän_chuyeãn">#REF!</definedName>
    <definedName name="CÖÏ_LY_VAÄN_CHUYEÅN" localSheetId="9">#REF!</definedName>
    <definedName name="CÖÏ_LY_VAÄN_CHUYEÅN" localSheetId="10">#REF!</definedName>
    <definedName name="CÖÏ_LY_VAÄN_CHUYEÅN" localSheetId="0">#REF!</definedName>
    <definedName name="CÖÏ_LY_VAÄN_CHUYEÅN" localSheetId="3">#REF!</definedName>
    <definedName name="CÖÏ_LY_VAÄN_CHUYEÅN" localSheetId="13">#REF!</definedName>
    <definedName name="CÖÏ_LY_VAÄN_CHUYEÅN" localSheetId="1">#REF!</definedName>
    <definedName name="CÖÏ_LY_VAÄN_CHUYEÅN" localSheetId="4">#REF!</definedName>
    <definedName name="CÖÏ_LY_VAÄN_CHUYEÅN" localSheetId="5">#REF!</definedName>
    <definedName name="CÖÏ_LY_VAÄN_CHUYEÅN">#REF!</definedName>
    <definedName name="COMMON" localSheetId="9">#REF!</definedName>
    <definedName name="COMMON" localSheetId="10">#REF!</definedName>
    <definedName name="COMMON" localSheetId="0">#REF!</definedName>
    <definedName name="COMMON" localSheetId="3">#REF!</definedName>
    <definedName name="COMMON" localSheetId="13">#REF!</definedName>
    <definedName name="COMMON" localSheetId="1">#REF!</definedName>
    <definedName name="COMMON" localSheetId="4">#REF!</definedName>
    <definedName name="COMMON" localSheetId="5">#REF!</definedName>
    <definedName name="COMMON">#REF!</definedName>
    <definedName name="CON_EQP_COS" localSheetId="9">#REF!</definedName>
    <definedName name="CON_EQP_COS" localSheetId="10">#REF!</definedName>
    <definedName name="CON_EQP_COS" localSheetId="0">#REF!</definedName>
    <definedName name="CON_EQP_COS" localSheetId="3">#REF!</definedName>
    <definedName name="CON_EQP_COS" localSheetId="13">#REF!</definedName>
    <definedName name="CON_EQP_COS" localSheetId="1">#REF!</definedName>
    <definedName name="CON_EQP_COS" localSheetId="4">#REF!</definedName>
    <definedName name="CON_EQP_COS" localSheetId="5">#REF!</definedName>
    <definedName name="CON_EQP_COS">#REF!</definedName>
    <definedName name="CON_EQP_COST" localSheetId="9">#REF!</definedName>
    <definedName name="CON_EQP_COST" localSheetId="10">#REF!</definedName>
    <definedName name="CON_EQP_COST" localSheetId="0">#REF!</definedName>
    <definedName name="CON_EQP_COST" localSheetId="3">#REF!</definedName>
    <definedName name="CON_EQP_COST" localSheetId="13">#REF!</definedName>
    <definedName name="CON_EQP_COST" localSheetId="1">#REF!</definedName>
    <definedName name="CON_EQP_COST" localSheetId="4">#REF!</definedName>
    <definedName name="CON_EQP_COST" localSheetId="5">#REF!</definedName>
    <definedName name="CON_EQP_COST">#REF!</definedName>
    <definedName name="CONST_EQ" localSheetId="9">#REF!</definedName>
    <definedName name="CONST_EQ" localSheetId="10">#REF!</definedName>
    <definedName name="CONST_EQ" localSheetId="0">#REF!</definedName>
    <definedName name="CONST_EQ" localSheetId="3">#REF!</definedName>
    <definedName name="CONST_EQ" localSheetId="13">#REF!</definedName>
    <definedName name="CONST_EQ" localSheetId="1">#REF!</definedName>
    <definedName name="CONST_EQ" localSheetId="4">#REF!</definedName>
    <definedName name="CONST_EQ" localSheetId="5">#REF!</definedName>
    <definedName name="CONST_EQ">#REF!</definedName>
    <definedName name="COT" localSheetId="9">#REF!</definedName>
    <definedName name="COT" localSheetId="10">#REF!</definedName>
    <definedName name="COT" localSheetId="0">#REF!</definedName>
    <definedName name="COT" localSheetId="3">#REF!</definedName>
    <definedName name="COT" localSheetId="13">#REF!</definedName>
    <definedName name="COT" localSheetId="1">#REF!</definedName>
    <definedName name="COT" localSheetId="4">#REF!</definedName>
    <definedName name="COT" localSheetId="5">#REF!</definedName>
    <definedName name="COT">#REF!</definedName>
    <definedName name="cot7.5" localSheetId="9">#REF!</definedName>
    <definedName name="cot7.5" localSheetId="10">#REF!</definedName>
    <definedName name="cot7.5" localSheetId="0">#REF!</definedName>
    <definedName name="cot7.5" localSheetId="3">#REF!</definedName>
    <definedName name="cot7.5" localSheetId="13">#REF!</definedName>
    <definedName name="cot7.5" localSheetId="1">#REF!</definedName>
    <definedName name="cot7.5" localSheetId="4">#REF!</definedName>
    <definedName name="cot7.5" localSheetId="5">#REF!</definedName>
    <definedName name="cot7.5">#REF!</definedName>
    <definedName name="cot8.5" localSheetId="9">#REF!</definedName>
    <definedName name="cot8.5" localSheetId="10">#REF!</definedName>
    <definedName name="cot8.5" localSheetId="0">#REF!</definedName>
    <definedName name="cot8.5" localSheetId="3">#REF!</definedName>
    <definedName name="cot8.5" localSheetId="13">#REF!</definedName>
    <definedName name="cot8.5" localSheetId="1">#REF!</definedName>
    <definedName name="cot8.5" localSheetId="4">#REF!</definedName>
    <definedName name="cot8.5" localSheetId="5">#REF!</definedName>
    <definedName name="cot8.5">#REF!</definedName>
    <definedName name="Cotsatma">9726</definedName>
    <definedName name="Cotthepma">9726</definedName>
    <definedName name="COVER" localSheetId="9">#REF!</definedName>
    <definedName name="COVER" localSheetId="10">#REF!</definedName>
    <definedName name="COVER" localSheetId="0">#REF!</definedName>
    <definedName name="COVER" localSheetId="3">#REF!</definedName>
    <definedName name="COVER" localSheetId="13">#REF!</definedName>
    <definedName name="COVER" localSheetId="1">#REF!</definedName>
    <definedName name="COVER" localSheetId="4">#REF!</definedName>
    <definedName name="COVER" localSheetId="5">#REF!</definedName>
    <definedName name="COVER">#REF!</definedName>
    <definedName name="CPC" localSheetId="9">#REF!</definedName>
    <definedName name="CPC" localSheetId="10">#REF!</definedName>
    <definedName name="CPC" localSheetId="0">#REF!</definedName>
    <definedName name="CPC" localSheetId="3">#REF!</definedName>
    <definedName name="CPC" localSheetId="13">#REF!</definedName>
    <definedName name="CPC" localSheetId="1">#REF!</definedName>
    <definedName name="CPC" localSheetId="4">#REF!</definedName>
    <definedName name="CPC" localSheetId="5">#REF!</definedName>
    <definedName name="CPC">#REF!</definedName>
    <definedName name="cpmtc" localSheetId="9">#REF!</definedName>
    <definedName name="cpmtc" localSheetId="10">#REF!</definedName>
    <definedName name="cpmtc" localSheetId="0">#REF!</definedName>
    <definedName name="cpmtc" localSheetId="3">#REF!</definedName>
    <definedName name="cpmtc" localSheetId="13">#REF!</definedName>
    <definedName name="cpmtc" localSheetId="1">#REF!</definedName>
    <definedName name="cpmtc" localSheetId="4">#REF!</definedName>
    <definedName name="cpmtc" localSheetId="5">#REF!</definedName>
    <definedName name="cpmtc">#REF!</definedName>
    <definedName name="cpnc" localSheetId="9">#REF!</definedName>
    <definedName name="cpnc" localSheetId="10">#REF!</definedName>
    <definedName name="cpnc" localSheetId="0">#REF!</definedName>
    <definedName name="cpnc" localSheetId="3">#REF!</definedName>
    <definedName name="cpnc" localSheetId="13">#REF!</definedName>
    <definedName name="cpnc" localSheetId="1">#REF!</definedName>
    <definedName name="cpnc" localSheetId="4">#REF!</definedName>
    <definedName name="cpnc" localSheetId="5">#REF!</definedName>
    <definedName name="cpnc">#REF!</definedName>
    <definedName name="cptt" localSheetId="9">#REF!</definedName>
    <definedName name="cptt" localSheetId="10">#REF!</definedName>
    <definedName name="cptt" localSheetId="0">#REF!</definedName>
    <definedName name="cptt" localSheetId="3">#REF!</definedName>
    <definedName name="cptt" localSheetId="13">#REF!</definedName>
    <definedName name="cptt" localSheetId="1">#REF!</definedName>
    <definedName name="cptt" localSheetId="4">#REF!</definedName>
    <definedName name="cptt" localSheetId="5">#REF!</definedName>
    <definedName name="cptt">#REF!</definedName>
    <definedName name="CPVC100" localSheetId="9">#REF!</definedName>
    <definedName name="CPVC100" localSheetId="10">#REF!</definedName>
    <definedName name="CPVC100" localSheetId="0">#REF!</definedName>
    <definedName name="CPVC100" localSheetId="3">#REF!</definedName>
    <definedName name="CPVC100" localSheetId="13">#REF!</definedName>
    <definedName name="CPVC100" localSheetId="1">#REF!</definedName>
    <definedName name="CPVC100" localSheetId="4">#REF!</definedName>
    <definedName name="CPVC100" localSheetId="5">#REF!</definedName>
    <definedName name="CPVC100">#REF!</definedName>
    <definedName name="cpvl" localSheetId="9">#REF!</definedName>
    <definedName name="cpvl" localSheetId="10">#REF!</definedName>
    <definedName name="cpvl" localSheetId="0">#REF!</definedName>
    <definedName name="cpvl" localSheetId="3">#REF!</definedName>
    <definedName name="cpvl" localSheetId="13">#REF!</definedName>
    <definedName name="cpvl" localSheetId="1">#REF!</definedName>
    <definedName name="cpvl" localSheetId="4">#REF!</definedName>
    <definedName name="cpvl" localSheetId="5">#REF!</definedName>
    <definedName name="cpvl">#REF!</definedName>
    <definedName name="CRD" localSheetId="9">#REF!</definedName>
    <definedName name="CRD" localSheetId="10">#REF!</definedName>
    <definedName name="CRD" localSheetId="0">#REF!</definedName>
    <definedName name="CRD" localSheetId="3">#REF!</definedName>
    <definedName name="CRD" localSheetId="13">#REF!</definedName>
    <definedName name="CRD" localSheetId="1">#REF!</definedName>
    <definedName name="CRD" localSheetId="4">#REF!</definedName>
    <definedName name="CRD" localSheetId="5">#REF!</definedName>
    <definedName name="CRD">#REF!</definedName>
    <definedName name="CRITINST" localSheetId="9">#REF!</definedName>
    <definedName name="CRITINST" localSheetId="10">#REF!</definedName>
    <definedName name="CRITINST" localSheetId="0">#REF!</definedName>
    <definedName name="CRITINST" localSheetId="3">#REF!</definedName>
    <definedName name="CRITINST" localSheetId="13">#REF!</definedName>
    <definedName name="CRITINST" localSheetId="1">#REF!</definedName>
    <definedName name="CRITINST" localSheetId="4">#REF!</definedName>
    <definedName name="CRITINST" localSheetId="5">#REF!</definedName>
    <definedName name="CRITINST">#REF!</definedName>
    <definedName name="CRITPURC" localSheetId="9">#REF!</definedName>
    <definedName name="CRITPURC" localSheetId="10">#REF!</definedName>
    <definedName name="CRITPURC" localSheetId="0">#REF!</definedName>
    <definedName name="CRITPURC" localSheetId="3">#REF!</definedName>
    <definedName name="CRITPURC" localSheetId="13">#REF!</definedName>
    <definedName name="CRITPURC" localSheetId="1">#REF!</definedName>
    <definedName name="CRITPURC" localSheetId="4">#REF!</definedName>
    <definedName name="CRITPURC" localSheetId="5">#REF!</definedName>
    <definedName name="CRITPURC">#REF!</definedName>
    <definedName name="CRS" localSheetId="9">#REF!</definedName>
    <definedName name="CRS" localSheetId="10">#REF!</definedName>
    <definedName name="CRS" localSheetId="0">#REF!</definedName>
    <definedName name="CRS" localSheetId="3">#REF!</definedName>
    <definedName name="CRS" localSheetId="13">#REF!</definedName>
    <definedName name="CRS" localSheetId="1">#REF!</definedName>
    <definedName name="CRS" localSheetId="4">#REF!</definedName>
    <definedName name="CRS" localSheetId="5">#REF!</definedName>
    <definedName name="CRS">#REF!</definedName>
    <definedName name="CS" localSheetId="9">#REF!</definedName>
    <definedName name="CS" localSheetId="10">#REF!</definedName>
    <definedName name="CS" localSheetId="0">#REF!</definedName>
    <definedName name="CS" localSheetId="3">#REF!</definedName>
    <definedName name="CS" localSheetId="13">#REF!</definedName>
    <definedName name="CS" localSheetId="1">#REF!</definedName>
    <definedName name="CS" localSheetId="4">#REF!</definedName>
    <definedName name="CS" localSheetId="5">#REF!</definedName>
    <definedName name="CS">#REF!</definedName>
    <definedName name="CS_10" localSheetId="9">#REF!</definedName>
    <definedName name="CS_10" localSheetId="10">#REF!</definedName>
    <definedName name="CS_10" localSheetId="0">#REF!</definedName>
    <definedName name="CS_10" localSheetId="3">#REF!</definedName>
    <definedName name="CS_10" localSheetId="13">#REF!</definedName>
    <definedName name="CS_10" localSheetId="1">#REF!</definedName>
    <definedName name="CS_10" localSheetId="4">#REF!</definedName>
    <definedName name="CS_10" localSheetId="5">#REF!</definedName>
    <definedName name="CS_10">#REF!</definedName>
    <definedName name="CS_100" localSheetId="9">#REF!</definedName>
    <definedName name="CS_100" localSheetId="10">#REF!</definedName>
    <definedName name="CS_100" localSheetId="0">#REF!</definedName>
    <definedName name="CS_100" localSheetId="3">#REF!</definedName>
    <definedName name="CS_100" localSheetId="13">#REF!</definedName>
    <definedName name="CS_100" localSheetId="1">#REF!</definedName>
    <definedName name="CS_100" localSheetId="4">#REF!</definedName>
    <definedName name="CS_100" localSheetId="5">#REF!</definedName>
    <definedName name="CS_100">#REF!</definedName>
    <definedName name="CS_10S" localSheetId="9">#REF!</definedName>
    <definedName name="CS_10S" localSheetId="10">#REF!</definedName>
    <definedName name="CS_10S" localSheetId="0">#REF!</definedName>
    <definedName name="CS_10S" localSheetId="3">#REF!</definedName>
    <definedName name="CS_10S" localSheetId="13">#REF!</definedName>
    <definedName name="CS_10S" localSheetId="1">#REF!</definedName>
    <definedName name="CS_10S" localSheetId="4">#REF!</definedName>
    <definedName name="CS_10S" localSheetId="5">#REF!</definedName>
    <definedName name="CS_10S">#REF!</definedName>
    <definedName name="CS_120" localSheetId="9">#REF!</definedName>
    <definedName name="CS_120" localSheetId="10">#REF!</definedName>
    <definedName name="CS_120" localSheetId="0">#REF!</definedName>
    <definedName name="CS_120" localSheetId="3">#REF!</definedName>
    <definedName name="CS_120" localSheetId="13">#REF!</definedName>
    <definedName name="CS_120" localSheetId="1">#REF!</definedName>
    <definedName name="CS_120" localSheetId="4">#REF!</definedName>
    <definedName name="CS_120" localSheetId="5">#REF!</definedName>
    <definedName name="CS_120">#REF!</definedName>
    <definedName name="CS_140" localSheetId="9">#REF!</definedName>
    <definedName name="CS_140" localSheetId="10">#REF!</definedName>
    <definedName name="CS_140" localSheetId="0">#REF!</definedName>
    <definedName name="CS_140" localSheetId="3">#REF!</definedName>
    <definedName name="CS_140" localSheetId="13">#REF!</definedName>
    <definedName name="CS_140" localSheetId="1">#REF!</definedName>
    <definedName name="CS_140" localSheetId="4">#REF!</definedName>
    <definedName name="CS_140" localSheetId="5">#REF!</definedName>
    <definedName name="CS_140">#REF!</definedName>
    <definedName name="CS_160" localSheetId="9">#REF!</definedName>
    <definedName name="CS_160" localSheetId="10">#REF!</definedName>
    <definedName name="CS_160" localSheetId="0">#REF!</definedName>
    <definedName name="CS_160" localSheetId="3">#REF!</definedName>
    <definedName name="CS_160" localSheetId="13">#REF!</definedName>
    <definedName name="CS_160" localSheetId="1">#REF!</definedName>
    <definedName name="CS_160" localSheetId="4">#REF!</definedName>
    <definedName name="CS_160" localSheetId="5">#REF!</definedName>
    <definedName name="CS_160">#REF!</definedName>
    <definedName name="CS_20" localSheetId="9">#REF!</definedName>
    <definedName name="CS_20" localSheetId="10">#REF!</definedName>
    <definedName name="CS_20" localSheetId="0">#REF!</definedName>
    <definedName name="CS_20" localSheetId="3">#REF!</definedName>
    <definedName name="CS_20" localSheetId="13">#REF!</definedName>
    <definedName name="CS_20" localSheetId="1">#REF!</definedName>
    <definedName name="CS_20" localSheetId="4">#REF!</definedName>
    <definedName name="CS_20" localSheetId="5">#REF!</definedName>
    <definedName name="CS_20">#REF!</definedName>
    <definedName name="CS_30" localSheetId="9">#REF!</definedName>
    <definedName name="CS_30" localSheetId="10">#REF!</definedName>
    <definedName name="CS_30" localSheetId="0">#REF!</definedName>
    <definedName name="CS_30" localSheetId="3">#REF!</definedName>
    <definedName name="CS_30" localSheetId="13">#REF!</definedName>
    <definedName name="CS_30" localSheetId="1">#REF!</definedName>
    <definedName name="CS_30" localSheetId="4">#REF!</definedName>
    <definedName name="CS_30" localSheetId="5">#REF!</definedName>
    <definedName name="CS_30">#REF!</definedName>
    <definedName name="CS_40" localSheetId="9">#REF!</definedName>
    <definedName name="CS_40" localSheetId="10">#REF!</definedName>
    <definedName name="CS_40" localSheetId="0">#REF!</definedName>
    <definedName name="CS_40" localSheetId="3">#REF!</definedName>
    <definedName name="CS_40" localSheetId="13">#REF!</definedName>
    <definedName name="CS_40" localSheetId="1">#REF!</definedName>
    <definedName name="CS_40" localSheetId="4">#REF!</definedName>
    <definedName name="CS_40" localSheetId="5">#REF!</definedName>
    <definedName name="CS_40">#REF!</definedName>
    <definedName name="CS_40S" localSheetId="9">#REF!</definedName>
    <definedName name="CS_40S" localSheetId="10">#REF!</definedName>
    <definedName name="CS_40S" localSheetId="0">#REF!</definedName>
    <definedName name="CS_40S" localSheetId="3">#REF!</definedName>
    <definedName name="CS_40S" localSheetId="13">#REF!</definedName>
    <definedName name="CS_40S" localSheetId="1">#REF!</definedName>
    <definedName name="CS_40S" localSheetId="4">#REF!</definedName>
    <definedName name="CS_40S" localSheetId="5">#REF!</definedName>
    <definedName name="CS_40S">#REF!</definedName>
    <definedName name="CS_5S" localSheetId="9">#REF!</definedName>
    <definedName name="CS_5S" localSheetId="10">#REF!</definedName>
    <definedName name="CS_5S" localSheetId="0">#REF!</definedName>
    <definedName name="CS_5S" localSheetId="3">#REF!</definedName>
    <definedName name="CS_5S" localSheetId="13">#REF!</definedName>
    <definedName name="CS_5S" localSheetId="1">#REF!</definedName>
    <definedName name="CS_5S" localSheetId="4">#REF!</definedName>
    <definedName name="CS_5S" localSheetId="5">#REF!</definedName>
    <definedName name="CS_5S">#REF!</definedName>
    <definedName name="CS_60" localSheetId="9">#REF!</definedName>
    <definedName name="CS_60" localSheetId="10">#REF!</definedName>
    <definedName name="CS_60" localSheetId="0">#REF!</definedName>
    <definedName name="CS_60" localSheetId="3">#REF!</definedName>
    <definedName name="CS_60" localSheetId="13">#REF!</definedName>
    <definedName name="CS_60" localSheetId="1">#REF!</definedName>
    <definedName name="CS_60" localSheetId="4">#REF!</definedName>
    <definedName name="CS_60" localSheetId="5">#REF!</definedName>
    <definedName name="CS_60">#REF!</definedName>
    <definedName name="CS_80" localSheetId="9">#REF!</definedName>
    <definedName name="CS_80" localSheetId="10">#REF!</definedName>
    <definedName name="CS_80" localSheetId="0">#REF!</definedName>
    <definedName name="CS_80" localSheetId="3">#REF!</definedName>
    <definedName name="CS_80" localSheetId="13">#REF!</definedName>
    <definedName name="CS_80" localSheetId="1">#REF!</definedName>
    <definedName name="CS_80" localSheetId="4">#REF!</definedName>
    <definedName name="CS_80" localSheetId="5">#REF!</definedName>
    <definedName name="CS_80">#REF!</definedName>
    <definedName name="CS_80S" localSheetId="9">#REF!</definedName>
    <definedName name="CS_80S" localSheetId="10">#REF!</definedName>
    <definedName name="CS_80S" localSheetId="0">#REF!</definedName>
    <definedName name="CS_80S" localSheetId="3">#REF!</definedName>
    <definedName name="CS_80S" localSheetId="13">#REF!</definedName>
    <definedName name="CS_80S" localSheetId="1">#REF!</definedName>
    <definedName name="CS_80S" localSheetId="4">#REF!</definedName>
    <definedName name="CS_80S" localSheetId="5">#REF!</definedName>
    <definedName name="CS_80S">#REF!</definedName>
    <definedName name="CS_STD" localSheetId="9">#REF!</definedName>
    <definedName name="CS_STD" localSheetId="10">#REF!</definedName>
    <definedName name="CS_STD" localSheetId="0">#REF!</definedName>
    <definedName name="CS_STD" localSheetId="3">#REF!</definedName>
    <definedName name="CS_STD" localSheetId="13">#REF!</definedName>
    <definedName name="CS_STD" localSheetId="1">#REF!</definedName>
    <definedName name="CS_STD" localSheetId="4">#REF!</definedName>
    <definedName name="CS_STD" localSheetId="5">#REF!</definedName>
    <definedName name="CS_STD">#REF!</definedName>
    <definedName name="CS_XS" localSheetId="9">#REF!</definedName>
    <definedName name="CS_XS" localSheetId="10">#REF!</definedName>
    <definedName name="CS_XS" localSheetId="0">#REF!</definedName>
    <definedName name="CS_XS" localSheetId="3">#REF!</definedName>
    <definedName name="CS_XS" localSheetId="13">#REF!</definedName>
    <definedName name="CS_XS" localSheetId="1">#REF!</definedName>
    <definedName name="CS_XS" localSheetId="4">#REF!</definedName>
    <definedName name="CS_XS" localSheetId="5">#REF!</definedName>
    <definedName name="CS_XS">#REF!</definedName>
    <definedName name="CS_XXS" localSheetId="9">#REF!</definedName>
    <definedName name="CS_XXS" localSheetId="10">#REF!</definedName>
    <definedName name="CS_XXS" localSheetId="0">#REF!</definedName>
    <definedName name="CS_XXS" localSheetId="3">#REF!</definedName>
    <definedName name="CS_XXS" localSheetId="13">#REF!</definedName>
    <definedName name="CS_XXS" localSheetId="1">#REF!</definedName>
    <definedName name="CS_XXS" localSheetId="4">#REF!</definedName>
    <definedName name="CS_XXS" localSheetId="5">#REF!</definedName>
    <definedName name="CS_XXS">#REF!</definedName>
    <definedName name="csd3p" localSheetId="9">#REF!</definedName>
    <definedName name="csd3p" localSheetId="10">#REF!</definedName>
    <definedName name="csd3p" localSheetId="0">#REF!</definedName>
    <definedName name="csd3p" localSheetId="3">#REF!</definedName>
    <definedName name="csd3p" localSheetId="13">#REF!</definedName>
    <definedName name="csd3p" localSheetId="1">#REF!</definedName>
    <definedName name="csd3p" localSheetId="4">#REF!</definedName>
    <definedName name="csd3p" localSheetId="5">#REF!</definedName>
    <definedName name="csd3p">#REF!</definedName>
    <definedName name="csddg1p" localSheetId="9">#REF!</definedName>
    <definedName name="csddg1p" localSheetId="10">#REF!</definedName>
    <definedName name="csddg1p" localSheetId="0">#REF!</definedName>
    <definedName name="csddg1p" localSheetId="3">#REF!</definedName>
    <definedName name="csddg1p" localSheetId="13">#REF!</definedName>
    <definedName name="csddg1p" localSheetId="1">#REF!</definedName>
    <definedName name="csddg1p" localSheetId="4">#REF!</definedName>
    <definedName name="csddg1p" localSheetId="5">#REF!</definedName>
    <definedName name="csddg1p">#REF!</definedName>
    <definedName name="csddt1p" localSheetId="9">#REF!</definedName>
    <definedName name="csddt1p" localSheetId="10">#REF!</definedName>
    <definedName name="csddt1p" localSheetId="0">#REF!</definedName>
    <definedName name="csddt1p" localSheetId="3">#REF!</definedName>
    <definedName name="csddt1p" localSheetId="13">#REF!</definedName>
    <definedName name="csddt1p" localSheetId="1">#REF!</definedName>
    <definedName name="csddt1p" localSheetId="4">#REF!</definedName>
    <definedName name="csddt1p" localSheetId="5">#REF!</definedName>
    <definedName name="csddt1p">#REF!</definedName>
    <definedName name="csht3p" localSheetId="9">#REF!</definedName>
    <definedName name="csht3p" localSheetId="10">#REF!</definedName>
    <definedName name="csht3p" localSheetId="0">#REF!</definedName>
    <definedName name="csht3p" localSheetId="3">#REF!</definedName>
    <definedName name="csht3p" localSheetId="13">#REF!</definedName>
    <definedName name="csht3p" localSheetId="1">#REF!</definedName>
    <definedName name="csht3p" localSheetId="4">#REF!</definedName>
    <definedName name="csht3p" localSheetId="5">#REF!</definedName>
    <definedName name="csht3p">#REF!</definedName>
    <definedName name="CU_LY_VAN_CHUYEN_GIA_QUYEN" localSheetId="9">#REF!</definedName>
    <definedName name="CU_LY_VAN_CHUYEN_GIA_QUYEN" localSheetId="10">#REF!</definedName>
    <definedName name="CU_LY_VAN_CHUYEN_GIA_QUYEN" localSheetId="0">#REF!</definedName>
    <definedName name="CU_LY_VAN_CHUYEN_GIA_QUYEN" localSheetId="3">#REF!</definedName>
    <definedName name="CU_LY_VAN_CHUYEN_GIA_QUYEN" localSheetId="13">#REF!</definedName>
    <definedName name="CU_LY_VAN_CHUYEN_GIA_QUYEN" localSheetId="1">#REF!</definedName>
    <definedName name="CU_LY_VAN_CHUYEN_GIA_QUYEN" localSheetId="4">#REF!</definedName>
    <definedName name="CU_LY_VAN_CHUYEN_GIA_QUYEN" localSheetId="5">#REF!</definedName>
    <definedName name="CU_LY_VAN_CHUYEN_GIA_QUYEN">#REF!</definedName>
    <definedName name="CU_LY_VAN_CHUYEN_THU_CONG" localSheetId="9">#REF!</definedName>
    <definedName name="CU_LY_VAN_CHUYEN_THU_CONG" localSheetId="10">#REF!</definedName>
    <definedName name="CU_LY_VAN_CHUYEN_THU_CONG" localSheetId="0">#REF!</definedName>
    <definedName name="CU_LY_VAN_CHUYEN_THU_CONG" localSheetId="3">#REF!</definedName>
    <definedName name="CU_LY_VAN_CHUYEN_THU_CONG" localSheetId="13">#REF!</definedName>
    <definedName name="CU_LY_VAN_CHUYEN_THU_CONG" localSheetId="1">#REF!</definedName>
    <definedName name="CU_LY_VAN_CHUYEN_THU_CONG" localSheetId="4">#REF!</definedName>
    <definedName name="CU_LY_VAN_CHUYEN_THU_CONG" localSheetId="5">#REF!</definedName>
    <definedName name="CU_LY_VAN_CHUYEN_THU_CONG">#REF!</definedName>
    <definedName name="CURRENCY" localSheetId="9">#REF!</definedName>
    <definedName name="CURRENCY" localSheetId="10">#REF!</definedName>
    <definedName name="CURRENCY" localSheetId="0">#REF!</definedName>
    <definedName name="CURRENCY" localSheetId="3">#REF!</definedName>
    <definedName name="CURRENCY" localSheetId="13">#REF!</definedName>
    <definedName name="CURRENCY" localSheetId="1">#REF!</definedName>
    <definedName name="CURRENCY" localSheetId="4">#REF!</definedName>
    <definedName name="CURRENCY" localSheetId="5">#REF!</definedName>
    <definedName name="CURRENCY">#REF!</definedName>
    <definedName name="CX" localSheetId="9">#REF!</definedName>
    <definedName name="CX" localSheetId="10">#REF!</definedName>
    <definedName name="CX" localSheetId="0">#REF!</definedName>
    <definedName name="CX" localSheetId="3">#REF!</definedName>
    <definedName name="CX" localSheetId="13">#REF!</definedName>
    <definedName name="CX" localSheetId="1">#REF!</definedName>
    <definedName name="CX" localSheetId="4">#REF!</definedName>
    <definedName name="CX" localSheetId="5">#REF!</definedName>
    <definedName name="CX">#REF!</definedName>
    <definedName name="D_7101A_B" localSheetId="9">#REF!</definedName>
    <definedName name="D_7101A_B" localSheetId="10">#REF!</definedName>
    <definedName name="D_7101A_B" localSheetId="0">#REF!</definedName>
    <definedName name="D_7101A_B" localSheetId="3">#REF!</definedName>
    <definedName name="D_7101A_B" localSheetId="13">#REF!</definedName>
    <definedName name="D_7101A_B" localSheetId="1">#REF!</definedName>
    <definedName name="D_7101A_B" localSheetId="4">#REF!</definedName>
    <definedName name="D_7101A_B" localSheetId="5">#REF!</definedName>
    <definedName name="D_7101A_B">#REF!</definedName>
    <definedName name="DAT" localSheetId="9">#REF!</definedName>
    <definedName name="DAT" localSheetId="10">#REF!</definedName>
    <definedName name="DAT" localSheetId="0">#REF!</definedName>
    <definedName name="DAT" localSheetId="3">#REF!</definedName>
    <definedName name="DAT" localSheetId="13">#REF!</definedName>
    <definedName name="DAT" localSheetId="1">#REF!</definedName>
    <definedName name="DAT" localSheetId="4">#REF!</definedName>
    <definedName name="DAT" localSheetId="5">#REF!</definedName>
    <definedName name="DAT">#REF!</definedName>
    <definedName name="_xlnm.Database" localSheetId="9">#REF!</definedName>
    <definedName name="_xlnm.Database" localSheetId="10">#REF!</definedName>
    <definedName name="_xlnm.Database" localSheetId="0">#REF!</definedName>
    <definedName name="_xlnm.Database" localSheetId="3">#REF!</definedName>
    <definedName name="_xlnm.Database" localSheetId="13">#REF!</definedName>
    <definedName name="_xlnm.Database" localSheetId="1">#REF!</definedName>
    <definedName name="_xlnm.Database" localSheetId="4">#REF!</definedName>
    <definedName name="_xlnm.Database" localSheetId="5">#REF!</definedName>
    <definedName name="_xlnm.Database">#REF!</definedName>
    <definedName name="Db" localSheetId="9">#REF!</definedName>
    <definedName name="Db" localSheetId="10">#REF!</definedName>
    <definedName name="Db" localSheetId="0">#REF!</definedName>
    <definedName name="Db" localSheetId="3">#REF!</definedName>
    <definedName name="Db" localSheetId="13">#REF!</definedName>
    <definedName name="Db" localSheetId="1">#REF!</definedName>
    <definedName name="Db" localSheetId="4">#REF!</definedName>
    <definedName name="Db" localSheetId="5">#REF!</definedName>
    <definedName name="Db">#REF!</definedName>
    <definedName name="DCL_22">12117600</definedName>
    <definedName name="DCL_35">25490000</definedName>
    <definedName name="DD" localSheetId="9">#REF!</definedName>
    <definedName name="DD" localSheetId="10">#REF!</definedName>
    <definedName name="DD" localSheetId="0">#REF!</definedName>
    <definedName name="DD" localSheetId="3">#REF!</definedName>
    <definedName name="DD" localSheetId="13">#REF!</definedName>
    <definedName name="DD" localSheetId="1">#REF!</definedName>
    <definedName name="DD" localSheetId="4">#REF!</definedName>
    <definedName name="DD" localSheetId="5">#REF!</definedName>
    <definedName name="DD">#REF!</definedName>
    <definedName name="denbu" localSheetId="9">#REF!</definedName>
    <definedName name="denbu" localSheetId="10">#REF!</definedName>
    <definedName name="denbu" localSheetId="0">#REF!</definedName>
    <definedName name="denbu" localSheetId="3">#REF!</definedName>
    <definedName name="denbu" localSheetId="13">#REF!</definedName>
    <definedName name="denbu" localSheetId="1">#REF!</definedName>
    <definedName name="denbu" localSheetId="4">#REF!</definedName>
    <definedName name="denbu" localSheetId="5">#REF!</definedName>
    <definedName name="denbu">#REF!</definedName>
    <definedName name="Det32x3" localSheetId="9">#REF!</definedName>
    <definedName name="Det32x3" localSheetId="10">#REF!</definedName>
    <definedName name="Det32x3" localSheetId="0">#REF!</definedName>
    <definedName name="Det32x3" localSheetId="3">#REF!</definedName>
    <definedName name="Det32x3" localSheetId="13">#REF!</definedName>
    <definedName name="Det32x3" localSheetId="1">#REF!</definedName>
    <definedName name="Det32x3" localSheetId="4">#REF!</definedName>
    <definedName name="Det32x3" localSheetId="5">#REF!</definedName>
    <definedName name="Det32x3">#REF!</definedName>
    <definedName name="Det35x3" localSheetId="9">#REF!</definedName>
    <definedName name="Det35x3" localSheetId="10">#REF!</definedName>
    <definedName name="Det35x3" localSheetId="0">#REF!</definedName>
    <definedName name="Det35x3" localSheetId="3">#REF!</definedName>
    <definedName name="Det35x3" localSheetId="13">#REF!</definedName>
    <definedName name="Det35x3" localSheetId="1">#REF!</definedName>
    <definedName name="Det35x3" localSheetId="4">#REF!</definedName>
    <definedName name="Det35x3" localSheetId="5">#REF!</definedName>
    <definedName name="Det35x3">#REF!</definedName>
    <definedName name="Det40x4" localSheetId="9">#REF!</definedName>
    <definedName name="Det40x4" localSheetId="10">#REF!</definedName>
    <definedName name="Det40x4" localSheetId="0">#REF!</definedName>
    <definedName name="Det40x4" localSheetId="3">#REF!</definedName>
    <definedName name="Det40x4" localSheetId="13">#REF!</definedName>
    <definedName name="Det40x4" localSheetId="1">#REF!</definedName>
    <definedName name="Det40x4" localSheetId="4">#REF!</definedName>
    <definedName name="Det40x4" localSheetId="5">#REF!</definedName>
    <definedName name="Det40x4">#REF!</definedName>
    <definedName name="Det50x5" localSheetId="9">#REF!</definedName>
    <definedName name="Det50x5" localSheetId="10">#REF!</definedName>
    <definedName name="Det50x5" localSheetId="0">#REF!</definedName>
    <definedName name="Det50x5" localSheetId="3">#REF!</definedName>
    <definedName name="Det50x5" localSheetId="13">#REF!</definedName>
    <definedName name="Det50x5" localSheetId="1">#REF!</definedName>
    <definedName name="Det50x5" localSheetId="4">#REF!</definedName>
    <definedName name="Det50x5" localSheetId="5">#REF!</definedName>
    <definedName name="Det50x5">#REF!</definedName>
    <definedName name="Det63x6" localSheetId="9">#REF!</definedName>
    <definedName name="Det63x6" localSheetId="10">#REF!</definedName>
    <definedName name="Det63x6" localSheetId="0">#REF!</definedName>
    <definedName name="Det63x6" localSheetId="3">#REF!</definedName>
    <definedName name="Det63x6" localSheetId="13">#REF!</definedName>
    <definedName name="Det63x6" localSheetId="1">#REF!</definedName>
    <definedName name="Det63x6" localSheetId="4">#REF!</definedName>
    <definedName name="Det63x6" localSheetId="5">#REF!</definedName>
    <definedName name="Det63x6">#REF!</definedName>
    <definedName name="Det75x6" localSheetId="9">#REF!</definedName>
    <definedName name="Det75x6" localSheetId="10">#REF!</definedName>
    <definedName name="Det75x6" localSheetId="0">#REF!</definedName>
    <definedName name="Det75x6" localSheetId="3">#REF!</definedName>
    <definedName name="Det75x6" localSheetId="13">#REF!</definedName>
    <definedName name="Det75x6" localSheetId="1">#REF!</definedName>
    <definedName name="Det75x6" localSheetId="4">#REF!</definedName>
    <definedName name="Det75x6" localSheetId="5">#REF!</definedName>
    <definedName name="Det75x6">#REF!</definedName>
    <definedName name="dgbdII" localSheetId="9">#REF!</definedName>
    <definedName name="dgbdII" localSheetId="10">#REF!</definedName>
    <definedName name="dgbdII" localSheetId="0">#REF!</definedName>
    <definedName name="dgbdII" localSheetId="3">#REF!</definedName>
    <definedName name="dgbdII" localSheetId="13">#REF!</definedName>
    <definedName name="dgbdII" localSheetId="1">#REF!</definedName>
    <definedName name="dgbdII" localSheetId="4">#REF!</definedName>
    <definedName name="dgbdII" localSheetId="5">#REF!</definedName>
    <definedName name="dgbdII">#REF!</definedName>
    <definedName name="dgnc" localSheetId="9">#REF!</definedName>
    <definedName name="dgnc" localSheetId="10">#REF!</definedName>
    <definedName name="dgnc" localSheetId="0">#REF!</definedName>
    <definedName name="dgnc" localSheetId="3">#REF!</definedName>
    <definedName name="dgnc" localSheetId="13">#REF!</definedName>
    <definedName name="dgnc" localSheetId="1">#REF!</definedName>
    <definedName name="dgnc" localSheetId="4">#REF!</definedName>
    <definedName name="dgnc" localSheetId="5">#REF!</definedName>
    <definedName name="dgnc">#REF!</definedName>
    <definedName name="dgqndn" localSheetId="9">#REF!</definedName>
    <definedName name="dgqndn" localSheetId="10">#REF!</definedName>
    <definedName name="dgqndn" localSheetId="0">#REF!</definedName>
    <definedName name="dgqndn" localSheetId="3">#REF!</definedName>
    <definedName name="dgqndn" localSheetId="13">#REF!</definedName>
    <definedName name="dgqndn" localSheetId="1">#REF!</definedName>
    <definedName name="dgqndn" localSheetId="4">#REF!</definedName>
    <definedName name="dgqndn" localSheetId="5">#REF!</definedName>
    <definedName name="dgqndn">#REF!</definedName>
    <definedName name="DGTS" localSheetId="10" hidden="1">{"'Sheet1'!$L$16"}</definedName>
    <definedName name="DGTS" localSheetId="13" hidden="1">{"'Sheet1'!$L$16"}</definedName>
    <definedName name="DGTS" localSheetId="2" hidden="1">{"'Sheet1'!$L$16"}</definedName>
    <definedName name="DGTS" localSheetId="5" hidden="1">{"'Sheet1'!$L$16"}</definedName>
    <definedName name="DGTS" hidden="1">{"'Sheet1'!$L$16"}</definedName>
    <definedName name="DGTS_1" localSheetId="10" hidden="1">{"'Sheet1'!$L$16"}</definedName>
    <definedName name="DGTS_1" localSheetId="13" hidden="1">{"'Sheet1'!$L$16"}</definedName>
    <definedName name="DGTS_1" localSheetId="2" hidden="1">{"'Sheet1'!$L$16"}</definedName>
    <definedName name="DGTS_1" localSheetId="5" hidden="1">{"'Sheet1'!$L$16"}</definedName>
    <definedName name="DGTS_1" hidden="1">{"'Sheet1'!$L$16"}</definedName>
    <definedName name="dgvl" localSheetId="9">#REF!</definedName>
    <definedName name="dgvl" localSheetId="10">#REF!</definedName>
    <definedName name="dgvl" localSheetId="0">#REF!</definedName>
    <definedName name="dgvl" localSheetId="3">#REF!</definedName>
    <definedName name="dgvl" localSheetId="1">#REF!</definedName>
    <definedName name="dgvl" localSheetId="4">#REF!</definedName>
    <definedName name="dgvl" localSheetId="5">#REF!</definedName>
    <definedName name="dgvl">#REF!</definedName>
    <definedName name="dhom" localSheetId="9">#REF!</definedName>
    <definedName name="dhom" localSheetId="10">#REF!</definedName>
    <definedName name="dhom" localSheetId="0">#REF!</definedName>
    <definedName name="dhom" localSheetId="3">#REF!</definedName>
    <definedName name="dhom" localSheetId="13">#REF!</definedName>
    <definedName name="dhom" localSheetId="1">#REF!</definedName>
    <definedName name="dhom" localSheetId="4">#REF!</definedName>
    <definedName name="dhom" localSheetId="5">#REF!</definedName>
    <definedName name="dhom">#REF!</definedName>
    <definedName name="dm56bxd" localSheetId="9">#REF!</definedName>
    <definedName name="dm56bxd" localSheetId="10">#REF!</definedName>
    <definedName name="dm56bxd" localSheetId="0">#REF!</definedName>
    <definedName name="dm56bxd" localSheetId="3">#REF!</definedName>
    <definedName name="dm56bxd" localSheetId="13">#REF!</definedName>
    <definedName name="dm56bxd" localSheetId="1">#REF!</definedName>
    <definedName name="dm56bxd" localSheetId="4">#REF!</definedName>
    <definedName name="dm56bxd" localSheetId="5">#REF!</definedName>
    <definedName name="dm56bxd">#REF!</definedName>
    <definedName name="DN" localSheetId="9">#REF!</definedName>
    <definedName name="DN" localSheetId="10">#REF!</definedName>
    <definedName name="DN" localSheetId="0">#REF!</definedName>
    <definedName name="DN" localSheetId="3">#REF!</definedName>
    <definedName name="DN" localSheetId="13">#REF!</definedName>
    <definedName name="DN" localSheetId="1">#REF!</definedName>
    <definedName name="DN" localSheetId="4">#REF!</definedName>
    <definedName name="DN" localSheetId="5">#REF!</definedName>
    <definedName name="DN">#REF!</definedName>
    <definedName name="DÑt45x4" localSheetId="9">#REF!</definedName>
    <definedName name="DÑt45x4" localSheetId="10">#REF!</definedName>
    <definedName name="DÑt45x4" localSheetId="0">#REF!</definedName>
    <definedName name="DÑt45x4" localSheetId="3">#REF!</definedName>
    <definedName name="DÑt45x4" localSheetId="13">#REF!</definedName>
    <definedName name="DÑt45x4" localSheetId="1">#REF!</definedName>
    <definedName name="DÑt45x4" localSheetId="4">#REF!</definedName>
    <definedName name="DÑt45x4" localSheetId="5">#REF!</definedName>
    <definedName name="DÑt45x4">#REF!</definedName>
    <definedName name="DON_GIA_3282" localSheetId="9">#REF!</definedName>
    <definedName name="DON_GIA_3282" localSheetId="10">#REF!</definedName>
    <definedName name="DON_GIA_3282" localSheetId="0">#REF!</definedName>
    <definedName name="DON_GIA_3282" localSheetId="3">#REF!</definedName>
    <definedName name="DON_GIA_3282" localSheetId="13">#REF!</definedName>
    <definedName name="DON_GIA_3282" localSheetId="1">#REF!</definedName>
    <definedName name="DON_GIA_3282" localSheetId="4">#REF!</definedName>
    <definedName name="DON_GIA_3282" localSheetId="5">#REF!</definedName>
    <definedName name="DON_GIA_3282">#REF!</definedName>
    <definedName name="DON_GIA_3283" localSheetId="9">#REF!</definedName>
    <definedName name="DON_GIA_3283" localSheetId="10">#REF!</definedName>
    <definedName name="DON_GIA_3283" localSheetId="0">#REF!</definedName>
    <definedName name="DON_GIA_3283" localSheetId="3">#REF!</definedName>
    <definedName name="DON_GIA_3283" localSheetId="13">#REF!</definedName>
    <definedName name="DON_GIA_3283" localSheetId="1">#REF!</definedName>
    <definedName name="DON_GIA_3283" localSheetId="4">#REF!</definedName>
    <definedName name="DON_GIA_3283" localSheetId="5">#REF!</definedName>
    <definedName name="DON_GIA_3283">#REF!</definedName>
    <definedName name="DON_GIA_3285" localSheetId="9">#REF!</definedName>
    <definedName name="DON_GIA_3285" localSheetId="10">#REF!</definedName>
    <definedName name="DON_GIA_3285" localSheetId="0">#REF!</definedName>
    <definedName name="DON_GIA_3285" localSheetId="3">#REF!</definedName>
    <definedName name="DON_GIA_3285" localSheetId="13">#REF!</definedName>
    <definedName name="DON_GIA_3285" localSheetId="1">#REF!</definedName>
    <definedName name="DON_GIA_3285" localSheetId="4">#REF!</definedName>
    <definedName name="DON_GIA_3285" localSheetId="5">#REF!</definedName>
    <definedName name="DON_GIA_3285">#REF!</definedName>
    <definedName name="DON_GIA_VAN_CHUYEN_36" localSheetId="9">#REF!</definedName>
    <definedName name="DON_GIA_VAN_CHUYEN_36" localSheetId="10">#REF!</definedName>
    <definedName name="DON_GIA_VAN_CHUYEN_36" localSheetId="0">#REF!</definedName>
    <definedName name="DON_GIA_VAN_CHUYEN_36" localSheetId="3">#REF!</definedName>
    <definedName name="DON_GIA_VAN_CHUYEN_36" localSheetId="13">#REF!</definedName>
    <definedName name="DON_GIA_VAN_CHUYEN_36" localSheetId="1">#REF!</definedName>
    <definedName name="DON_GIA_VAN_CHUYEN_36" localSheetId="4">#REF!</definedName>
    <definedName name="DON_GIA_VAN_CHUYEN_36" localSheetId="5">#REF!</definedName>
    <definedName name="DON_GIA_VAN_CHUYEN_36">#REF!</definedName>
    <definedName name="Dp" localSheetId="9">#REF!</definedName>
    <definedName name="Dp" localSheetId="10">#REF!</definedName>
    <definedName name="Dp" localSheetId="0">#REF!</definedName>
    <definedName name="Dp" localSheetId="3">#REF!</definedName>
    <definedName name="Dp" localSheetId="13">#REF!</definedName>
    <definedName name="Dp" localSheetId="1">#REF!</definedName>
    <definedName name="Dp" localSheetId="4">#REF!</definedName>
    <definedName name="Dp" localSheetId="5">#REF!</definedName>
    <definedName name="Dp">#REF!</definedName>
    <definedName name="Ds" localSheetId="9">#REF!</definedName>
    <definedName name="Ds" localSheetId="10">#REF!</definedName>
    <definedName name="Ds" localSheetId="0">#REF!</definedName>
    <definedName name="Ds" localSheetId="3">#REF!</definedName>
    <definedName name="Ds" localSheetId="13">#REF!</definedName>
    <definedName name="Ds" localSheetId="1">#REF!</definedName>
    <definedName name="Ds" localSheetId="4">#REF!</definedName>
    <definedName name="Ds" localSheetId="5">#REF!</definedName>
    <definedName name="Ds">#REF!</definedName>
    <definedName name="ds1pnc" localSheetId="9">#REF!</definedName>
    <definedName name="ds1pnc" localSheetId="10">#REF!</definedName>
    <definedName name="ds1pnc" localSheetId="0">#REF!</definedName>
    <definedName name="ds1pnc" localSheetId="3">#REF!</definedName>
    <definedName name="ds1pnc" localSheetId="13">#REF!</definedName>
    <definedName name="ds1pnc" localSheetId="1">#REF!</definedName>
    <definedName name="ds1pnc" localSheetId="4">#REF!</definedName>
    <definedName name="ds1pnc" localSheetId="5">#REF!</definedName>
    <definedName name="ds1pnc">#REF!</definedName>
    <definedName name="ds1pvl" localSheetId="9">#REF!</definedName>
    <definedName name="ds1pvl" localSheetId="10">#REF!</definedName>
    <definedName name="ds1pvl" localSheetId="0">#REF!</definedName>
    <definedName name="ds1pvl" localSheetId="3">#REF!</definedName>
    <definedName name="ds1pvl" localSheetId="13">#REF!</definedName>
    <definedName name="ds1pvl" localSheetId="1">#REF!</definedName>
    <definedName name="ds1pvl" localSheetId="4">#REF!</definedName>
    <definedName name="ds1pvl" localSheetId="5">#REF!</definedName>
    <definedName name="ds1pvl">#REF!</definedName>
    <definedName name="ds3pnc" localSheetId="9">#REF!</definedName>
    <definedName name="ds3pnc" localSheetId="10">#REF!</definedName>
    <definedName name="ds3pnc" localSheetId="0">#REF!</definedName>
    <definedName name="ds3pnc" localSheetId="3">#REF!</definedName>
    <definedName name="ds3pnc" localSheetId="13">#REF!</definedName>
    <definedName name="ds3pnc" localSheetId="1">#REF!</definedName>
    <definedName name="ds3pnc" localSheetId="4">#REF!</definedName>
    <definedName name="ds3pnc" localSheetId="5">#REF!</definedName>
    <definedName name="ds3pnc">#REF!</definedName>
    <definedName name="ds3pvl" localSheetId="9">#REF!</definedName>
    <definedName name="ds3pvl" localSheetId="10">#REF!</definedName>
    <definedName name="ds3pvl" localSheetId="0">#REF!</definedName>
    <definedName name="ds3pvl" localSheetId="3">#REF!</definedName>
    <definedName name="ds3pvl" localSheetId="13">#REF!</definedName>
    <definedName name="ds3pvl" localSheetId="1">#REF!</definedName>
    <definedName name="ds3pvl" localSheetId="4">#REF!</definedName>
    <definedName name="ds3pvl" localSheetId="5">#REF!</definedName>
    <definedName name="ds3pvl">#REF!</definedName>
    <definedName name="DSUMDATA" localSheetId="9">#REF!</definedName>
    <definedName name="DSUMDATA" localSheetId="10">#REF!</definedName>
    <definedName name="DSUMDATA" localSheetId="0">#REF!</definedName>
    <definedName name="DSUMDATA" localSheetId="3">#REF!</definedName>
    <definedName name="DSUMDATA" localSheetId="13">#REF!</definedName>
    <definedName name="DSUMDATA" localSheetId="1">#REF!</definedName>
    <definedName name="DSUMDATA" localSheetId="4">#REF!</definedName>
    <definedName name="DSUMDATA" localSheetId="5">#REF!</definedName>
    <definedName name="DSUMDATA">#REF!</definedName>
    <definedName name="Dt" localSheetId="9">#REF!</definedName>
    <definedName name="Dt" localSheetId="10">#REF!</definedName>
    <definedName name="Dt" localSheetId="0">#REF!</definedName>
    <definedName name="Dt" localSheetId="3">#REF!</definedName>
    <definedName name="Dt" localSheetId="13">#REF!</definedName>
    <definedName name="Dt" localSheetId="1">#REF!</definedName>
    <definedName name="Dt" localSheetId="4">#REF!</definedName>
    <definedName name="Dt" localSheetId="5">#REF!</definedName>
    <definedName name="Dt">#REF!</definedName>
    <definedName name="Dt_" localSheetId="9">#REF!</definedName>
    <definedName name="Dt_" localSheetId="10">#REF!</definedName>
    <definedName name="Dt_" localSheetId="0">#REF!</definedName>
    <definedName name="Dt_" localSheetId="3">#REF!</definedName>
    <definedName name="Dt_" localSheetId="13">#REF!</definedName>
    <definedName name="Dt_" localSheetId="1">#REF!</definedName>
    <definedName name="Dt_" localSheetId="4">#REF!</definedName>
    <definedName name="Dt_" localSheetId="5">#REF!</definedName>
    <definedName name="Dt_">#REF!</definedName>
    <definedName name="DU_TOAN_CHI_TIET_CONG_TO" localSheetId="9">#REF!</definedName>
    <definedName name="DU_TOAN_CHI_TIET_CONG_TO" localSheetId="10">#REF!</definedName>
    <definedName name="DU_TOAN_CHI_TIET_CONG_TO" localSheetId="0">#REF!</definedName>
    <definedName name="DU_TOAN_CHI_TIET_CONG_TO" localSheetId="3">#REF!</definedName>
    <definedName name="DU_TOAN_CHI_TIET_CONG_TO" localSheetId="13">#REF!</definedName>
    <definedName name="DU_TOAN_CHI_TIET_CONG_TO" localSheetId="1">#REF!</definedName>
    <definedName name="DU_TOAN_CHI_TIET_CONG_TO" localSheetId="4">#REF!</definedName>
    <definedName name="DU_TOAN_CHI_TIET_CONG_TO" localSheetId="5">#REF!</definedName>
    <definedName name="DU_TOAN_CHI_TIET_CONG_TO">#REF!</definedName>
    <definedName name="DU_TOAN_CHI_TIET_DZ22KV" localSheetId="9">#REF!</definedName>
    <definedName name="DU_TOAN_CHI_TIET_DZ22KV" localSheetId="10">#REF!</definedName>
    <definedName name="DU_TOAN_CHI_TIET_DZ22KV" localSheetId="0">#REF!</definedName>
    <definedName name="DU_TOAN_CHI_TIET_DZ22KV" localSheetId="3">#REF!</definedName>
    <definedName name="DU_TOAN_CHI_TIET_DZ22KV" localSheetId="13">#REF!</definedName>
    <definedName name="DU_TOAN_CHI_TIET_DZ22KV" localSheetId="1">#REF!</definedName>
    <definedName name="DU_TOAN_CHI_TIET_DZ22KV" localSheetId="4">#REF!</definedName>
    <definedName name="DU_TOAN_CHI_TIET_DZ22KV" localSheetId="5">#REF!</definedName>
    <definedName name="DU_TOAN_CHI_TIET_DZ22KV">#REF!</definedName>
    <definedName name="DU_TOAN_CHI_TIET_KHO_BAI" localSheetId="9">#REF!</definedName>
    <definedName name="DU_TOAN_CHI_TIET_KHO_BAI" localSheetId="10">#REF!</definedName>
    <definedName name="DU_TOAN_CHI_TIET_KHO_BAI" localSheetId="0">#REF!</definedName>
    <definedName name="DU_TOAN_CHI_TIET_KHO_BAI" localSheetId="3">#REF!</definedName>
    <definedName name="DU_TOAN_CHI_TIET_KHO_BAI" localSheetId="13">#REF!</definedName>
    <definedName name="DU_TOAN_CHI_TIET_KHO_BAI" localSheetId="1">#REF!</definedName>
    <definedName name="DU_TOAN_CHI_TIET_KHO_BAI" localSheetId="4">#REF!</definedName>
    <definedName name="DU_TOAN_CHI_TIET_KHO_BAI" localSheetId="5">#REF!</definedName>
    <definedName name="DU_TOAN_CHI_TIET_KHO_BAI">#REF!</definedName>
    <definedName name="DutoanDongmo" localSheetId="9">#REF!</definedName>
    <definedName name="DutoanDongmo" localSheetId="10">#REF!</definedName>
    <definedName name="DutoanDongmo" localSheetId="0">#REF!</definedName>
    <definedName name="DutoanDongmo" localSheetId="3">#REF!</definedName>
    <definedName name="DutoanDongmo" localSheetId="13">#REF!</definedName>
    <definedName name="DutoanDongmo" localSheetId="1">#REF!</definedName>
    <definedName name="DutoanDongmo" localSheetId="4">#REF!</definedName>
    <definedName name="DutoanDongmo" localSheetId="5">#REF!</definedName>
    <definedName name="DutoanDongmo">#REF!</definedName>
    <definedName name="emb" localSheetId="9">#REF!</definedName>
    <definedName name="emb" localSheetId="10">#REF!</definedName>
    <definedName name="emb" localSheetId="0">#REF!</definedName>
    <definedName name="emb" localSheetId="3">#REF!</definedName>
    <definedName name="emb" localSheetId="13">#REF!</definedName>
    <definedName name="emb" localSheetId="1">#REF!</definedName>
    <definedName name="emb" localSheetId="4">#REF!</definedName>
    <definedName name="emb" localSheetId="5">#REF!</definedName>
    <definedName name="emb">#REF!</definedName>
    <definedName name="End_1" localSheetId="9">#REF!</definedName>
    <definedName name="End_1" localSheetId="10">#REF!</definedName>
    <definedName name="End_1" localSheetId="0">#REF!</definedName>
    <definedName name="End_1" localSheetId="3">#REF!</definedName>
    <definedName name="End_1" localSheetId="13">#REF!</definedName>
    <definedName name="End_1" localSheetId="1">#REF!</definedName>
    <definedName name="End_1" localSheetId="4">#REF!</definedName>
    <definedName name="End_1" localSheetId="5">#REF!</definedName>
    <definedName name="End_1">#REF!</definedName>
    <definedName name="End_10" localSheetId="9">#REF!</definedName>
    <definedName name="End_10" localSheetId="10">#REF!</definedName>
    <definedName name="End_10" localSheetId="0">#REF!</definedName>
    <definedName name="End_10" localSheetId="3">#REF!</definedName>
    <definedName name="End_10" localSheetId="13">#REF!</definedName>
    <definedName name="End_10" localSheetId="1">#REF!</definedName>
    <definedName name="End_10" localSheetId="4">#REF!</definedName>
    <definedName name="End_10" localSheetId="5">#REF!</definedName>
    <definedName name="End_10">#REF!</definedName>
    <definedName name="End_11" localSheetId="9">#REF!</definedName>
    <definedName name="End_11" localSheetId="10">#REF!</definedName>
    <definedName name="End_11" localSheetId="0">#REF!</definedName>
    <definedName name="End_11" localSheetId="3">#REF!</definedName>
    <definedName name="End_11" localSheetId="13">#REF!</definedName>
    <definedName name="End_11" localSheetId="1">#REF!</definedName>
    <definedName name="End_11" localSheetId="4">#REF!</definedName>
    <definedName name="End_11" localSheetId="5">#REF!</definedName>
    <definedName name="End_11">#REF!</definedName>
    <definedName name="End_12" localSheetId="9">#REF!</definedName>
    <definedName name="End_12" localSheetId="10">#REF!</definedName>
    <definedName name="End_12" localSheetId="0">#REF!</definedName>
    <definedName name="End_12" localSheetId="3">#REF!</definedName>
    <definedName name="End_12" localSheetId="13">#REF!</definedName>
    <definedName name="End_12" localSheetId="1">#REF!</definedName>
    <definedName name="End_12" localSheetId="4">#REF!</definedName>
    <definedName name="End_12" localSheetId="5">#REF!</definedName>
    <definedName name="End_12">#REF!</definedName>
    <definedName name="End_13" localSheetId="9">#REF!</definedName>
    <definedName name="End_13" localSheetId="10">#REF!</definedName>
    <definedName name="End_13" localSheetId="0">#REF!</definedName>
    <definedName name="End_13" localSheetId="3">#REF!</definedName>
    <definedName name="End_13" localSheetId="13">#REF!</definedName>
    <definedName name="End_13" localSheetId="1">#REF!</definedName>
    <definedName name="End_13" localSheetId="4">#REF!</definedName>
    <definedName name="End_13" localSheetId="5">#REF!</definedName>
    <definedName name="End_13">#REF!</definedName>
    <definedName name="End_2" localSheetId="9">#REF!</definedName>
    <definedName name="End_2" localSheetId="10">#REF!</definedName>
    <definedName name="End_2" localSheetId="0">#REF!</definedName>
    <definedName name="End_2" localSheetId="3">#REF!</definedName>
    <definedName name="End_2" localSheetId="13">#REF!</definedName>
    <definedName name="End_2" localSheetId="1">#REF!</definedName>
    <definedName name="End_2" localSheetId="4">#REF!</definedName>
    <definedName name="End_2" localSheetId="5">#REF!</definedName>
    <definedName name="End_2">#REF!</definedName>
    <definedName name="End_3" localSheetId="9">#REF!</definedName>
    <definedName name="End_3" localSheetId="10">#REF!</definedName>
    <definedName name="End_3" localSheetId="0">#REF!</definedName>
    <definedName name="End_3" localSheetId="3">#REF!</definedName>
    <definedName name="End_3" localSheetId="13">#REF!</definedName>
    <definedName name="End_3" localSheetId="1">#REF!</definedName>
    <definedName name="End_3" localSheetId="4">#REF!</definedName>
    <definedName name="End_3" localSheetId="5">#REF!</definedName>
    <definedName name="End_3">#REF!</definedName>
    <definedName name="End_4" localSheetId="9">#REF!</definedName>
    <definedName name="End_4" localSheetId="10">#REF!</definedName>
    <definedName name="End_4" localSheetId="0">#REF!</definedName>
    <definedName name="End_4" localSheetId="3">#REF!</definedName>
    <definedName name="End_4" localSheetId="13">#REF!</definedName>
    <definedName name="End_4" localSheetId="1">#REF!</definedName>
    <definedName name="End_4" localSheetId="4">#REF!</definedName>
    <definedName name="End_4" localSheetId="5">#REF!</definedName>
    <definedName name="End_4">#REF!</definedName>
    <definedName name="End_5" localSheetId="9">#REF!</definedName>
    <definedName name="End_5" localSheetId="10">#REF!</definedName>
    <definedName name="End_5" localSheetId="0">#REF!</definedName>
    <definedName name="End_5" localSheetId="3">#REF!</definedName>
    <definedName name="End_5" localSheetId="13">#REF!</definedName>
    <definedName name="End_5" localSheetId="1">#REF!</definedName>
    <definedName name="End_5" localSheetId="4">#REF!</definedName>
    <definedName name="End_5" localSheetId="5">#REF!</definedName>
    <definedName name="End_5">#REF!</definedName>
    <definedName name="End_6" localSheetId="9">#REF!</definedName>
    <definedName name="End_6" localSheetId="10">#REF!</definedName>
    <definedName name="End_6" localSheetId="0">#REF!</definedName>
    <definedName name="End_6" localSheetId="3">#REF!</definedName>
    <definedName name="End_6" localSheetId="13">#REF!</definedName>
    <definedName name="End_6" localSheetId="1">#REF!</definedName>
    <definedName name="End_6" localSheetId="4">#REF!</definedName>
    <definedName name="End_6" localSheetId="5">#REF!</definedName>
    <definedName name="End_6">#REF!</definedName>
    <definedName name="End_7" localSheetId="9">#REF!</definedName>
    <definedName name="End_7" localSheetId="10">#REF!</definedName>
    <definedName name="End_7" localSheetId="0">#REF!</definedName>
    <definedName name="End_7" localSheetId="3">#REF!</definedName>
    <definedName name="End_7" localSheetId="13">#REF!</definedName>
    <definedName name="End_7" localSheetId="1">#REF!</definedName>
    <definedName name="End_7" localSheetId="4">#REF!</definedName>
    <definedName name="End_7" localSheetId="5">#REF!</definedName>
    <definedName name="End_7">#REF!</definedName>
    <definedName name="End_8" localSheetId="9">#REF!</definedName>
    <definedName name="End_8" localSheetId="10">#REF!</definedName>
    <definedName name="End_8" localSheetId="0">#REF!</definedName>
    <definedName name="End_8" localSheetId="3">#REF!</definedName>
    <definedName name="End_8" localSheetId="13">#REF!</definedName>
    <definedName name="End_8" localSheetId="1">#REF!</definedName>
    <definedName name="End_8" localSheetId="4">#REF!</definedName>
    <definedName name="End_8" localSheetId="5">#REF!</definedName>
    <definedName name="End_8">#REF!</definedName>
    <definedName name="End_9" localSheetId="9">#REF!</definedName>
    <definedName name="End_9" localSheetId="10">#REF!</definedName>
    <definedName name="End_9" localSheetId="0">#REF!</definedName>
    <definedName name="End_9" localSheetId="3">#REF!</definedName>
    <definedName name="End_9" localSheetId="13">#REF!</definedName>
    <definedName name="End_9" localSheetId="1">#REF!</definedName>
    <definedName name="End_9" localSheetId="4">#REF!</definedName>
    <definedName name="End_9" localSheetId="5">#REF!</definedName>
    <definedName name="End_9">#REF!</definedName>
    <definedName name="ex" localSheetId="9">#REF!</definedName>
    <definedName name="ex" localSheetId="10">#REF!</definedName>
    <definedName name="ex" localSheetId="0">#REF!</definedName>
    <definedName name="ex" localSheetId="3">#REF!</definedName>
    <definedName name="ex" localSheetId="13">#REF!</definedName>
    <definedName name="ex" localSheetId="1">#REF!</definedName>
    <definedName name="ex" localSheetId="4">#REF!</definedName>
    <definedName name="ex" localSheetId="5">#REF!</definedName>
    <definedName name="ex">#REF!</definedName>
    <definedName name="f" localSheetId="9">#REF!</definedName>
    <definedName name="f" localSheetId="10">#REF!</definedName>
    <definedName name="f" localSheetId="0">#REF!</definedName>
    <definedName name="f" localSheetId="3">#REF!</definedName>
    <definedName name="f" localSheetId="13">#REF!</definedName>
    <definedName name="f" localSheetId="1">#REF!</definedName>
    <definedName name="f" localSheetId="4">#REF!</definedName>
    <definedName name="f" localSheetId="5">#REF!</definedName>
    <definedName name="f">#REF!</definedName>
    <definedName name="f92F56" localSheetId="9">#REF!</definedName>
    <definedName name="f92F56" localSheetId="10">#REF!</definedName>
    <definedName name="f92F56" localSheetId="0">#REF!</definedName>
    <definedName name="f92F56" localSheetId="3">#REF!</definedName>
    <definedName name="f92F56" localSheetId="13">#REF!</definedName>
    <definedName name="f92F56" localSheetId="1">#REF!</definedName>
    <definedName name="f92F56" localSheetId="4">#REF!</definedName>
    <definedName name="f92F56" localSheetId="5">#REF!</definedName>
    <definedName name="f92F56">#REF!</definedName>
    <definedName name="FACTOR" localSheetId="9">#REF!</definedName>
    <definedName name="FACTOR" localSheetId="10">#REF!</definedName>
    <definedName name="FACTOR" localSheetId="0">#REF!</definedName>
    <definedName name="FACTOR" localSheetId="3">#REF!</definedName>
    <definedName name="FACTOR" localSheetId="13">#REF!</definedName>
    <definedName name="FACTOR" localSheetId="1">#REF!</definedName>
    <definedName name="FACTOR" localSheetId="4">#REF!</definedName>
    <definedName name="FACTOR" localSheetId="5">#REF!</definedName>
    <definedName name="FACTOR">#REF!</definedName>
    <definedName name="fc" localSheetId="9">#REF!</definedName>
    <definedName name="fc" localSheetId="10">#REF!</definedName>
    <definedName name="fc" localSheetId="0">#REF!</definedName>
    <definedName name="fc" localSheetId="3">#REF!</definedName>
    <definedName name="fc" localSheetId="13">#REF!</definedName>
    <definedName name="fc" localSheetId="1">#REF!</definedName>
    <definedName name="fc" localSheetId="4">#REF!</definedName>
    <definedName name="fc" localSheetId="5">#REF!</definedName>
    <definedName name="fc">#REF!</definedName>
    <definedName name="FI_12">4820</definedName>
    <definedName name="Fi_f" localSheetId="9">#REF!</definedName>
    <definedName name="Fi_f" localSheetId="10">#REF!</definedName>
    <definedName name="Fi_f" localSheetId="0">#REF!</definedName>
    <definedName name="Fi_f" localSheetId="3">#REF!</definedName>
    <definedName name="Fi_f" localSheetId="13">#REF!</definedName>
    <definedName name="Fi_f" localSheetId="1">#REF!</definedName>
    <definedName name="Fi_f" localSheetId="4">#REF!</definedName>
    <definedName name="Fi_f" localSheetId="5">#REF!</definedName>
    <definedName name="Fi_f">#REF!</definedName>
    <definedName name="Ft" localSheetId="9">#REF!</definedName>
    <definedName name="Ft" localSheetId="10">#REF!</definedName>
    <definedName name="Ft" localSheetId="0">#REF!</definedName>
    <definedName name="Ft" localSheetId="3">#REF!</definedName>
    <definedName name="Ft" localSheetId="13">#REF!</definedName>
    <definedName name="Ft" localSheetId="1">#REF!</definedName>
    <definedName name="Ft" localSheetId="4">#REF!</definedName>
    <definedName name="Ft" localSheetId="5">#REF!</definedName>
    <definedName name="Ft">#REF!</definedName>
    <definedName name="Ft_" localSheetId="9">#REF!</definedName>
    <definedName name="Ft_" localSheetId="10">#REF!</definedName>
    <definedName name="Ft_" localSheetId="0">#REF!</definedName>
    <definedName name="Ft_" localSheetId="3">#REF!</definedName>
    <definedName name="Ft_" localSheetId="13">#REF!</definedName>
    <definedName name="Ft_" localSheetId="1">#REF!</definedName>
    <definedName name="Ft_" localSheetId="4">#REF!</definedName>
    <definedName name="Ft_" localSheetId="5">#REF!</definedName>
    <definedName name="Ft_">#REF!</definedName>
    <definedName name="G" localSheetId="9">#REF!</definedName>
    <definedName name="G" localSheetId="10">#REF!</definedName>
    <definedName name="G" localSheetId="0">#REF!</definedName>
    <definedName name="G" localSheetId="3">#REF!</definedName>
    <definedName name="G" localSheetId="13">#REF!</definedName>
    <definedName name="G" localSheetId="1">#REF!</definedName>
    <definedName name="G" localSheetId="4">#REF!</definedName>
    <definedName name="G" localSheetId="5">#REF!</definedName>
    <definedName name="G">#REF!</definedName>
    <definedName name="gc" localSheetId="9">#REF!</definedName>
    <definedName name="gc" localSheetId="10">#REF!</definedName>
    <definedName name="gc" localSheetId="0">#REF!</definedName>
    <definedName name="gc" localSheetId="3">#REF!</definedName>
    <definedName name="gc" localSheetId="13">#REF!</definedName>
    <definedName name="gc" localSheetId="1">#REF!</definedName>
    <definedName name="gc" localSheetId="4">#REF!</definedName>
    <definedName name="gc" localSheetId="5">#REF!</definedName>
    <definedName name="gc">#REF!</definedName>
    <definedName name="geff" localSheetId="9">#REF!</definedName>
    <definedName name="geff" localSheetId="10">#REF!</definedName>
    <definedName name="geff" localSheetId="0">#REF!</definedName>
    <definedName name="geff" localSheetId="3">#REF!</definedName>
    <definedName name="geff" localSheetId="13">#REF!</definedName>
    <definedName name="geff" localSheetId="1">#REF!</definedName>
    <definedName name="geff" localSheetId="4">#REF!</definedName>
    <definedName name="geff" localSheetId="5">#REF!</definedName>
    <definedName name="geff">#REF!</definedName>
    <definedName name="geo" localSheetId="9">#REF!</definedName>
    <definedName name="geo" localSheetId="10">#REF!</definedName>
    <definedName name="geo" localSheetId="0">#REF!</definedName>
    <definedName name="geo" localSheetId="3">#REF!</definedName>
    <definedName name="geo" localSheetId="13">#REF!</definedName>
    <definedName name="geo" localSheetId="1">#REF!</definedName>
    <definedName name="geo" localSheetId="4">#REF!</definedName>
    <definedName name="geo" localSheetId="5">#REF!</definedName>
    <definedName name="geo">#REF!</definedName>
    <definedName name="gg" localSheetId="9">#REF!</definedName>
    <definedName name="gg" localSheetId="10">#REF!</definedName>
    <definedName name="gg" localSheetId="0">#REF!</definedName>
    <definedName name="gg" localSheetId="3">#REF!</definedName>
    <definedName name="gg" localSheetId="13">#REF!</definedName>
    <definedName name="gg" localSheetId="1">#REF!</definedName>
    <definedName name="gg" localSheetId="4">#REF!</definedName>
    <definedName name="gg" localSheetId="5">#REF!</definedName>
    <definedName name="gg">#REF!</definedName>
    <definedName name="ghip" localSheetId="9">#REF!</definedName>
    <definedName name="ghip" localSheetId="10">#REF!</definedName>
    <definedName name="ghip" localSheetId="0">#REF!</definedName>
    <definedName name="ghip" localSheetId="3">#REF!</definedName>
    <definedName name="ghip" localSheetId="13">#REF!</definedName>
    <definedName name="ghip" localSheetId="1">#REF!</definedName>
    <definedName name="ghip" localSheetId="4">#REF!</definedName>
    <definedName name="ghip" localSheetId="5">#REF!</definedName>
    <definedName name="ghip">#REF!</definedName>
    <definedName name="GIA_CU_LY_VAN_CHUYEN" localSheetId="9">#REF!</definedName>
    <definedName name="GIA_CU_LY_VAN_CHUYEN" localSheetId="10">#REF!</definedName>
    <definedName name="GIA_CU_LY_VAN_CHUYEN" localSheetId="0">#REF!</definedName>
    <definedName name="GIA_CU_LY_VAN_CHUYEN" localSheetId="3">#REF!</definedName>
    <definedName name="GIA_CU_LY_VAN_CHUYEN" localSheetId="13">#REF!</definedName>
    <definedName name="GIA_CU_LY_VAN_CHUYEN" localSheetId="1">#REF!</definedName>
    <definedName name="GIA_CU_LY_VAN_CHUYEN" localSheetId="4">#REF!</definedName>
    <definedName name="GIA_CU_LY_VAN_CHUYEN" localSheetId="5">#REF!</definedName>
    <definedName name="GIA_CU_LY_VAN_CHUYEN">#REF!</definedName>
    <definedName name="gl3p" localSheetId="9">#REF!</definedName>
    <definedName name="gl3p" localSheetId="10">#REF!</definedName>
    <definedName name="gl3p" localSheetId="0">#REF!</definedName>
    <definedName name="gl3p" localSheetId="3">#REF!</definedName>
    <definedName name="gl3p" localSheetId="13">#REF!</definedName>
    <definedName name="gl3p" localSheetId="1">#REF!</definedName>
    <definedName name="gl3p" localSheetId="4">#REF!</definedName>
    <definedName name="gl3p" localSheetId="5">#REF!</definedName>
    <definedName name="gl3p">#REF!</definedName>
    <definedName name="Goc32x3" localSheetId="9">#REF!</definedName>
    <definedName name="Goc32x3" localSheetId="10">#REF!</definedName>
    <definedName name="Goc32x3" localSheetId="0">#REF!</definedName>
    <definedName name="Goc32x3" localSheetId="3">#REF!</definedName>
    <definedName name="Goc32x3" localSheetId="13">#REF!</definedName>
    <definedName name="Goc32x3" localSheetId="1">#REF!</definedName>
    <definedName name="Goc32x3" localSheetId="4">#REF!</definedName>
    <definedName name="Goc32x3" localSheetId="5">#REF!</definedName>
    <definedName name="Goc32x3">#REF!</definedName>
    <definedName name="Goc35x3" localSheetId="9">#REF!</definedName>
    <definedName name="Goc35x3" localSheetId="10">#REF!</definedName>
    <definedName name="Goc35x3" localSheetId="0">#REF!</definedName>
    <definedName name="Goc35x3" localSheetId="3">#REF!</definedName>
    <definedName name="Goc35x3" localSheetId="13">#REF!</definedName>
    <definedName name="Goc35x3" localSheetId="1">#REF!</definedName>
    <definedName name="Goc35x3" localSheetId="4">#REF!</definedName>
    <definedName name="Goc35x3" localSheetId="5">#REF!</definedName>
    <definedName name="Goc35x3">#REF!</definedName>
    <definedName name="Goc40x4" localSheetId="9">#REF!</definedName>
    <definedName name="Goc40x4" localSheetId="10">#REF!</definedName>
    <definedName name="Goc40x4" localSheetId="0">#REF!</definedName>
    <definedName name="Goc40x4" localSheetId="3">#REF!</definedName>
    <definedName name="Goc40x4" localSheetId="13">#REF!</definedName>
    <definedName name="Goc40x4" localSheetId="1">#REF!</definedName>
    <definedName name="Goc40x4" localSheetId="4">#REF!</definedName>
    <definedName name="Goc40x4" localSheetId="5">#REF!</definedName>
    <definedName name="Goc40x4">#REF!</definedName>
    <definedName name="Goc45x4" localSheetId="9">#REF!</definedName>
    <definedName name="Goc45x4" localSheetId="10">#REF!</definedName>
    <definedName name="Goc45x4" localSheetId="0">#REF!</definedName>
    <definedName name="Goc45x4" localSheetId="3">#REF!</definedName>
    <definedName name="Goc45x4" localSheetId="13">#REF!</definedName>
    <definedName name="Goc45x4" localSheetId="1">#REF!</definedName>
    <definedName name="Goc45x4" localSheetId="4">#REF!</definedName>
    <definedName name="Goc45x4" localSheetId="5">#REF!</definedName>
    <definedName name="Goc45x4">#REF!</definedName>
    <definedName name="Goc50x5" localSheetId="9">#REF!</definedName>
    <definedName name="Goc50x5" localSheetId="10">#REF!</definedName>
    <definedName name="Goc50x5" localSheetId="0">#REF!</definedName>
    <definedName name="Goc50x5" localSheetId="3">#REF!</definedName>
    <definedName name="Goc50x5" localSheetId="13">#REF!</definedName>
    <definedName name="Goc50x5" localSheetId="1">#REF!</definedName>
    <definedName name="Goc50x5" localSheetId="4">#REF!</definedName>
    <definedName name="Goc50x5" localSheetId="5">#REF!</definedName>
    <definedName name="Goc50x5">#REF!</definedName>
    <definedName name="Goc63x6" localSheetId="9">#REF!</definedName>
    <definedName name="Goc63x6" localSheetId="10">#REF!</definedName>
    <definedName name="Goc63x6" localSheetId="0">#REF!</definedName>
    <definedName name="Goc63x6" localSheetId="3">#REF!</definedName>
    <definedName name="Goc63x6" localSheetId="13">#REF!</definedName>
    <definedName name="Goc63x6" localSheetId="1">#REF!</definedName>
    <definedName name="Goc63x6" localSheetId="4">#REF!</definedName>
    <definedName name="Goc63x6" localSheetId="5">#REF!</definedName>
    <definedName name="Goc63x6">#REF!</definedName>
    <definedName name="Goc75x6" localSheetId="9">#REF!</definedName>
    <definedName name="Goc75x6" localSheetId="10">#REF!</definedName>
    <definedName name="Goc75x6" localSheetId="0">#REF!</definedName>
    <definedName name="Goc75x6" localSheetId="3">#REF!</definedName>
    <definedName name="Goc75x6" localSheetId="13">#REF!</definedName>
    <definedName name="Goc75x6" localSheetId="1">#REF!</definedName>
    <definedName name="Goc75x6" localSheetId="4">#REF!</definedName>
    <definedName name="Goc75x6" localSheetId="5">#REF!</definedName>
    <definedName name="Goc75x6">#REF!</definedName>
    <definedName name="gtst" localSheetId="9">#REF!</definedName>
    <definedName name="gtst" localSheetId="10">#REF!</definedName>
    <definedName name="gtst" localSheetId="0">#REF!</definedName>
    <definedName name="gtst" localSheetId="3">#REF!</definedName>
    <definedName name="gtst" localSheetId="13">#REF!</definedName>
    <definedName name="gtst" localSheetId="1">#REF!</definedName>
    <definedName name="gtst" localSheetId="4">#REF!</definedName>
    <definedName name="gtst" localSheetId="5">#REF!</definedName>
    <definedName name="gtst">#REF!</definedName>
    <definedName name="h" localSheetId="10" hidden="1">{"'Sheet1'!$L$16"}</definedName>
    <definedName name="h" localSheetId="13" hidden="1">{"'Sheet1'!$L$16"}</definedName>
    <definedName name="h" localSheetId="2" hidden="1">{"'Sheet1'!$L$16"}</definedName>
    <definedName name="h" localSheetId="5" hidden="1">{"'Sheet1'!$L$16"}</definedName>
    <definedName name="h" hidden="1">{"'Sheet1'!$L$16"}</definedName>
    <definedName name="h_2" localSheetId="10" hidden="1">{"'Sheet1'!$L$16"}</definedName>
    <definedName name="h_2" localSheetId="13" hidden="1">{"'Sheet1'!$L$16"}</definedName>
    <definedName name="h_2" localSheetId="2" hidden="1">{"'Sheet1'!$L$16"}</definedName>
    <definedName name="h_2" localSheetId="5" hidden="1">{"'Sheet1'!$L$16"}</definedName>
    <definedName name="h_2" hidden="1">{"'Sheet1'!$L$16"}</definedName>
    <definedName name="h0" localSheetId="9">#REF!</definedName>
    <definedName name="h0" localSheetId="10">#REF!</definedName>
    <definedName name="h0" localSheetId="0">#REF!</definedName>
    <definedName name="h0" localSheetId="3">#REF!</definedName>
    <definedName name="h0" localSheetId="1">#REF!</definedName>
    <definedName name="h0" localSheetId="4">#REF!</definedName>
    <definedName name="h0" localSheetId="5">#REF!</definedName>
    <definedName name="h0">#REF!</definedName>
    <definedName name="h18x" localSheetId="9">#REF!</definedName>
    <definedName name="h18x" localSheetId="10">#REF!</definedName>
    <definedName name="h18x" localSheetId="0">#REF!</definedName>
    <definedName name="h18x" localSheetId="3">#REF!</definedName>
    <definedName name="h18x" localSheetId="13">#REF!</definedName>
    <definedName name="h18x" localSheetId="1">#REF!</definedName>
    <definedName name="h18x" localSheetId="4">#REF!</definedName>
    <definedName name="h18x" localSheetId="5">#REF!</definedName>
    <definedName name="h18x">#REF!</definedName>
    <definedName name="h30x" localSheetId="9">#REF!</definedName>
    <definedName name="h30x" localSheetId="10">#REF!</definedName>
    <definedName name="h30x" localSheetId="0">#REF!</definedName>
    <definedName name="h30x" localSheetId="3">#REF!</definedName>
    <definedName name="h30x" localSheetId="13">#REF!</definedName>
    <definedName name="h30x" localSheetId="1">#REF!</definedName>
    <definedName name="h30x" localSheetId="4">#REF!</definedName>
    <definedName name="h30x" localSheetId="5">#REF!</definedName>
    <definedName name="h30x">#REF!</definedName>
    <definedName name="Ha" localSheetId="9">#REF!</definedName>
    <definedName name="Ha" localSheetId="10">#REF!</definedName>
    <definedName name="Ha" localSheetId="0">#REF!</definedName>
    <definedName name="Ha" localSheetId="3">#REF!</definedName>
    <definedName name="Ha" localSheetId="13">#REF!</definedName>
    <definedName name="Ha" localSheetId="1">#REF!</definedName>
    <definedName name="Ha" localSheetId="4">#REF!</definedName>
    <definedName name="Ha" localSheetId="5">#REF!</definedName>
    <definedName name="Ha">#REF!</definedName>
    <definedName name="HCM" localSheetId="9">#REF!</definedName>
    <definedName name="HCM" localSheetId="10">#REF!</definedName>
    <definedName name="HCM" localSheetId="0">#REF!</definedName>
    <definedName name="HCM" localSheetId="3">#REF!</definedName>
    <definedName name="HCM" localSheetId="13">#REF!</definedName>
    <definedName name="HCM" localSheetId="1">#REF!</definedName>
    <definedName name="HCM" localSheetId="4">#REF!</definedName>
    <definedName name="HCM" localSheetId="5">#REF!</definedName>
    <definedName name="HCM">#REF!</definedName>
    <definedName name="HE_SO_KHO_KHAN_CANG_DAY" localSheetId="9">#REF!</definedName>
    <definedName name="HE_SO_KHO_KHAN_CANG_DAY" localSheetId="10">#REF!</definedName>
    <definedName name="HE_SO_KHO_KHAN_CANG_DAY" localSheetId="0">#REF!</definedName>
    <definedName name="HE_SO_KHO_KHAN_CANG_DAY" localSheetId="3">#REF!</definedName>
    <definedName name="HE_SO_KHO_KHAN_CANG_DAY" localSheetId="13">#REF!</definedName>
    <definedName name="HE_SO_KHO_KHAN_CANG_DAY" localSheetId="1">#REF!</definedName>
    <definedName name="HE_SO_KHO_KHAN_CANG_DAY" localSheetId="4">#REF!</definedName>
    <definedName name="HE_SO_KHO_KHAN_CANG_DAY" localSheetId="5">#REF!</definedName>
    <definedName name="HE_SO_KHO_KHAN_CANG_DAY">#REF!</definedName>
    <definedName name="Heä_soá_laép_xaø_H">1.7</definedName>
    <definedName name="heä_soá_sình_laày" localSheetId="9">#REF!</definedName>
    <definedName name="heä_soá_sình_laày" localSheetId="10">#REF!</definedName>
    <definedName name="heä_soá_sình_laày" localSheetId="0">#REF!</definedName>
    <definedName name="heä_soá_sình_laày" localSheetId="3">#REF!</definedName>
    <definedName name="heä_soá_sình_laày" localSheetId="13">#REF!</definedName>
    <definedName name="heä_soá_sình_laày" localSheetId="1">#REF!</definedName>
    <definedName name="heä_soá_sình_laày" localSheetId="4">#REF!</definedName>
    <definedName name="heä_soá_sình_laày" localSheetId="5">#REF!</definedName>
    <definedName name="heä_soá_sình_laày">#REF!</definedName>
    <definedName name="HFJGUKKL" localSheetId="9">#REF!</definedName>
    <definedName name="HFJGUKKL" localSheetId="10">#REF!</definedName>
    <definedName name="HFJGUKKL" localSheetId="0">#REF!</definedName>
    <definedName name="HFJGUKKL" localSheetId="3">#REF!</definedName>
    <definedName name="HFJGUKKL" localSheetId="13">#REF!</definedName>
    <definedName name="HFJGUKKL" localSheetId="1">#REF!</definedName>
    <definedName name="HFJGUKKL" localSheetId="4">#REF!</definedName>
    <definedName name="HFJGUKKL" localSheetId="5">#REF!</definedName>
    <definedName name="HFJGUKKL">#REF!</definedName>
    <definedName name="hh" localSheetId="9">#REF!</definedName>
    <definedName name="hh" localSheetId="10">#REF!</definedName>
    <definedName name="hh" localSheetId="0">#REF!</definedName>
    <definedName name="hh" localSheetId="3">#REF!</definedName>
    <definedName name="hh" localSheetId="13">#REF!</definedName>
    <definedName name="hh" localSheetId="1">#REF!</definedName>
    <definedName name="hh" localSheetId="4">#REF!</definedName>
    <definedName name="hh" localSheetId="5">#REF!</definedName>
    <definedName name="hh">#REF!</definedName>
    <definedName name="HHcat" localSheetId="9">#REF!</definedName>
    <definedName name="HHcat" localSheetId="10">#REF!</definedName>
    <definedName name="HHcat" localSheetId="0">#REF!</definedName>
    <definedName name="HHcat" localSheetId="3">#REF!</definedName>
    <definedName name="HHcat" localSheetId="13">#REF!</definedName>
    <definedName name="HHcat" localSheetId="1">#REF!</definedName>
    <definedName name="HHcat" localSheetId="4">#REF!</definedName>
    <definedName name="HHcat" localSheetId="5">#REF!</definedName>
    <definedName name="HHcat">#REF!</definedName>
    <definedName name="HHda" localSheetId="9">#REF!</definedName>
    <definedName name="HHda" localSheetId="10">#REF!</definedName>
    <definedName name="HHda" localSheetId="0">#REF!</definedName>
    <definedName name="HHda" localSheetId="3">#REF!</definedName>
    <definedName name="HHda" localSheetId="13">#REF!</definedName>
    <definedName name="HHda" localSheetId="1">#REF!</definedName>
    <definedName name="HHda" localSheetId="4">#REF!</definedName>
    <definedName name="HHda" localSheetId="5">#REF!</definedName>
    <definedName name="HHda">#REF!</definedName>
    <definedName name="HHxm" localSheetId="9">#REF!</definedName>
    <definedName name="HHxm" localSheetId="10">#REF!</definedName>
    <definedName name="HHxm" localSheetId="0">#REF!</definedName>
    <definedName name="HHxm" localSheetId="3">#REF!</definedName>
    <definedName name="HHxm" localSheetId="13">#REF!</definedName>
    <definedName name="HHxm" localSheetId="1">#REF!</definedName>
    <definedName name="HHxm" localSheetId="4">#REF!</definedName>
    <definedName name="HHxm" localSheetId="5">#REF!</definedName>
    <definedName name="HHxm">#REF!</definedName>
    <definedName name="HOME_MANP" localSheetId="9">#REF!</definedName>
    <definedName name="HOME_MANP" localSheetId="10">#REF!</definedName>
    <definedName name="HOME_MANP" localSheetId="0">#REF!</definedName>
    <definedName name="HOME_MANP" localSheetId="3">#REF!</definedName>
    <definedName name="HOME_MANP" localSheetId="13">#REF!</definedName>
    <definedName name="HOME_MANP" localSheetId="1">#REF!</definedName>
    <definedName name="HOME_MANP" localSheetId="4">#REF!</definedName>
    <definedName name="HOME_MANP" localSheetId="5">#REF!</definedName>
    <definedName name="HOME_MANP">#REF!</definedName>
    <definedName name="HOMEOFFICE_COST" localSheetId="9">#REF!</definedName>
    <definedName name="HOMEOFFICE_COST" localSheetId="10">#REF!</definedName>
    <definedName name="HOMEOFFICE_COST" localSheetId="0">#REF!</definedName>
    <definedName name="HOMEOFFICE_COST" localSheetId="3">#REF!</definedName>
    <definedName name="HOMEOFFICE_COST" localSheetId="13">#REF!</definedName>
    <definedName name="HOMEOFFICE_COST" localSheetId="1">#REF!</definedName>
    <definedName name="HOMEOFFICE_COST" localSheetId="4">#REF!</definedName>
    <definedName name="HOMEOFFICE_COST" localSheetId="5">#REF!</definedName>
    <definedName name="HOMEOFFICE_COST">#REF!</definedName>
    <definedName name="HSCT3">0.1</definedName>
    <definedName name="hsdc1" localSheetId="9">#REF!</definedName>
    <definedName name="hsdc1" localSheetId="10">#REF!</definedName>
    <definedName name="hsdc1" localSheetId="0">#REF!</definedName>
    <definedName name="hsdc1" localSheetId="3">#REF!</definedName>
    <definedName name="hsdc1" localSheetId="13">#REF!</definedName>
    <definedName name="hsdc1" localSheetId="1">#REF!</definedName>
    <definedName name="hsdc1" localSheetId="4">#REF!</definedName>
    <definedName name="hsdc1" localSheetId="5">#REF!</definedName>
    <definedName name="hsdc1">#REF!</definedName>
    <definedName name="HSDN">2.5</definedName>
    <definedName name="HSHH" localSheetId="9">#REF!</definedName>
    <definedName name="HSHH" localSheetId="10">#REF!</definedName>
    <definedName name="HSHH" localSheetId="0">#REF!</definedName>
    <definedName name="HSHH" localSheetId="3">#REF!</definedName>
    <definedName name="HSHH" localSheetId="1">#REF!</definedName>
    <definedName name="HSHH" localSheetId="4">#REF!</definedName>
    <definedName name="HSHH" localSheetId="5">#REF!</definedName>
    <definedName name="HSHH">#REF!</definedName>
    <definedName name="HSHHUT" localSheetId="9">#REF!</definedName>
    <definedName name="HSHHUT" localSheetId="10">#REF!</definedName>
    <definedName name="HSHHUT" localSheetId="0">#REF!</definedName>
    <definedName name="HSHHUT" localSheetId="3">#REF!</definedName>
    <definedName name="HSHHUT" localSheetId="13">#REF!</definedName>
    <definedName name="HSHHUT" localSheetId="1">#REF!</definedName>
    <definedName name="HSHHUT" localSheetId="4">#REF!</definedName>
    <definedName name="HSHHUT" localSheetId="5">#REF!</definedName>
    <definedName name="HSHHUT">#REF!</definedName>
    <definedName name="HSSL" localSheetId="9">#REF!</definedName>
    <definedName name="HSSL" localSheetId="10">#REF!</definedName>
    <definedName name="HSSL" localSheetId="0">#REF!</definedName>
    <definedName name="HSSL" localSheetId="3">#REF!</definedName>
    <definedName name="HSSL" localSheetId="13">#REF!</definedName>
    <definedName name="HSSL" localSheetId="1">#REF!</definedName>
    <definedName name="HSSL" localSheetId="4">#REF!</definedName>
    <definedName name="HSSL" localSheetId="5">#REF!</definedName>
    <definedName name="HSSL">#REF!</definedName>
    <definedName name="hßm4" localSheetId="9">#REF!</definedName>
    <definedName name="hßm4" localSheetId="10">#REF!</definedName>
    <definedName name="hßm4" localSheetId="0">#REF!</definedName>
    <definedName name="hßm4" localSheetId="3">#REF!</definedName>
    <definedName name="hßm4" localSheetId="13">#REF!</definedName>
    <definedName name="hßm4" localSheetId="1">#REF!</definedName>
    <definedName name="hßm4" localSheetId="4">#REF!</definedName>
    <definedName name="hßm4" localSheetId="5">#REF!</definedName>
    <definedName name="hßm4">#REF!</definedName>
    <definedName name="HSVC1" localSheetId="9">#REF!</definedName>
    <definedName name="HSVC1" localSheetId="10">#REF!</definedName>
    <definedName name="HSVC1" localSheetId="0">#REF!</definedName>
    <definedName name="HSVC1" localSheetId="3">#REF!</definedName>
    <definedName name="HSVC1" localSheetId="13">#REF!</definedName>
    <definedName name="HSVC1" localSheetId="1">#REF!</definedName>
    <definedName name="HSVC1" localSheetId="4">#REF!</definedName>
    <definedName name="HSVC1" localSheetId="5">#REF!</definedName>
    <definedName name="HSVC1">#REF!</definedName>
    <definedName name="HSVC2" localSheetId="9">#REF!</definedName>
    <definedName name="HSVC2" localSheetId="10">#REF!</definedName>
    <definedName name="HSVC2" localSheetId="0">#REF!</definedName>
    <definedName name="HSVC2" localSheetId="3">#REF!</definedName>
    <definedName name="HSVC2" localSheetId="13">#REF!</definedName>
    <definedName name="HSVC2" localSheetId="1">#REF!</definedName>
    <definedName name="HSVC2" localSheetId="4">#REF!</definedName>
    <definedName name="HSVC2" localSheetId="5">#REF!</definedName>
    <definedName name="HSVC2">#REF!</definedName>
    <definedName name="HSVC3" localSheetId="9">#REF!</definedName>
    <definedName name="HSVC3" localSheetId="10">#REF!</definedName>
    <definedName name="HSVC3" localSheetId="0">#REF!</definedName>
    <definedName name="HSVC3" localSheetId="3">#REF!</definedName>
    <definedName name="HSVC3" localSheetId="13">#REF!</definedName>
    <definedName name="HSVC3" localSheetId="1">#REF!</definedName>
    <definedName name="HSVC3" localSheetId="4">#REF!</definedName>
    <definedName name="HSVC3" localSheetId="5">#REF!</definedName>
    <definedName name="HSVC3">#REF!</definedName>
    <definedName name="HTML_CodePage" hidden="1">950</definedName>
    <definedName name="HTML_Control" localSheetId="10" hidden="1">{"'Sheet1'!$L$16"}</definedName>
    <definedName name="HTML_Control" localSheetId="13" hidden="1">{"'Sheet1'!$L$16"}</definedName>
    <definedName name="HTML_Control" localSheetId="2" hidden="1">{"'Sheet1'!$L$16"}</definedName>
    <definedName name="HTML_Control" localSheetId="5" hidden="1">{"'Sheet1'!$L$16"}</definedName>
    <definedName name="HTML_Control" hidden="1">{"'Sheet1'!$L$16"}</definedName>
    <definedName name="HTML_Control_2" localSheetId="10" hidden="1">{"'Sheet1'!$L$16"}</definedName>
    <definedName name="HTML_Control_2" localSheetId="13" hidden="1">{"'Sheet1'!$L$16"}</definedName>
    <definedName name="HTML_Control_2" localSheetId="2" hidden="1">{"'Sheet1'!$L$16"}</definedName>
    <definedName name="HTML_Control_2" localSheetId="5" hidden="1">{"'Sheet1'!$L$16"}</definedName>
    <definedName name="HTML_Control_2"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9">#REF!</definedName>
    <definedName name="HTNC" localSheetId="10">#REF!</definedName>
    <definedName name="HTNC" localSheetId="0">#REF!</definedName>
    <definedName name="HTNC" localSheetId="3">#REF!</definedName>
    <definedName name="HTNC" localSheetId="13">#REF!</definedName>
    <definedName name="HTNC" localSheetId="1">#REF!</definedName>
    <definedName name="HTNC" localSheetId="4">#REF!</definedName>
    <definedName name="HTNC" localSheetId="5">#REF!</definedName>
    <definedName name="HTNC">#REF!</definedName>
    <definedName name="HTVL" localSheetId="9">#REF!</definedName>
    <definedName name="HTVL" localSheetId="10">#REF!</definedName>
    <definedName name="HTVL" localSheetId="0">#REF!</definedName>
    <definedName name="HTVL" localSheetId="3">#REF!</definedName>
    <definedName name="HTVL" localSheetId="13">#REF!</definedName>
    <definedName name="HTVL" localSheetId="1">#REF!</definedName>
    <definedName name="HTVL" localSheetId="4">#REF!</definedName>
    <definedName name="HTVL" localSheetId="5">#REF!</definedName>
    <definedName name="HTVL">#REF!</definedName>
    <definedName name="huy" localSheetId="10" hidden="1">{"'Sheet1'!$L$16"}</definedName>
    <definedName name="huy" localSheetId="13" hidden="1">{"'Sheet1'!$L$16"}</definedName>
    <definedName name="huy" localSheetId="2" hidden="1">{"'Sheet1'!$L$16"}</definedName>
    <definedName name="huy" localSheetId="5" hidden="1">{"'Sheet1'!$L$16"}</definedName>
    <definedName name="huy" hidden="1">{"'Sheet1'!$L$16"}</definedName>
    <definedName name="huy_2" localSheetId="10" hidden="1">{"'Sheet1'!$L$16"}</definedName>
    <definedName name="huy_2" localSheetId="13" hidden="1">{"'Sheet1'!$L$16"}</definedName>
    <definedName name="huy_2" localSheetId="2" hidden="1">{"'Sheet1'!$L$16"}</definedName>
    <definedName name="huy_2" localSheetId="5" hidden="1">{"'Sheet1'!$L$16"}</definedName>
    <definedName name="huy_2" hidden="1">{"'Sheet1'!$L$16"}</definedName>
    <definedName name="I" localSheetId="9">#REF!</definedName>
    <definedName name="I" localSheetId="10">#REF!</definedName>
    <definedName name="I" localSheetId="0">#REF!</definedName>
    <definedName name="I" localSheetId="3">#REF!</definedName>
    <definedName name="I" localSheetId="1">#REF!</definedName>
    <definedName name="I" localSheetId="4">#REF!</definedName>
    <definedName name="I" localSheetId="5">#REF!</definedName>
    <definedName name="I">#REF!</definedName>
    <definedName name="IDLAB_COST" localSheetId="9">#REF!</definedName>
    <definedName name="IDLAB_COST" localSheetId="10">#REF!</definedName>
    <definedName name="IDLAB_COST" localSheetId="0">#REF!</definedName>
    <definedName name="IDLAB_COST" localSheetId="3">#REF!</definedName>
    <definedName name="IDLAB_COST" localSheetId="13">#REF!</definedName>
    <definedName name="IDLAB_COST" localSheetId="1">#REF!</definedName>
    <definedName name="IDLAB_COST" localSheetId="4">#REF!</definedName>
    <definedName name="IDLAB_COST" localSheetId="5">#REF!</definedName>
    <definedName name="IDLAB_COST">#REF!</definedName>
    <definedName name="IND_LAB" localSheetId="9">#REF!</definedName>
    <definedName name="IND_LAB" localSheetId="10">#REF!</definedName>
    <definedName name="IND_LAB" localSheetId="0">#REF!</definedName>
    <definedName name="IND_LAB" localSheetId="3">#REF!</definedName>
    <definedName name="IND_LAB" localSheetId="13">#REF!</definedName>
    <definedName name="IND_LAB" localSheetId="1">#REF!</definedName>
    <definedName name="IND_LAB" localSheetId="4">#REF!</definedName>
    <definedName name="IND_LAB" localSheetId="5">#REF!</definedName>
    <definedName name="IND_LAB">#REF!</definedName>
    <definedName name="INDMANP" localSheetId="9">#REF!</definedName>
    <definedName name="INDMANP" localSheetId="10">#REF!</definedName>
    <definedName name="INDMANP" localSheetId="0">#REF!</definedName>
    <definedName name="INDMANP" localSheetId="3">#REF!</definedName>
    <definedName name="INDMANP" localSheetId="13">#REF!</definedName>
    <definedName name="INDMANP" localSheetId="1">#REF!</definedName>
    <definedName name="INDMANP" localSheetId="4">#REF!</definedName>
    <definedName name="INDMANP" localSheetId="5">#REF!</definedName>
    <definedName name="INDMANP">#REF!</definedName>
    <definedName name="j" localSheetId="9">#REF!</definedName>
    <definedName name="j" localSheetId="10">#REF!</definedName>
    <definedName name="j" localSheetId="0">#REF!</definedName>
    <definedName name="j" localSheetId="3">#REF!</definedName>
    <definedName name="j" localSheetId="13">#REF!</definedName>
    <definedName name="j" localSheetId="1">#REF!</definedName>
    <definedName name="j" localSheetId="4">#REF!</definedName>
    <definedName name="j" localSheetId="5">#REF!</definedName>
    <definedName name="j">#REF!</definedName>
    <definedName name="j356C8" localSheetId="9">#REF!</definedName>
    <definedName name="j356C8" localSheetId="10">#REF!</definedName>
    <definedName name="j356C8" localSheetId="0">#REF!</definedName>
    <definedName name="j356C8" localSheetId="3">#REF!</definedName>
    <definedName name="j356C8" localSheetId="13">#REF!</definedName>
    <definedName name="j356C8" localSheetId="1">#REF!</definedName>
    <definedName name="j356C8" localSheetId="4">#REF!</definedName>
    <definedName name="j356C8" localSheetId="5">#REF!</definedName>
    <definedName name="j356C8">#REF!</definedName>
    <definedName name="k" localSheetId="9">#REF!</definedName>
    <definedName name="k" localSheetId="10">#REF!</definedName>
    <definedName name="k" localSheetId="0">#REF!</definedName>
    <definedName name="k" localSheetId="3">#REF!</definedName>
    <definedName name="k" localSheetId="13">#REF!</definedName>
    <definedName name="k" localSheetId="1">#REF!</definedName>
    <definedName name="k" localSheetId="4">#REF!</definedName>
    <definedName name="k" localSheetId="5">#REF!</definedName>
    <definedName name="k">#REF!</definedName>
    <definedName name="KHOI_LUONG_DAT_DAO_DAP" localSheetId="9">#REF!</definedName>
    <definedName name="KHOI_LUONG_DAT_DAO_DAP" localSheetId="10">#REF!</definedName>
    <definedName name="KHOI_LUONG_DAT_DAO_DAP" localSheetId="0">#REF!</definedName>
    <definedName name="KHOI_LUONG_DAT_DAO_DAP" localSheetId="3">#REF!</definedName>
    <definedName name="KHOI_LUONG_DAT_DAO_DAP" localSheetId="13">#REF!</definedName>
    <definedName name="KHOI_LUONG_DAT_DAO_DAP" localSheetId="1">#REF!</definedName>
    <definedName name="KHOI_LUONG_DAT_DAO_DAP" localSheetId="4">#REF!</definedName>
    <definedName name="KHOI_LUONG_DAT_DAO_DAP" localSheetId="5">#REF!</definedName>
    <definedName name="KHOI_LUONG_DAT_DAO_DAP">#REF!</definedName>
    <definedName name="KINH_PHI_DEN_BU" localSheetId="9">#REF!</definedName>
    <definedName name="KINH_PHI_DEN_BU" localSheetId="10">#REF!</definedName>
    <definedName name="KINH_PHI_DEN_BU" localSheetId="0">#REF!</definedName>
    <definedName name="KINH_PHI_DEN_BU" localSheetId="3">#REF!</definedName>
    <definedName name="KINH_PHI_DEN_BU" localSheetId="13">#REF!</definedName>
    <definedName name="KINH_PHI_DEN_BU" localSheetId="1">#REF!</definedName>
    <definedName name="KINH_PHI_DEN_BU" localSheetId="4">#REF!</definedName>
    <definedName name="KINH_PHI_DEN_BU" localSheetId="5">#REF!</definedName>
    <definedName name="KINH_PHI_DEN_BU">#REF!</definedName>
    <definedName name="KINH_PHI_DZ0.4KV" localSheetId="9">#REF!</definedName>
    <definedName name="KINH_PHI_DZ0.4KV" localSheetId="10">#REF!</definedName>
    <definedName name="KINH_PHI_DZ0.4KV" localSheetId="0">#REF!</definedName>
    <definedName name="KINH_PHI_DZ0.4KV" localSheetId="3">#REF!</definedName>
    <definedName name="KINH_PHI_DZ0.4KV" localSheetId="13">#REF!</definedName>
    <definedName name="KINH_PHI_DZ0.4KV" localSheetId="1">#REF!</definedName>
    <definedName name="KINH_PHI_DZ0.4KV" localSheetId="4">#REF!</definedName>
    <definedName name="KINH_PHI_DZ0.4KV" localSheetId="5">#REF!</definedName>
    <definedName name="KINH_PHI_DZ0.4KV">#REF!</definedName>
    <definedName name="KINH_PHI_KHAO_SAT__LAP_BCNCKT__TKKTTC" localSheetId="9">#REF!</definedName>
    <definedName name="KINH_PHI_KHAO_SAT__LAP_BCNCKT__TKKTTC" localSheetId="10">#REF!</definedName>
    <definedName name="KINH_PHI_KHAO_SAT__LAP_BCNCKT__TKKTTC" localSheetId="0">#REF!</definedName>
    <definedName name="KINH_PHI_KHAO_SAT__LAP_BCNCKT__TKKTTC" localSheetId="3">#REF!</definedName>
    <definedName name="KINH_PHI_KHAO_SAT__LAP_BCNCKT__TKKTTC" localSheetId="13">#REF!</definedName>
    <definedName name="KINH_PHI_KHAO_SAT__LAP_BCNCKT__TKKTTC" localSheetId="1">#REF!</definedName>
    <definedName name="KINH_PHI_KHAO_SAT__LAP_BCNCKT__TKKTTC" localSheetId="4">#REF!</definedName>
    <definedName name="KINH_PHI_KHAO_SAT__LAP_BCNCKT__TKKTTC" localSheetId="5">#REF!</definedName>
    <definedName name="KINH_PHI_KHAO_SAT__LAP_BCNCKT__TKKTTC">#REF!</definedName>
    <definedName name="KINH_PHI_KHO_BAI" localSheetId="9">#REF!</definedName>
    <definedName name="KINH_PHI_KHO_BAI" localSheetId="10">#REF!</definedName>
    <definedName name="KINH_PHI_KHO_BAI" localSheetId="0">#REF!</definedName>
    <definedName name="KINH_PHI_KHO_BAI" localSheetId="3">#REF!</definedName>
    <definedName name="KINH_PHI_KHO_BAI" localSheetId="13">#REF!</definedName>
    <definedName name="KINH_PHI_KHO_BAI" localSheetId="1">#REF!</definedName>
    <definedName name="KINH_PHI_KHO_BAI" localSheetId="4">#REF!</definedName>
    <definedName name="KINH_PHI_KHO_BAI" localSheetId="5">#REF!</definedName>
    <definedName name="KINH_PHI_KHO_BAI">#REF!</definedName>
    <definedName name="KINH_PHI_TBA" localSheetId="9">#REF!</definedName>
    <definedName name="KINH_PHI_TBA" localSheetId="10">#REF!</definedName>
    <definedName name="KINH_PHI_TBA" localSheetId="0">#REF!</definedName>
    <definedName name="KINH_PHI_TBA" localSheetId="3">#REF!</definedName>
    <definedName name="KINH_PHI_TBA" localSheetId="13">#REF!</definedName>
    <definedName name="KINH_PHI_TBA" localSheetId="1">#REF!</definedName>
    <definedName name="KINH_PHI_TBA" localSheetId="4">#REF!</definedName>
    <definedName name="KINH_PHI_TBA" localSheetId="5">#REF!</definedName>
    <definedName name="KINH_PHI_TBA">#REF!</definedName>
    <definedName name="kp1ph" localSheetId="9">#REF!</definedName>
    <definedName name="kp1ph" localSheetId="10">#REF!</definedName>
    <definedName name="kp1ph" localSheetId="0">#REF!</definedName>
    <definedName name="kp1ph" localSheetId="3">#REF!</definedName>
    <definedName name="kp1ph" localSheetId="13">#REF!</definedName>
    <definedName name="kp1ph" localSheetId="1">#REF!</definedName>
    <definedName name="kp1ph" localSheetId="4">#REF!</definedName>
    <definedName name="kp1ph" localSheetId="5">#REF!</definedName>
    <definedName name="kp1ph">#REF!</definedName>
    <definedName name="l" localSheetId="9">#REF!</definedName>
    <definedName name="l" localSheetId="10">#REF!</definedName>
    <definedName name="l" localSheetId="0">#REF!</definedName>
    <definedName name="l" localSheetId="3">#REF!</definedName>
    <definedName name="l" localSheetId="13">#REF!</definedName>
    <definedName name="l" localSheetId="1">#REF!</definedName>
    <definedName name="l" localSheetId="4">#REF!</definedName>
    <definedName name="l" localSheetId="5">#REF!</definedName>
    <definedName name="l">#REF!</definedName>
    <definedName name="L63x6">5800</definedName>
    <definedName name="lan" localSheetId="9">#REF!</definedName>
    <definedName name="lan" localSheetId="10">#REF!</definedName>
    <definedName name="lan" localSheetId="0">#REF!</definedName>
    <definedName name="lan" localSheetId="3">#REF!</definedName>
    <definedName name="lan" localSheetId="13">#REF!</definedName>
    <definedName name="lan" localSheetId="1">#REF!</definedName>
    <definedName name="lan" localSheetId="4">#REF!</definedName>
    <definedName name="lan" localSheetId="5">#REF!</definedName>
    <definedName name="lan">#REF!</definedName>
    <definedName name="LAP_DAT_TBA" localSheetId="9">#REF!</definedName>
    <definedName name="LAP_DAT_TBA" localSheetId="10">#REF!</definedName>
    <definedName name="LAP_DAT_TBA" localSheetId="0">#REF!</definedName>
    <definedName name="LAP_DAT_TBA" localSheetId="3">#REF!</definedName>
    <definedName name="LAP_DAT_TBA" localSheetId="13">#REF!</definedName>
    <definedName name="LAP_DAT_TBA" localSheetId="1">#REF!</definedName>
    <definedName name="LAP_DAT_TBA" localSheetId="4">#REF!</definedName>
    <definedName name="LAP_DAT_TBA" localSheetId="5">#REF!</definedName>
    <definedName name="LAP_DAT_TBA">#REF!</definedName>
    <definedName name="LBS_22">107800000</definedName>
    <definedName name="LIET_KE_VI_TRI_DZ0.4KV" localSheetId="9">#REF!</definedName>
    <definedName name="LIET_KE_VI_TRI_DZ0.4KV" localSheetId="10">#REF!</definedName>
    <definedName name="LIET_KE_VI_TRI_DZ0.4KV" localSheetId="0">#REF!</definedName>
    <definedName name="LIET_KE_VI_TRI_DZ0.4KV" localSheetId="3">#REF!</definedName>
    <definedName name="LIET_KE_VI_TRI_DZ0.4KV" localSheetId="13">#REF!</definedName>
    <definedName name="LIET_KE_VI_TRI_DZ0.4KV" localSheetId="1">#REF!</definedName>
    <definedName name="LIET_KE_VI_TRI_DZ0.4KV" localSheetId="4">#REF!</definedName>
    <definedName name="LIET_KE_VI_TRI_DZ0.4KV" localSheetId="5">#REF!</definedName>
    <definedName name="LIET_KE_VI_TRI_DZ0.4KV">#REF!</definedName>
    <definedName name="LIET_KE_VI_TRI_DZ22KV" localSheetId="9">#REF!</definedName>
    <definedName name="LIET_KE_VI_TRI_DZ22KV" localSheetId="10">#REF!</definedName>
    <definedName name="LIET_KE_VI_TRI_DZ22KV" localSheetId="0">#REF!</definedName>
    <definedName name="LIET_KE_VI_TRI_DZ22KV" localSheetId="3">#REF!</definedName>
    <definedName name="LIET_KE_VI_TRI_DZ22KV" localSheetId="13">#REF!</definedName>
    <definedName name="LIET_KE_VI_TRI_DZ22KV" localSheetId="1">#REF!</definedName>
    <definedName name="LIET_KE_VI_TRI_DZ22KV" localSheetId="4">#REF!</definedName>
    <definedName name="LIET_KE_VI_TRI_DZ22KV" localSheetId="5">#REF!</definedName>
    <definedName name="LIET_KE_VI_TRI_DZ22KV">#REF!</definedName>
    <definedName name="Lmk" localSheetId="9">#REF!</definedName>
    <definedName name="Lmk" localSheetId="10">#REF!</definedName>
    <definedName name="Lmk" localSheetId="0">#REF!</definedName>
    <definedName name="Lmk" localSheetId="3">#REF!</definedName>
    <definedName name="Lmk" localSheetId="13">#REF!</definedName>
    <definedName name="Lmk" localSheetId="1">#REF!</definedName>
    <definedName name="Lmk" localSheetId="4">#REF!</definedName>
    <definedName name="Lmk" localSheetId="5">#REF!</definedName>
    <definedName name="Lmk">#REF!</definedName>
    <definedName name="LN" localSheetId="9">#REF!</definedName>
    <definedName name="LN" localSheetId="10">#REF!</definedName>
    <definedName name="LN" localSheetId="0">#REF!</definedName>
    <definedName name="LN" localSheetId="3">#REF!</definedName>
    <definedName name="LN" localSheetId="13">#REF!</definedName>
    <definedName name="LN" localSheetId="1">#REF!</definedName>
    <definedName name="LN" localSheetId="4">#REF!</definedName>
    <definedName name="LN" localSheetId="5">#REF!</definedName>
    <definedName name="LN">#REF!</definedName>
    <definedName name="lntt" localSheetId="9">#REF!</definedName>
    <definedName name="lntt" localSheetId="10">#REF!</definedName>
    <definedName name="lntt" localSheetId="0">#REF!</definedName>
    <definedName name="lntt" localSheetId="3">#REF!</definedName>
    <definedName name="lntt" localSheetId="13">#REF!</definedName>
    <definedName name="lntt" localSheetId="1">#REF!</definedName>
    <definedName name="lntt" localSheetId="4">#REF!</definedName>
    <definedName name="lntt" localSheetId="5">#REF!</definedName>
    <definedName name="lntt">#REF!</definedName>
    <definedName name="Lo" localSheetId="9">#REF!</definedName>
    <definedName name="Lo" localSheetId="10">#REF!</definedName>
    <definedName name="Lo" localSheetId="0">#REF!</definedName>
    <definedName name="Lo" localSheetId="3">#REF!</definedName>
    <definedName name="Lo" localSheetId="13">#REF!</definedName>
    <definedName name="Lo" localSheetId="1">#REF!</definedName>
    <definedName name="Lo" localSheetId="4">#REF!</definedName>
    <definedName name="Lo" localSheetId="5">#REF!</definedName>
    <definedName name="Lo">#REF!</definedName>
    <definedName name="m" localSheetId="9">#REF!</definedName>
    <definedName name="m" localSheetId="10">#REF!</definedName>
    <definedName name="m" localSheetId="0">#REF!</definedName>
    <definedName name="m" localSheetId="3">#REF!</definedName>
    <definedName name="m" localSheetId="13">#REF!</definedName>
    <definedName name="m" localSheetId="1">#REF!</definedName>
    <definedName name="m" localSheetId="4">#REF!</definedName>
    <definedName name="m" localSheetId="5">#REF!</definedName>
    <definedName name="m">#REF!</definedName>
    <definedName name="M0.4" localSheetId="9">#REF!</definedName>
    <definedName name="M0.4" localSheetId="10">#REF!</definedName>
    <definedName name="M0.4" localSheetId="0">#REF!</definedName>
    <definedName name="M0.4" localSheetId="3">#REF!</definedName>
    <definedName name="M0.4" localSheetId="13">#REF!</definedName>
    <definedName name="M0.4" localSheetId="1">#REF!</definedName>
    <definedName name="M0.4" localSheetId="4">#REF!</definedName>
    <definedName name="M0.4" localSheetId="5">#REF!</definedName>
    <definedName name="M0.4">#REF!</definedName>
    <definedName name="M12ba3p" localSheetId="9">#REF!</definedName>
    <definedName name="M12ba3p" localSheetId="10">#REF!</definedName>
    <definedName name="M12ba3p" localSheetId="0">#REF!</definedName>
    <definedName name="M12ba3p" localSheetId="3">#REF!</definedName>
    <definedName name="M12ba3p" localSheetId="13">#REF!</definedName>
    <definedName name="M12ba3p" localSheetId="1">#REF!</definedName>
    <definedName name="M12ba3p" localSheetId="4">#REF!</definedName>
    <definedName name="M12ba3p" localSheetId="5">#REF!</definedName>
    <definedName name="M12ba3p">#REF!</definedName>
    <definedName name="M12bb1p" localSheetId="9">#REF!</definedName>
    <definedName name="M12bb1p" localSheetId="10">#REF!</definedName>
    <definedName name="M12bb1p" localSheetId="0">#REF!</definedName>
    <definedName name="M12bb1p" localSheetId="3">#REF!</definedName>
    <definedName name="M12bb1p" localSheetId="13">#REF!</definedName>
    <definedName name="M12bb1p" localSheetId="1">#REF!</definedName>
    <definedName name="M12bb1p" localSheetId="4">#REF!</definedName>
    <definedName name="M12bb1p" localSheetId="5">#REF!</definedName>
    <definedName name="M12bb1p">#REF!</definedName>
    <definedName name="M12cbnc" localSheetId="9">#REF!</definedName>
    <definedName name="M12cbnc" localSheetId="10">#REF!</definedName>
    <definedName name="M12cbnc" localSheetId="0">#REF!</definedName>
    <definedName name="M12cbnc" localSheetId="3">#REF!</definedName>
    <definedName name="M12cbnc" localSheetId="13">#REF!</definedName>
    <definedName name="M12cbnc" localSheetId="1">#REF!</definedName>
    <definedName name="M12cbnc" localSheetId="4">#REF!</definedName>
    <definedName name="M12cbnc" localSheetId="5">#REF!</definedName>
    <definedName name="M12cbnc">#REF!</definedName>
    <definedName name="M12cbvl" localSheetId="9">#REF!</definedName>
    <definedName name="M12cbvl" localSheetId="10">#REF!</definedName>
    <definedName name="M12cbvl" localSheetId="0">#REF!</definedName>
    <definedName name="M12cbvl" localSheetId="3">#REF!</definedName>
    <definedName name="M12cbvl" localSheetId="13">#REF!</definedName>
    <definedName name="M12cbvl" localSheetId="1">#REF!</definedName>
    <definedName name="M12cbvl" localSheetId="4">#REF!</definedName>
    <definedName name="M12cbvl" localSheetId="5">#REF!</definedName>
    <definedName name="M12cbvl">#REF!</definedName>
    <definedName name="M14bb1p" localSheetId="9">#REF!</definedName>
    <definedName name="M14bb1p" localSheetId="10">#REF!</definedName>
    <definedName name="M14bb1p" localSheetId="0">#REF!</definedName>
    <definedName name="M14bb1p" localSheetId="3">#REF!</definedName>
    <definedName name="M14bb1p" localSheetId="13">#REF!</definedName>
    <definedName name="M14bb1p" localSheetId="1">#REF!</definedName>
    <definedName name="M14bb1p" localSheetId="4">#REF!</definedName>
    <definedName name="M14bb1p" localSheetId="5">#REF!</definedName>
    <definedName name="M14bb1p">#REF!</definedName>
    <definedName name="m8aanc" localSheetId="9">#REF!</definedName>
    <definedName name="m8aanc" localSheetId="10">#REF!</definedName>
    <definedName name="m8aanc" localSheetId="0">#REF!</definedName>
    <definedName name="m8aanc" localSheetId="3">#REF!</definedName>
    <definedName name="m8aanc" localSheetId="13">#REF!</definedName>
    <definedName name="m8aanc" localSheetId="1">#REF!</definedName>
    <definedName name="m8aanc" localSheetId="4">#REF!</definedName>
    <definedName name="m8aanc" localSheetId="5">#REF!</definedName>
    <definedName name="m8aanc">#REF!</definedName>
    <definedName name="m8aavl" localSheetId="9">#REF!</definedName>
    <definedName name="m8aavl" localSheetId="10">#REF!</definedName>
    <definedName name="m8aavl" localSheetId="0">#REF!</definedName>
    <definedName name="m8aavl" localSheetId="3">#REF!</definedName>
    <definedName name="m8aavl" localSheetId="13">#REF!</definedName>
    <definedName name="m8aavl" localSheetId="1">#REF!</definedName>
    <definedName name="m8aavl" localSheetId="4">#REF!</definedName>
    <definedName name="m8aavl" localSheetId="5">#REF!</definedName>
    <definedName name="m8aavl">#REF!</definedName>
    <definedName name="Ma3pnc" localSheetId="9">#REF!</definedName>
    <definedName name="Ma3pnc" localSheetId="10">#REF!</definedName>
    <definedName name="Ma3pnc" localSheetId="0">#REF!</definedName>
    <definedName name="Ma3pnc" localSheetId="3">#REF!</definedName>
    <definedName name="Ma3pnc" localSheetId="13">#REF!</definedName>
    <definedName name="Ma3pnc" localSheetId="1">#REF!</definedName>
    <definedName name="Ma3pnc" localSheetId="4">#REF!</definedName>
    <definedName name="Ma3pnc" localSheetId="5">#REF!</definedName>
    <definedName name="Ma3pnc">#REF!</definedName>
    <definedName name="Ma3pvl" localSheetId="9">#REF!</definedName>
    <definedName name="Ma3pvl" localSheetId="10">#REF!</definedName>
    <definedName name="Ma3pvl" localSheetId="0">#REF!</definedName>
    <definedName name="Ma3pvl" localSheetId="3">#REF!</definedName>
    <definedName name="Ma3pvl" localSheetId="13">#REF!</definedName>
    <definedName name="Ma3pvl" localSheetId="1">#REF!</definedName>
    <definedName name="Ma3pvl" localSheetId="4">#REF!</definedName>
    <definedName name="Ma3pvl" localSheetId="5">#REF!</definedName>
    <definedName name="Ma3pvl">#REF!</definedName>
    <definedName name="Maa3pnc" localSheetId="9">#REF!</definedName>
    <definedName name="Maa3pnc" localSheetId="10">#REF!</definedName>
    <definedName name="Maa3pnc" localSheetId="0">#REF!</definedName>
    <definedName name="Maa3pnc" localSheetId="3">#REF!</definedName>
    <definedName name="Maa3pnc" localSheetId="13">#REF!</definedName>
    <definedName name="Maa3pnc" localSheetId="1">#REF!</definedName>
    <definedName name="Maa3pnc" localSheetId="4">#REF!</definedName>
    <definedName name="Maa3pnc" localSheetId="5">#REF!</definedName>
    <definedName name="Maa3pnc">#REF!</definedName>
    <definedName name="Maa3pvl" localSheetId="9">#REF!</definedName>
    <definedName name="Maa3pvl" localSheetId="10">#REF!</definedName>
    <definedName name="Maa3pvl" localSheetId="0">#REF!</definedName>
    <definedName name="Maa3pvl" localSheetId="3">#REF!</definedName>
    <definedName name="Maa3pvl" localSheetId="13">#REF!</definedName>
    <definedName name="Maa3pvl" localSheetId="1">#REF!</definedName>
    <definedName name="Maa3pvl" localSheetId="4">#REF!</definedName>
    <definedName name="Maa3pvl" localSheetId="5">#REF!</definedName>
    <definedName name="Maa3pvl">#REF!</definedName>
    <definedName name="MAJ_CON_EQP" localSheetId="9">#REF!</definedName>
    <definedName name="MAJ_CON_EQP" localSheetId="10">#REF!</definedName>
    <definedName name="MAJ_CON_EQP" localSheetId="0">#REF!</definedName>
    <definedName name="MAJ_CON_EQP" localSheetId="3">#REF!</definedName>
    <definedName name="MAJ_CON_EQP" localSheetId="13">#REF!</definedName>
    <definedName name="MAJ_CON_EQP" localSheetId="1">#REF!</definedName>
    <definedName name="MAJ_CON_EQP" localSheetId="4">#REF!</definedName>
    <definedName name="MAJ_CON_EQP" localSheetId="5">#REF!</definedName>
    <definedName name="MAJ_CON_EQP">#REF!</definedName>
    <definedName name="Mba1p" localSheetId="9">#REF!</definedName>
    <definedName name="Mba1p" localSheetId="10">#REF!</definedName>
    <definedName name="Mba1p" localSheetId="0">#REF!</definedName>
    <definedName name="Mba1p" localSheetId="3">#REF!</definedName>
    <definedName name="Mba1p" localSheetId="13">#REF!</definedName>
    <definedName name="Mba1p" localSheetId="1">#REF!</definedName>
    <definedName name="Mba1p" localSheetId="4">#REF!</definedName>
    <definedName name="Mba1p" localSheetId="5">#REF!</definedName>
    <definedName name="Mba1p">#REF!</definedName>
    <definedName name="Mba3p" localSheetId="9">#REF!</definedName>
    <definedName name="Mba3p" localSheetId="10">#REF!</definedName>
    <definedName name="Mba3p" localSheetId="0">#REF!</definedName>
    <definedName name="Mba3p" localSheetId="3">#REF!</definedName>
    <definedName name="Mba3p" localSheetId="13">#REF!</definedName>
    <definedName name="Mba3p" localSheetId="1">#REF!</definedName>
    <definedName name="Mba3p" localSheetId="4">#REF!</definedName>
    <definedName name="Mba3p" localSheetId="5">#REF!</definedName>
    <definedName name="Mba3p">#REF!</definedName>
    <definedName name="Mbb3p" localSheetId="9">#REF!</definedName>
    <definedName name="Mbb3p" localSheetId="10">#REF!</definedName>
    <definedName name="Mbb3p" localSheetId="0">#REF!</definedName>
    <definedName name="Mbb3p" localSheetId="3">#REF!</definedName>
    <definedName name="Mbb3p" localSheetId="13">#REF!</definedName>
    <definedName name="Mbb3p" localSheetId="1">#REF!</definedName>
    <definedName name="Mbb3p" localSheetId="4">#REF!</definedName>
    <definedName name="Mbb3p" localSheetId="5">#REF!</definedName>
    <definedName name="Mbb3p">#REF!</definedName>
    <definedName name="Mbn1p" localSheetId="9">#REF!</definedName>
    <definedName name="Mbn1p" localSheetId="10">#REF!</definedName>
    <definedName name="Mbn1p" localSheetId="0">#REF!</definedName>
    <definedName name="Mbn1p" localSheetId="3">#REF!</definedName>
    <definedName name="Mbn1p" localSheetId="13">#REF!</definedName>
    <definedName name="Mbn1p" localSheetId="1">#REF!</definedName>
    <definedName name="Mbn1p" localSheetId="4">#REF!</definedName>
    <definedName name="Mbn1p" localSheetId="5">#REF!</definedName>
    <definedName name="Mbn1p">#REF!</definedName>
    <definedName name="mc" localSheetId="9">#REF!</definedName>
    <definedName name="mc" localSheetId="10">#REF!</definedName>
    <definedName name="mc" localSheetId="0">#REF!</definedName>
    <definedName name="mc" localSheetId="3">#REF!</definedName>
    <definedName name="mc" localSheetId="13">#REF!</definedName>
    <definedName name="mc" localSheetId="1">#REF!</definedName>
    <definedName name="mc" localSheetId="4">#REF!</definedName>
    <definedName name="mc" localSheetId="5">#REF!</definedName>
    <definedName name="mc">#REF!</definedName>
    <definedName name="MG_A" localSheetId="9">#REF!</definedName>
    <definedName name="MG_A" localSheetId="10">#REF!</definedName>
    <definedName name="MG_A" localSheetId="0">#REF!</definedName>
    <definedName name="MG_A" localSheetId="3">#REF!</definedName>
    <definedName name="MG_A" localSheetId="13">#REF!</definedName>
    <definedName name="MG_A" localSheetId="1">#REF!</definedName>
    <definedName name="MG_A" localSheetId="4">#REF!</definedName>
    <definedName name="MG_A" localSheetId="5">#REF!</definedName>
    <definedName name="MG_A">#REF!</definedName>
    <definedName name="MN" localSheetId="9">#REF!</definedName>
    <definedName name="MN" localSheetId="10">#REF!</definedName>
    <definedName name="MN" localSheetId="0">#REF!</definedName>
    <definedName name="MN" localSheetId="3">#REF!</definedName>
    <definedName name="MN" localSheetId="13">#REF!</definedName>
    <definedName name="MN" localSheetId="1">#REF!</definedName>
    <definedName name="MN" localSheetId="4">#REF!</definedName>
    <definedName name="MN" localSheetId="5">#REF!</definedName>
    <definedName name="MN">#REF!</definedName>
    <definedName name="mtcdg" localSheetId="9">#REF!</definedName>
    <definedName name="mtcdg" localSheetId="10">#REF!</definedName>
    <definedName name="mtcdg" localSheetId="0">#REF!</definedName>
    <definedName name="mtcdg" localSheetId="3">#REF!</definedName>
    <definedName name="mtcdg" localSheetId="13">#REF!</definedName>
    <definedName name="mtcdg" localSheetId="1">#REF!</definedName>
    <definedName name="mtcdg" localSheetId="4">#REF!</definedName>
    <definedName name="mtcdg" localSheetId="5">#REF!</definedName>
    <definedName name="mtcdg">#REF!</definedName>
    <definedName name="MTMAC12" localSheetId="9">#REF!</definedName>
    <definedName name="MTMAC12" localSheetId="10">#REF!</definedName>
    <definedName name="MTMAC12" localSheetId="0">#REF!</definedName>
    <definedName name="MTMAC12" localSheetId="3">#REF!</definedName>
    <definedName name="MTMAC12" localSheetId="13">#REF!</definedName>
    <definedName name="MTMAC12" localSheetId="1">#REF!</definedName>
    <definedName name="MTMAC12" localSheetId="4">#REF!</definedName>
    <definedName name="MTMAC12" localSheetId="5">#REF!</definedName>
    <definedName name="MTMAC12">#REF!</definedName>
    <definedName name="mtram" localSheetId="9">#REF!</definedName>
    <definedName name="mtram" localSheetId="10">#REF!</definedName>
    <definedName name="mtram" localSheetId="0">#REF!</definedName>
    <definedName name="mtram" localSheetId="3">#REF!</definedName>
    <definedName name="mtram" localSheetId="13">#REF!</definedName>
    <definedName name="mtram" localSheetId="1">#REF!</definedName>
    <definedName name="mtram" localSheetId="4">#REF!</definedName>
    <definedName name="mtram" localSheetId="5">#REF!</definedName>
    <definedName name="mtram">#REF!</definedName>
    <definedName name="myle" localSheetId="9">#REF!</definedName>
    <definedName name="myle" localSheetId="10">#REF!</definedName>
    <definedName name="myle" localSheetId="0">#REF!</definedName>
    <definedName name="myle" localSheetId="3">#REF!</definedName>
    <definedName name="myle" localSheetId="13">#REF!</definedName>
    <definedName name="myle" localSheetId="1">#REF!</definedName>
    <definedName name="myle" localSheetId="4">#REF!</definedName>
    <definedName name="myle" localSheetId="5">#REF!</definedName>
    <definedName name="myle">#REF!</definedName>
    <definedName name="n" localSheetId="9">#REF!</definedName>
    <definedName name="n" localSheetId="10">#REF!</definedName>
    <definedName name="n" localSheetId="0">#REF!</definedName>
    <definedName name="n" localSheetId="3">#REF!</definedName>
    <definedName name="n" localSheetId="13">#REF!</definedName>
    <definedName name="n" localSheetId="1">#REF!</definedName>
    <definedName name="n" localSheetId="4">#REF!</definedName>
    <definedName name="n" localSheetId="5">#REF!</definedName>
    <definedName name="n">#REF!</definedName>
    <definedName name="n1pig" localSheetId="9">#REF!</definedName>
    <definedName name="n1pig" localSheetId="10">#REF!</definedName>
    <definedName name="n1pig" localSheetId="0">#REF!</definedName>
    <definedName name="n1pig" localSheetId="3">#REF!</definedName>
    <definedName name="n1pig" localSheetId="13">#REF!</definedName>
    <definedName name="n1pig" localSheetId="1">#REF!</definedName>
    <definedName name="n1pig" localSheetId="4">#REF!</definedName>
    <definedName name="n1pig" localSheetId="5">#REF!</definedName>
    <definedName name="n1pig">#REF!</definedName>
    <definedName name="n1pind" localSheetId="9">#REF!</definedName>
    <definedName name="n1pind" localSheetId="10">#REF!</definedName>
    <definedName name="n1pind" localSheetId="0">#REF!</definedName>
    <definedName name="n1pind" localSheetId="3">#REF!</definedName>
    <definedName name="n1pind" localSheetId="13">#REF!</definedName>
    <definedName name="n1pind" localSheetId="1">#REF!</definedName>
    <definedName name="n1pind" localSheetId="4">#REF!</definedName>
    <definedName name="n1pind" localSheetId="5">#REF!</definedName>
    <definedName name="n1pind">#REF!</definedName>
    <definedName name="n1ping" localSheetId="9">#REF!</definedName>
    <definedName name="n1ping" localSheetId="10">#REF!</definedName>
    <definedName name="n1ping" localSheetId="0">#REF!</definedName>
    <definedName name="n1ping" localSheetId="3">#REF!</definedName>
    <definedName name="n1ping" localSheetId="13">#REF!</definedName>
    <definedName name="n1ping" localSheetId="1">#REF!</definedName>
    <definedName name="n1ping" localSheetId="4">#REF!</definedName>
    <definedName name="n1ping" localSheetId="5">#REF!</definedName>
    <definedName name="n1ping">#REF!</definedName>
    <definedName name="n1pint" localSheetId="9">#REF!</definedName>
    <definedName name="n1pint" localSheetId="10">#REF!</definedName>
    <definedName name="n1pint" localSheetId="0">#REF!</definedName>
    <definedName name="n1pint" localSheetId="3">#REF!</definedName>
    <definedName name="n1pint" localSheetId="13">#REF!</definedName>
    <definedName name="n1pint" localSheetId="1">#REF!</definedName>
    <definedName name="n1pint" localSheetId="4">#REF!</definedName>
    <definedName name="n1pint" localSheetId="5">#REF!</definedName>
    <definedName name="n1pint">#REF!</definedName>
    <definedName name="Nc" localSheetId="9">#REF!</definedName>
    <definedName name="Nc" localSheetId="10">#REF!</definedName>
    <definedName name="Nc" localSheetId="0">#REF!</definedName>
    <definedName name="Nc" localSheetId="3">#REF!</definedName>
    <definedName name="Nc" localSheetId="13">#REF!</definedName>
    <definedName name="Nc" localSheetId="1">#REF!</definedName>
    <definedName name="Nc" localSheetId="4">#REF!</definedName>
    <definedName name="Nc" localSheetId="5">#REF!</definedName>
    <definedName name="Nc">#REF!</definedName>
    <definedName name="nc1p" localSheetId="9">#REF!</definedName>
    <definedName name="nc1p" localSheetId="10">#REF!</definedName>
    <definedName name="nc1p" localSheetId="0">#REF!</definedName>
    <definedName name="nc1p" localSheetId="3">#REF!</definedName>
    <definedName name="nc1p" localSheetId="13">#REF!</definedName>
    <definedName name="nc1p" localSheetId="1">#REF!</definedName>
    <definedName name="nc1p" localSheetId="4">#REF!</definedName>
    <definedName name="nc1p" localSheetId="5">#REF!</definedName>
    <definedName name="nc1p">#REF!</definedName>
    <definedName name="nc3p" localSheetId="9">#REF!</definedName>
    <definedName name="nc3p" localSheetId="10">#REF!</definedName>
    <definedName name="nc3p" localSheetId="0">#REF!</definedName>
    <definedName name="nc3p" localSheetId="3">#REF!</definedName>
    <definedName name="nc3p" localSheetId="13">#REF!</definedName>
    <definedName name="nc3p" localSheetId="1">#REF!</definedName>
    <definedName name="nc3p" localSheetId="4">#REF!</definedName>
    <definedName name="nc3p" localSheetId="5">#REF!</definedName>
    <definedName name="nc3p">#REF!</definedName>
    <definedName name="NCBD100" localSheetId="9">#REF!</definedName>
    <definedName name="NCBD100" localSheetId="10">#REF!</definedName>
    <definedName name="NCBD100" localSheetId="0">#REF!</definedName>
    <definedName name="NCBD100" localSheetId="3">#REF!</definedName>
    <definedName name="NCBD100" localSheetId="13">#REF!</definedName>
    <definedName name="NCBD100" localSheetId="1">#REF!</definedName>
    <definedName name="NCBD100" localSheetId="4">#REF!</definedName>
    <definedName name="NCBD100" localSheetId="5">#REF!</definedName>
    <definedName name="NCBD100">#REF!</definedName>
    <definedName name="NCBD200" localSheetId="9">#REF!</definedName>
    <definedName name="NCBD200" localSheetId="10">#REF!</definedName>
    <definedName name="NCBD200" localSheetId="0">#REF!</definedName>
    <definedName name="NCBD200" localSheetId="3">#REF!</definedName>
    <definedName name="NCBD200" localSheetId="13">#REF!</definedName>
    <definedName name="NCBD200" localSheetId="1">#REF!</definedName>
    <definedName name="NCBD200" localSheetId="4">#REF!</definedName>
    <definedName name="NCBD200" localSheetId="5">#REF!</definedName>
    <definedName name="NCBD200">#REF!</definedName>
    <definedName name="NCBD250" localSheetId="9">#REF!</definedName>
    <definedName name="NCBD250" localSheetId="10">#REF!</definedName>
    <definedName name="NCBD250" localSheetId="0">#REF!</definedName>
    <definedName name="NCBD250" localSheetId="3">#REF!</definedName>
    <definedName name="NCBD250" localSheetId="13">#REF!</definedName>
    <definedName name="NCBD250" localSheetId="1">#REF!</definedName>
    <definedName name="NCBD250" localSheetId="4">#REF!</definedName>
    <definedName name="NCBD250" localSheetId="5">#REF!</definedName>
    <definedName name="NCBD250">#REF!</definedName>
    <definedName name="ncdg" localSheetId="9">#REF!</definedName>
    <definedName name="ncdg" localSheetId="10">#REF!</definedName>
    <definedName name="ncdg" localSheetId="0">#REF!</definedName>
    <definedName name="ncdg" localSheetId="3">#REF!</definedName>
    <definedName name="ncdg" localSheetId="13">#REF!</definedName>
    <definedName name="ncdg" localSheetId="1">#REF!</definedName>
    <definedName name="ncdg" localSheetId="4">#REF!</definedName>
    <definedName name="ncdg" localSheetId="5">#REF!</definedName>
    <definedName name="ncdg">#REF!</definedName>
    <definedName name="NCKT" localSheetId="9">#REF!</definedName>
    <definedName name="NCKT" localSheetId="10">#REF!</definedName>
    <definedName name="NCKT" localSheetId="0">#REF!</definedName>
    <definedName name="NCKT" localSheetId="3">#REF!</definedName>
    <definedName name="NCKT" localSheetId="13">#REF!</definedName>
    <definedName name="NCKT" localSheetId="1">#REF!</definedName>
    <definedName name="NCKT" localSheetId="4">#REF!</definedName>
    <definedName name="NCKT" localSheetId="5">#REF!</definedName>
    <definedName name="NCKT">#REF!</definedName>
    <definedName name="nctram" localSheetId="9">#REF!</definedName>
    <definedName name="nctram" localSheetId="10">#REF!</definedName>
    <definedName name="nctram" localSheetId="0">#REF!</definedName>
    <definedName name="nctram" localSheetId="3">#REF!</definedName>
    <definedName name="nctram" localSheetId="13">#REF!</definedName>
    <definedName name="nctram" localSheetId="1">#REF!</definedName>
    <definedName name="nctram" localSheetId="4">#REF!</definedName>
    <definedName name="nctram" localSheetId="5">#REF!</definedName>
    <definedName name="nctram">#REF!</definedName>
    <definedName name="NCVC100" localSheetId="9">#REF!</definedName>
    <definedName name="NCVC100" localSheetId="10">#REF!</definedName>
    <definedName name="NCVC100" localSheetId="0">#REF!</definedName>
    <definedName name="NCVC100" localSheetId="3">#REF!</definedName>
    <definedName name="NCVC100" localSheetId="13">#REF!</definedName>
    <definedName name="NCVC100" localSheetId="1">#REF!</definedName>
    <definedName name="NCVC100" localSheetId="4">#REF!</definedName>
    <definedName name="NCVC100" localSheetId="5">#REF!</definedName>
    <definedName name="NCVC100">#REF!</definedName>
    <definedName name="NCVC200" localSheetId="9">#REF!</definedName>
    <definedName name="NCVC200" localSheetId="10">#REF!</definedName>
    <definedName name="NCVC200" localSheetId="0">#REF!</definedName>
    <definedName name="NCVC200" localSheetId="3">#REF!</definedName>
    <definedName name="NCVC200" localSheetId="13">#REF!</definedName>
    <definedName name="NCVC200" localSheetId="1">#REF!</definedName>
    <definedName name="NCVC200" localSheetId="4">#REF!</definedName>
    <definedName name="NCVC200" localSheetId="5">#REF!</definedName>
    <definedName name="NCVC200">#REF!</definedName>
    <definedName name="NCVC250" localSheetId="9">#REF!</definedName>
    <definedName name="NCVC250" localSheetId="10">#REF!</definedName>
    <definedName name="NCVC250" localSheetId="0">#REF!</definedName>
    <definedName name="NCVC250" localSheetId="3">#REF!</definedName>
    <definedName name="NCVC250" localSheetId="13">#REF!</definedName>
    <definedName name="NCVC250" localSheetId="1">#REF!</definedName>
    <definedName name="NCVC250" localSheetId="4">#REF!</definedName>
    <definedName name="NCVC250" localSheetId="5">#REF!</definedName>
    <definedName name="NCVC250">#REF!</definedName>
    <definedName name="NCVC3P" localSheetId="9">#REF!</definedName>
    <definedName name="NCVC3P" localSheetId="10">#REF!</definedName>
    <definedName name="NCVC3P" localSheetId="0">#REF!</definedName>
    <definedName name="NCVC3P" localSheetId="3">#REF!</definedName>
    <definedName name="NCVC3P" localSheetId="13">#REF!</definedName>
    <definedName name="NCVC3P" localSheetId="1">#REF!</definedName>
    <definedName name="NCVC3P" localSheetId="4">#REF!</definedName>
    <definedName name="NCVC3P" localSheetId="5">#REF!</definedName>
    <definedName name="NCVC3P">#REF!</definedName>
    <definedName name="NET" localSheetId="9">#REF!</definedName>
    <definedName name="NET" localSheetId="10">#REF!</definedName>
    <definedName name="NET" localSheetId="0">#REF!</definedName>
    <definedName name="NET" localSheetId="3">#REF!</definedName>
    <definedName name="NET" localSheetId="13">#REF!</definedName>
    <definedName name="NET" localSheetId="1">#REF!</definedName>
    <definedName name="NET" localSheetId="4">#REF!</definedName>
    <definedName name="NET" localSheetId="5">#REF!</definedName>
    <definedName name="NET">#REF!</definedName>
    <definedName name="NET_1" localSheetId="9">#REF!</definedName>
    <definedName name="NET_1" localSheetId="10">#REF!</definedName>
    <definedName name="NET_1" localSheetId="0">#REF!</definedName>
    <definedName name="NET_1" localSheetId="3">#REF!</definedName>
    <definedName name="NET_1" localSheetId="13">#REF!</definedName>
    <definedName name="NET_1" localSheetId="1">#REF!</definedName>
    <definedName name="NET_1" localSheetId="4">#REF!</definedName>
    <definedName name="NET_1" localSheetId="5">#REF!</definedName>
    <definedName name="NET_1">#REF!</definedName>
    <definedName name="NET_ANA" localSheetId="9">#REF!</definedName>
    <definedName name="NET_ANA" localSheetId="10">#REF!</definedName>
    <definedName name="NET_ANA" localSheetId="0">#REF!</definedName>
    <definedName name="NET_ANA" localSheetId="3">#REF!</definedName>
    <definedName name="NET_ANA" localSheetId="13">#REF!</definedName>
    <definedName name="NET_ANA" localSheetId="1">#REF!</definedName>
    <definedName name="NET_ANA" localSheetId="4">#REF!</definedName>
    <definedName name="NET_ANA" localSheetId="5">#REF!</definedName>
    <definedName name="NET_ANA">#REF!</definedName>
    <definedName name="NET_ANA_1" localSheetId="9">#REF!</definedName>
    <definedName name="NET_ANA_1" localSheetId="10">#REF!</definedName>
    <definedName name="NET_ANA_1" localSheetId="0">#REF!</definedName>
    <definedName name="NET_ANA_1" localSheetId="3">#REF!</definedName>
    <definedName name="NET_ANA_1" localSheetId="13">#REF!</definedName>
    <definedName name="NET_ANA_1" localSheetId="1">#REF!</definedName>
    <definedName name="NET_ANA_1" localSheetId="4">#REF!</definedName>
    <definedName name="NET_ANA_1" localSheetId="5">#REF!</definedName>
    <definedName name="NET_ANA_1">#REF!</definedName>
    <definedName name="NET_ANA_2" localSheetId="9">#REF!</definedName>
    <definedName name="NET_ANA_2" localSheetId="10">#REF!</definedName>
    <definedName name="NET_ANA_2" localSheetId="0">#REF!</definedName>
    <definedName name="NET_ANA_2" localSheetId="3">#REF!</definedName>
    <definedName name="NET_ANA_2" localSheetId="13">#REF!</definedName>
    <definedName name="NET_ANA_2" localSheetId="1">#REF!</definedName>
    <definedName name="NET_ANA_2" localSheetId="4">#REF!</definedName>
    <definedName name="NET_ANA_2" localSheetId="5">#REF!</definedName>
    <definedName name="NET_ANA_2">#REF!</definedName>
    <definedName name="nhn" localSheetId="9">#REF!</definedName>
    <definedName name="nhn" localSheetId="10">#REF!</definedName>
    <definedName name="nhn" localSheetId="0">#REF!</definedName>
    <definedName name="nhn" localSheetId="3">#REF!</definedName>
    <definedName name="nhn" localSheetId="13">#REF!</definedName>
    <definedName name="nhn" localSheetId="1">#REF!</definedName>
    <definedName name="nhn" localSheetId="4">#REF!</definedName>
    <definedName name="nhn" localSheetId="5">#REF!</definedName>
    <definedName name="nhn">#REF!</definedName>
    <definedName name="nig" localSheetId="9">#REF!</definedName>
    <definedName name="nig" localSheetId="10">#REF!</definedName>
    <definedName name="nig" localSheetId="0">#REF!</definedName>
    <definedName name="nig" localSheetId="3">#REF!</definedName>
    <definedName name="nig" localSheetId="13">#REF!</definedName>
    <definedName name="nig" localSheetId="1">#REF!</definedName>
    <definedName name="nig" localSheetId="4">#REF!</definedName>
    <definedName name="nig" localSheetId="5">#REF!</definedName>
    <definedName name="nig">#REF!</definedName>
    <definedName name="nig1p" localSheetId="9">#REF!</definedName>
    <definedName name="nig1p" localSheetId="10">#REF!</definedName>
    <definedName name="nig1p" localSheetId="0">#REF!</definedName>
    <definedName name="nig1p" localSheetId="3">#REF!</definedName>
    <definedName name="nig1p" localSheetId="13">#REF!</definedName>
    <definedName name="nig1p" localSheetId="1">#REF!</definedName>
    <definedName name="nig1p" localSheetId="4">#REF!</definedName>
    <definedName name="nig1p" localSheetId="5">#REF!</definedName>
    <definedName name="nig1p">#REF!</definedName>
    <definedName name="nig3p" localSheetId="9">#REF!</definedName>
    <definedName name="nig3p" localSheetId="10">#REF!</definedName>
    <definedName name="nig3p" localSheetId="0">#REF!</definedName>
    <definedName name="nig3p" localSheetId="3">#REF!</definedName>
    <definedName name="nig3p" localSheetId="13">#REF!</definedName>
    <definedName name="nig3p" localSheetId="1">#REF!</definedName>
    <definedName name="nig3p" localSheetId="4">#REF!</definedName>
    <definedName name="nig3p" localSheetId="5">#REF!</definedName>
    <definedName name="nig3p">#REF!</definedName>
    <definedName name="nignc1p" localSheetId="9">#REF!</definedName>
    <definedName name="nignc1p" localSheetId="10">#REF!</definedName>
    <definedName name="nignc1p" localSheetId="0">#REF!</definedName>
    <definedName name="nignc1p" localSheetId="3">#REF!</definedName>
    <definedName name="nignc1p" localSheetId="13">#REF!</definedName>
    <definedName name="nignc1p" localSheetId="1">#REF!</definedName>
    <definedName name="nignc1p" localSheetId="4">#REF!</definedName>
    <definedName name="nignc1p" localSheetId="5">#REF!</definedName>
    <definedName name="nignc1p">#REF!</definedName>
    <definedName name="nigvl1p" localSheetId="9">#REF!</definedName>
    <definedName name="nigvl1p" localSheetId="10">#REF!</definedName>
    <definedName name="nigvl1p" localSheetId="0">#REF!</definedName>
    <definedName name="nigvl1p" localSheetId="3">#REF!</definedName>
    <definedName name="nigvl1p" localSheetId="13">#REF!</definedName>
    <definedName name="nigvl1p" localSheetId="1">#REF!</definedName>
    <definedName name="nigvl1p" localSheetId="4">#REF!</definedName>
    <definedName name="nigvl1p" localSheetId="5">#REF!</definedName>
    <definedName name="nigvl1p">#REF!</definedName>
    <definedName name="nin" localSheetId="9">#REF!</definedName>
    <definedName name="nin" localSheetId="10">#REF!</definedName>
    <definedName name="nin" localSheetId="0">#REF!</definedName>
    <definedName name="nin" localSheetId="3">#REF!</definedName>
    <definedName name="nin" localSheetId="13">#REF!</definedName>
    <definedName name="nin" localSheetId="1">#REF!</definedName>
    <definedName name="nin" localSheetId="4">#REF!</definedName>
    <definedName name="nin" localSheetId="5">#REF!</definedName>
    <definedName name="nin">#REF!</definedName>
    <definedName name="nin14nc3p" localSheetId="9">#REF!</definedName>
    <definedName name="nin14nc3p" localSheetId="10">#REF!</definedName>
    <definedName name="nin14nc3p" localSheetId="0">#REF!</definedName>
    <definedName name="nin14nc3p" localSheetId="3">#REF!</definedName>
    <definedName name="nin14nc3p" localSheetId="13">#REF!</definedName>
    <definedName name="nin14nc3p" localSheetId="1">#REF!</definedName>
    <definedName name="nin14nc3p" localSheetId="4">#REF!</definedName>
    <definedName name="nin14nc3p" localSheetId="5">#REF!</definedName>
    <definedName name="nin14nc3p">#REF!</definedName>
    <definedName name="nin14vl3p" localSheetId="9">#REF!</definedName>
    <definedName name="nin14vl3p" localSheetId="10">#REF!</definedName>
    <definedName name="nin14vl3p" localSheetId="0">#REF!</definedName>
    <definedName name="nin14vl3p" localSheetId="3">#REF!</definedName>
    <definedName name="nin14vl3p" localSheetId="13">#REF!</definedName>
    <definedName name="nin14vl3p" localSheetId="1">#REF!</definedName>
    <definedName name="nin14vl3p" localSheetId="4">#REF!</definedName>
    <definedName name="nin14vl3p" localSheetId="5">#REF!</definedName>
    <definedName name="nin14vl3p">#REF!</definedName>
    <definedName name="nin1903p" localSheetId="9">#REF!</definedName>
    <definedName name="nin1903p" localSheetId="10">#REF!</definedName>
    <definedName name="nin1903p" localSheetId="0">#REF!</definedName>
    <definedName name="nin1903p" localSheetId="3">#REF!</definedName>
    <definedName name="nin1903p" localSheetId="13">#REF!</definedName>
    <definedName name="nin1903p" localSheetId="1">#REF!</definedName>
    <definedName name="nin1903p" localSheetId="4">#REF!</definedName>
    <definedName name="nin1903p" localSheetId="5">#REF!</definedName>
    <definedName name="nin1903p">#REF!</definedName>
    <definedName name="nin190nc3p" localSheetId="9">#REF!</definedName>
    <definedName name="nin190nc3p" localSheetId="10">#REF!</definedName>
    <definedName name="nin190nc3p" localSheetId="0">#REF!</definedName>
    <definedName name="nin190nc3p" localSheetId="3">#REF!</definedName>
    <definedName name="nin190nc3p" localSheetId="13">#REF!</definedName>
    <definedName name="nin190nc3p" localSheetId="1">#REF!</definedName>
    <definedName name="nin190nc3p" localSheetId="4">#REF!</definedName>
    <definedName name="nin190nc3p" localSheetId="5">#REF!</definedName>
    <definedName name="nin190nc3p">#REF!</definedName>
    <definedName name="nin190vl3p" localSheetId="9">#REF!</definedName>
    <definedName name="nin190vl3p" localSheetId="10">#REF!</definedName>
    <definedName name="nin190vl3p" localSheetId="0">#REF!</definedName>
    <definedName name="nin190vl3p" localSheetId="3">#REF!</definedName>
    <definedName name="nin190vl3p" localSheetId="13">#REF!</definedName>
    <definedName name="nin190vl3p" localSheetId="1">#REF!</definedName>
    <definedName name="nin190vl3p" localSheetId="4">#REF!</definedName>
    <definedName name="nin190vl3p" localSheetId="5">#REF!</definedName>
    <definedName name="nin190vl3p">#REF!</definedName>
    <definedName name="nin2903p" localSheetId="9">#REF!</definedName>
    <definedName name="nin2903p" localSheetId="10">#REF!</definedName>
    <definedName name="nin2903p" localSheetId="0">#REF!</definedName>
    <definedName name="nin2903p" localSheetId="3">#REF!</definedName>
    <definedName name="nin2903p" localSheetId="13">#REF!</definedName>
    <definedName name="nin2903p" localSheetId="1">#REF!</definedName>
    <definedName name="nin2903p" localSheetId="4">#REF!</definedName>
    <definedName name="nin2903p" localSheetId="5">#REF!</definedName>
    <definedName name="nin2903p">#REF!</definedName>
    <definedName name="nin290nc3p" localSheetId="9">#REF!</definedName>
    <definedName name="nin290nc3p" localSheetId="10">#REF!</definedName>
    <definedName name="nin290nc3p" localSheetId="0">#REF!</definedName>
    <definedName name="nin290nc3p" localSheetId="3">#REF!</definedName>
    <definedName name="nin290nc3p" localSheetId="13">#REF!</definedName>
    <definedName name="nin290nc3p" localSheetId="1">#REF!</definedName>
    <definedName name="nin290nc3p" localSheetId="4">#REF!</definedName>
    <definedName name="nin290nc3p" localSheetId="5">#REF!</definedName>
    <definedName name="nin290nc3p">#REF!</definedName>
    <definedName name="nin290vl3p" localSheetId="9">#REF!</definedName>
    <definedName name="nin290vl3p" localSheetId="10">#REF!</definedName>
    <definedName name="nin290vl3p" localSheetId="0">#REF!</definedName>
    <definedName name="nin290vl3p" localSheetId="3">#REF!</definedName>
    <definedName name="nin290vl3p" localSheetId="13">#REF!</definedName>
    <definedName name="nin290vl3p" localSheetId="1">#REF!</definedName>
    <definedName name="nin290vl3p" localSheetId="4">#REF!</definedName>
    <definedName name="nin290vl3p" localSheetId="5">#REF!</definedName>
    <definedName name="nin290vl3p">#REF!</definedName>
    <definedName name="nin3p" localSheetId="9">#REF!</definedName>
    <definedName name="nin3p" localSheetId="10">#REF!</definedName>
    <definedName name="nin3p" localSheetId="0">#REF!</definedName>
    <definedName name="nin3p" localSheetId="3">#REF!</definedName>
    <definedName name="nin3p" localSheetId="13">#REF!</definedName>
    <definedName name="nin3p" localSheetId="1">#REF!</definedName>
    <definedName name="nin3p" localSheetId="4">#REF!</definedName>
    <definedName name="nin3p" localSheetId="5">#REF!</definedName>
    <definedName name="nin3p">#REF!</definedName>
    <definedName name="nind" localSheetId="9">#REF!</definedName>
    <definedName name="nind" localSheetId="10">#REF!</definedName>
    <definedName name="nind" localSheetId="0">#REF!</definedName>
    <definedName name="nind" localSheetId="3">#REF!</definedName>
    <definedName name="nind" localSheetId="13">#REF!</definedName>
    <definedName name="nind" localSheetId="1">#REF!</definedName>
    <definedName name="nind" localSheetId="4">#REF!</definedName>
    <definedName name="nind" localSheetId="5">#REF!</definedName>
    <definedName name="nind">#REF!</definedName>
    <definedName name="nind1p" localSheetId="9">#REF!</definedName>
    <definedName name="nind1p" localSheetId="10">#REF!</definedName>
    <definedName name="nind1p" localSheetId="0">#REF!</definedName>
    <definedName name="nind1p" localSheetId="3">#REF!</definedName>
    <definedName name="nind1p" localSheetId="13">#REF!</definedName>
    <definedName name="nind1p" localSheetId="1">#REF!</definedName>
    <definedName name="nind1p" localSheetId="4">#REF!</definedName>
    <definedName name="nind1p" localSheetId="5">#REF!</definedName>
    <definedName name="nind1p">#REF!</definedName>
    <definedName name="nind3p" localSheetId="9">#REF!</definedName>
    <definedName name="nind3p" localSheetId="10">#REF!</definedName>
    <definedName name="nind3p" localSheetId="0">#REF!</definedName>
    <definedName name="nind3p" localSheetId="3">#REF!</definedName>
    <definedName name="nind3p" localSheetId="13">#REF!</definedName>
    <definedName name="nind3p" localSheetId="1">#REF!</definedName>
    <definedName name="nind3p" localSheetId="4">#REF!</definedName>
    <definedName name="nind3p" localSheetId="5">#REF!</definedName>
    <definedName name="nind3p">#REF!</definedName>
    <definedName name="nindnc1p" localSheetId="9">#REF!</definedName>
    <definedName name="nindnc1p" localSheetId="10">#REF!</definedName>
    <definedName name="nindnc1p" localSheetId="0">#REF!</definedName>
    <definedName name="nindnc1p" localSheetId="3">#REF!</definedName>
    <definedName name="nindnc1p" localSheetId="13">#REF!</definedName>
    <definedName name="nindnc1p" localSheetId="1">#REF!</definedName>
    <definedName name="nindnc1p" localSheetId="4">#REF!</definedName>
    <definedName name="nindnc1p" localSheetId="5">#REF!</definedName>
    <definedName name="nindnc1p">#REF!</definedName>
    <definedName name="nindnc3p" localSheetId="9">#REF!</definedName>
    <definedName name="nindnc3p" localSheetId="10">#REF!</definedName>
    <definedName name="nindnc3p" localSheetId="0">#REF!</definedName>
    <definedName name="nindnc3p" localSheetId="3">#REF!</definedName>
    <definedName name="nindnc3p" localSheetId="13">#REF!</definedName>
    <definedName name="nindnc3p" localSheetId="1">#REF!</definedName>
    <definedName name="nindnc3p" localSheetId="4">#REF!</definedName>
    <definedName name="nindnc3p" localSheetId="5">#REF!</definedName>
    <definedName name="nindnc3p">#REF!</definedName>
    <definedName name="nindvl1p" localSheetId="9">#REF!</definedName>
    <definedName name="nindvl1p" localSheetId="10">#REF!</definedName>
    <definedName name="nindvl1p" localSheetId="0">#REF!</definedName>
    <definedName name="nindvl1p" localSheetId="3">#REF!</definedName>
    <definedName name="nindvl1p" localSheetId="13">#REF!</definedName>
    <definedName name="nindvl1p" localSheetId="1">#REF!</definedName>
    <definedName name="nindvl1p" localSheetId="4">#REF!</definedName>
    <definedName name="nindvl1p" localSheetId="5">#REF!</definedName>
    <definedName name="nindvl1p">#REF!</definedName>
    <definedName name="nindvl3p" localSheetId="9">#REF!</definedName>
    <definedName name="nindvl3p" localSheetId="10">#REF!</definedName>
    <definedName name="nindvl3p" localSheetId="0">#REF!</definedName>
    <definedName name="nindvl3p" localSheetId="3">#REF!</definedName>
    <definedName name="nindvl3p" localSheetId="13">#REF!</definedName>
    <definedName name="nindvl3p" localSheetId="1">#REF!</definedName>
    <definedName name="nindvl3p" localSheetId="4">#REF!</definedName>
    <definedName name="nindvl3p" localSheetId="5">#REF!</definedName>
    <definedName name="nindvl3p">#REF!</definedName>
    <definedName name="ning1p" localSheetId="9">#REF!</definedName>
    <definedName name="ning1p" localSheetId="10">#REF!</definedName>
    <definedName name="ning1p" localSheetId="0">#REF!</definedName>
    <definedName name="ning1p" localSheetId="3">#REF!</definedName>
    <definedName name="ning1p" localSheetId="13">#REF!</definedName>
    <definedName name="ning1p" localSheetId="1">#REF!</definedName>
    <definedName name="ning1p" localSheetId="4">#REF!</definedName>
    <definedName name="ning1p" localSheetId="5">#REF!</definedName>
    <definedName name="ning1p">#REF!</definedName>
    <definedName name="ningnc1p" localSheetId="9">#REF!</definedName>
    <definedName name="ningnc1p" localSheetId="10">#REF!</definedName>
    <definedName name="ningnc1p" localSheetId="0">#REF!</definedName>
    <definedName name="ningnc1p" localSheetId="3">#REF!</definedName>
    <definedName name="ningnc1p" localSheetId="13">#REF!</definedName>
    <definedName name="ningnc1p" localSheetId="1">#REF!</definedName>
    <definedName name="ningnc1p" localSheetId="4">#REF!</definedName>
    <definedName name="ningnc1p" localSheetId="5">#REF!</definedName>
    <definedName name="ningnc1p">#REF!</definedName>
    <definedName name="ningvl1p" localSheetId="9">#REF!</definedName>
    <definedName name="ningvl1p" localSheetId="10">#REF!</definedName>
    <definedName name="ningvl1p" localSheetId="0">#REF!</definedName>
    <definedName name="ningvl1p" localSheetId="3">#REF!</definedName>
    <definedName name="ningvl1p" localSheetId="13">#REF!</definedName>
    <definedName name="ningvl1p" localSheetId="1">#REF!</definedName>
    <definedName name="ningvl1p" localSheetId="4">#REF!</definedName>
    <definedName name="ningvl1p" localSheetId="5">#REF!</definedName>
    <definedName name="ningvl1p">#REF!</definedName>
    <definedName name="ninnc3p" localSheetId="9">#REF!</definedName>
    <definedName name="ninnc3p" localSheetId="10">#REF!</definedName>
    <definedName name="ninnc3p" localSheetId="0">#REF!</definedName>
    <definedName name="ninnc3p" localSheetId="3">#REF!</definedName>
    <definedName name="ninnc3p" localSheetId="13">#REF!</definedName>
    <definedName name="ninnc3p" localSheetId="1">#REF!</definedName>
    <definedName name="ninnc3p" localSheetId="4">#REF!</definedName>
    <definedName name="ninnc3p" localSheetId="5">#REF!</definedName>
    <definedName name="ninnc3p">#REF!</definedName>
    <definedName name="nint1p" localSheetId="9">#REF!</definedName>
    <definedName name="nint1p" localSheetId="10">#REF!</definedName>
    <definedName name="nint1p" localSheetId="0">#REF!</definedName>
    <definedName name="nint1p" localSheetId="3">#REF!</definedName>
    <definedName name="nint1p" localSheetId="13">#REF!</definedName>
    <definedName name="nint1p" localSheetId="1">#REF!</definedName>
    <definedName name="nint1p" localSheetId="4">#REF!</definedName>
    <definedName name="nint1p" localSheetId="5">#REF!</definedName>
    <definedName name="nint1p">#REF!</definedName>
    <definedName name="nintnc1p" localSheetId="9">#REF!</definedName>
    <definedName name="nintnc1p" localSheetId="10">#REF!</definedName>
    <definedName name="nintnc1p" localSheetId="0">#REF!</definedName>
    <definedName name="nintnc1p" localSheetId="3">#REF!</definedName>
    <definedName name="nintnc1p" localSheetId="13">#REF!</definedName>
    <definedName name="nintnc1p" localSheetId="1">#REF!</definedName>
    <definedName name="nintnc1p" localSheetId="4">#REF!</definedName>
    <definedName name="nintnc1p" localSheetId="5">#REF!</definedName>
    <definedName name="nintnc1p">#REF!</definedName>
    <definedName name="nintvl1p" localSheetId="9">#REF!</definedName>
    <definedName name="nintvl1p" localSheetId="10">#REF!</definedName>
    <definedName name="nintvl1p" localSheetId="0">#REF!</definedName>
    <definedName name="nintvl1p" localSheetId="3">#REF!</definedName>
    <definedName name="nintvl1p" localSheetId="13">#REF!</definedName>
    <definedName name="nintvl1p" localSheetId="1">#REF!</definedName>
    <definedName name="nintvl1p" localSheetId="4">#REF!</definedName>
    <definedName name="nintvl1p" localSheetId="5">#REF!</definedName>
    <definedName name="nintvl1p">#REF!</definedName>
    <definedName name="ninvl3p" localSheetId="9">#REF!</definedName>
    <definedName name="ninvl3p" localSheetId="10">#REF!</definedName>
    <definedName name="ninvl3p" localSheetId="0">#REF!</definedName>
    <definedName name="ninvl3p" localSheetId="3">#REF!</definedName>
    <definedName name="ninvl3p" localSheetId="13">#REF!</definedName>
    <definedName name="ninvl3p" localSheetId="1">#REF!</definedName>
    <definedName name="ninvl3p" localSheetId="4">#REF!</definedName>
    <definedName name="ninvl3p" localSheetId="5">#REF!</definedName>
    <definedName name="ninvl3p">#REF!</definedName>
    <definedName name="nl" localSheetId="9">#REF!</definedName>
    <definedName name="nl" localSheetId="10">#REF!</definedName>
    <definedName name="nl" localSheetId="0">#REF!</definedName>
    <definedName name="nl" localSheetId="3">#REF!</definedName>
    <definedName name="nl" localSheetId="13">#REF!</definedName>
    <definedName name="nl" localSheetId="1">#REF!</definedName>
    <definedName name="nl" localSheetId="4">#REF!</definedName>
    <definedName name="nl" localSheetId="5">#REF!</definedName>
    <definedName name="nl">#REF!</definedName>
    <definedName name="nl1p" localSheetId="9">#REF!</definedName>
    <definedName name="nl1p" localSheetId="10">#REF!</definedName>
    <definedName name="nl1p" localSheetId="0">#REF!</definedName>
    <definedName name="nl1p" localSheetId="3">#REF!</definedName>
    <definedName name="nl1p" localSheetId="13">#REF!</definedName>
    <definedName name="nl1p" localSheetId="1">#REF!</definedName>
    <definedName name="nl1p" localSheetId="4">#REF!</definedName>
    <definedName name="nl1p" localSheetId="5">#REF!</definedName>
    <definedName name="nl1p">#REF!</definedName>
    <definedName name="nl3p" localSheetId="9">#REF!</definedName>
    <definedName name="nl3p" localSheetId="10">#REF!</definedName>
    <definedName name="nl3p" localSheetId="0">#REF!</definedName>
    <definedName name="nl3p" localSheetId="3">#REF!</definedName>
    <definedName name="nl3p" localSheetId="13">#REF!</definedName>
    <definedName name="nl3p" localSheetId="1">#REF!</definedName>
    <definedName name="nl3p" localSheetId="4">#REF!</definedName>
    <definedName name="nl3p" localSheetId="5">#REF!</definedName>
    <definedName name="nl3p">#REF!</definedName>
    <definedName name="nlnc3p" localSheetId="9">#REF!</definedName>
    <definedName name="nlnc3p" localSheetId="10">#REF!</definedName>
    <definedName name="nlnc3p" localSheetId="0">#REF!</definedName>
    <definedName name="nlnc3p" localSheetId="3">#REF!</definedName>
    <definedName name="nlnc3p" localSheetId="13">#REF!</definedName>
    <definedName name="nlnc3p" localSheetId="1">#REF!</definedName>
    <definedName name="nlnc3p" localSheetId="4">#REF!</definedName>
    <definedName name="nlnc3p" localSheetId="5">#REF!</definedName>
    <definedName name="nlnc3p">#REF!</definedName>
    <definedName name="nlnc3pha" localSheetId="9">#REF!</definedName>
    <definedName name="nlnc3pha" localSheetId="10">#REF!</definedName>
    <definedName name="nlnc3pha" localSheetId="0">#REF!</definedName>
    <definedName name="nlnc3pha" localSheetId="3">#REF!</definedName>
    <definedName name="nlnc3pha" localSheetId="13">#REF!</definedName>
    <definedName name="nlnc3pha" localSheetId="1">#REF!</definedName>
    <definedName name="nlnc3pha" localSheetId="4">#REF!</definedName>
    <definedName name="nlnc3pha" localSheetId="5">#REF!</definedName>
    <definedName name="nlnc3pha">#REF!</definedName>
    <definedName name="NLTK1p" localSheetId="9">#REF!</definedName>
    <definedName name="NLTK1p" localSheetId="10">#REF!</definedName>
    <definedName name="NLTK1p" localSheetId="0">#REF!</definedName>
    <definedName name="NLTK1p" localSheetId="3">#REF!</definedName>
    <definedName name="NLTK1p" localSheetId="13">#REF!</definedName>
    <definedName name="NLTK1p" localSheetId="1">#REF!</definedName>
    <definedName name="NLTK1p" localSheetId="4">#REF!</definedName>
    <definedName name="NLTK1p" localSheetId="5">#REF!</definedName>
    <definedName name="NLTK1p">#REF!</definedName>
    <definedName name="nlvl3p" localSheetId="9">#REF!</definedName>
    <definedName name="nlvl3p" localSheetId="10">#REF!</definedName>
    <definedName name="nlvl3p" localSheetId="0">#REF!</definedName>
    <definedName name="nlvl3p" localSheetId="3">#REF!</definedName>
    <definedName name="nlvl3p" localSheetId="13">#REF!</definedName>
    <definedName name="nlvl3p" localSheetId="1">#REF!</definedName>
    <definedName name="nlvl3p" localSheetId="4">#REF!</definedName>
    <definedName name="nlvl3p" localSheetId="5">#REF!</definedName>
    <definedName name="nlvl3p">#REF!</definedName>
    <definedName name="nn" localSheetId="9">#REF!</definedName>
    <definedName name="nn" localSheetId="10">#REF!</definedName>
    <definedName name="nn" localSheetId="0">#REF!</definedName>
    <definedName name="nn" localSheetId="3">#REF!</definedName>
    <definedName name="nn" localSheetId="13">#REF!</definedName>
    <definedName name="nn" localSheetId="1">#REF!</definedName>
    <definedName name="nn" localSheetId="4">#REF!</definedName>
    <definedName name="nn" localSheetId="5">#REF!</definedName>
    <definedName name="nn">#REF!</definedName>
    <definedName name="nn1p" localSheetId="9">#REF!</definedName>
    <definedName name="nn1p" localSheetId="10">#REF!</definedName>
    <definedName name="nn1p" localSheetId="0">#REF!</definedName>
    <definedName name="nn1p" localSheetId="3">#REF!</definedName>
    <definedName name="nn1p" localSheetId="13">#REF!</definedName>
    <definedName name="nn1p" localSheetId="1">#REF!</definedName>
    <definedName name="nn1p" localSheetId="4">#REF!</definedName>
    <definedName name="nn1p" localSheetId="5">#REF!</definedName>
    <definedName name="nn1p">#REF!</definedName>
    <definedName name="nn3p" localSheetId="9">#REF!</definedName>
    <definedName name="nn3p" localSheetId="10">#REF!</definedName>
    <definedName name="nn3p" localSheetId="0">#REF!</definedName>
    <definedName name="nn3p" localSheetId="3">#REF!</definedName>
    <definedName name="nn3p" localSheetId="13">#REF!</definedName>
    <definedName name="nn3p" localSheetId="1">#REF!</definedName>
    <definedName name="nn3p" localSheetId="4">#REF!</definedName>
    <definedName name="nn3p" localSheetId="5">#REF!</definedName>
    <definedName name="nn3p">#REF!</definedName>
    <definedName name="nnnc3p" localSheetId="9">#REF!</definedName>
    <definedName name="nnnc3p" localSheetId="10">#REF!</definedName>
    <definedName name="nnnc3p" localSheetId="0">#REF!</definedName>
    <definedName name="nnnc3p" localSheetId="3">#REF!</definedName>
    <definedName name="nnnc3p" localSheetId="13">#REF!</definedName>
    <definedName name="nnnc3p" localSheetId="1">#REF!</definedName>
    <definedName name="nnnc3p" localSheetId="4">#REF!</definedName>
    <definedName name="nnnc3p" localSheetId="5">#REF!</definedName>
    <definedName name="nnnc3p">#REF!</definedName>
    <definedName name="nnvl3p" localSheetId="9">#REF!</definedName>
    <definedName name="nnvl3p" localSheetId="10">#REF!</definedName>
    <definedName name="nnvl3p" localSheetId="0">#REF!</definedName>
    <definedName name="nnvl3p" localSheetId="3">#REF!</definedName>
    <definedName name="nnvl3p" localSheetId="13">#REF!</definedName>
    <definedName name="nnvl3p" localSheetId="1">#REF!</definedName>
    <definedName name="nnvl3p" localSheetId="4">#REF!</definedName>
    <definedName name="nnvl3p" localSheetId="5">#REF!</definedName>
    <definedName name="nnvl3p">#REF!</definedName>
    <definedName name="Nq" localSheetId="9">#REF!</definedName>
    <definedName name="Nq" localSheetId="10">#REF!</definedName>
    <definedName name="Nq" localSheetId="0">#REF!</definedName>
    <definedName name="Nq" localSheetId="3">#REF!</definedName>
    <definedName name="Nq" localSheetId="13">#REF!</definedName>
    <definedName name="Nq" localSheetId="1">#REF!</definedName>
    <definedName name="Nq" localSheetId="4">#REF!</definedName>
    <definedName name="Nq" localSheetId="5">#REF!</definedName>
    <definedName name="Nq">#REF!</definedName>
    <definedName name="ns" localSheetId="9">#REF!</definedName>
    <definedName name="ns" localSheetId="10">#REF!</definedName>
    <definedName name="ns" localSheetId="0">#REF!</definedName>
    <definedName name="ns" localSheetId="3">#REF!</definedName>
    <definedName name="ns" localSheetId="13">#REF!</definedName>
    <definedName name="ns" localSheetId="1">#REF!</definedName>
    <definedName name="ns" localSheetId="4">#REF!</definedName>
    <definedName name="ns" localSheetId="5">#REF!</definedName>
    <definedName name="ns">#REF!</definedName>
    <definedName name="nt" localSheetId="9">#REF!</definedName>
    <definedName name="nt" localSheetId="10">#REF!</definedName>
    <definedName name="nt" localSheetId="0">#REF!</definedName>
    <definedName name="nt" localSheetId="3">#REF!</definedName>
    <definedName name="nt" localSheetId="13">#REF!</definedName>
    <definedName name="nt" localSheetId="1">#REF!</definedName>
    <definedName name="nt" localSheetId="4">#REF!</definedName>
    <definedName name="nt" localSheetId="5">#REF!</definedName>
    <definedName name="nt">#REF!</definedName>
    <definedName name="nuy" localSheetId="9">#REF!</definedName>
    <definedName name="nuy" localSheetId="10">#REF!</definedName>
    <definedName name="nuy" localSheetId="0">#REF!</definedName>
    <definedName name="nuy" localSheetId="3">#REF!</definedName>
    <definedName name="nuy" localSheetId="13">#REF!</definedName>
    <definedName name="nuy" localSheetId="1">#REF!</definedName>
    <definedName name="nuy" localSheetId="4">#REF!</definedName>
    <definedName name="nuy" localSheetId="5">#REF!</definedName>
    <definedName name="nuy">#REF!</definedName>
    <definedName name="ophom" localSheetId="9">#REF!</definedName>
    <definedName name="ophom" localSheetId="10">#REF!</definedName>
    <definedName name="ophom" localSheetId="0">#REF!</definedName>
    <definedName name="ophom" localSheetId="3">#REF!</definedName>
    <definedName name="ophom" localSheetId="13">#REF!</definedName>
    <definedName name="ophom" localSheetId="1">#REF!</definedName>
    <definedName name="ophom" localSheetId="4">#REF!</definedName>
    <definedName name="ophom" localSheetId="5">#REF!</definedName>
    <definedName name="ophom">#REF!</definedName>
    <definedName name="PA" localSheetId="9">#REF!</definedName>
    <definedName name="PA" localSheetId="10">#REF!</definedName>
    <definedName name="PA" localSheetId="0">#REF!</definedName>
    <definedName name="PA" localSheetId="3">#REF!</definedName>
    <definedName name="PA" localSheetId="13">#REF!</definedName>
    <definedName name="PA" localSheetId="1">#REF!</definedName>
    <definedName name="PA" localSheetId="4">#REF!</definedName>
    <definedName name="PA" localSheetId="5">#REF!</definedName>
    <definedName name="PA">#REF!</definedName>
    <definedName name="PChe" localSheetId="9">#REF!</definedName>
    <definedName name="PChe" localSheetId="10">#REF!</definedName>
    <definedName name="PChe" localSheetId="0">#REF!</definedName>
    <definedName name="PChe" localSheetId="3">#REF!</definedName>
    <definedName name="PChe" localSheetId="13">#REF!</definedName>
    <definedName name="PChe" localSheetId="1">#REF!</definedName>
    <definedName name="PChe" localSheetId="4">#REF!</definedName>
    <definedName name="PChe" localSheetId="5">#REF!</definedName>
    <definedName name="PChe">#REF!</definedName>
    <definedName name="Pd" localSheetId="9">#REF!</definedName>
    <definedName name="Pd" localSheetId="10">#REF!</definedName>
    <definedName name="Pd" localSheetId="0">#REF!</definedName>
    <definedName name="Pd" localSheetId="3">#REF!</definedName>
    <definedName name="Pd" localSheetId="13">#REF!</definedName>
    <definedName name="Pd" localSheetId="1">#REF!</definedName>
    <definedName name="Pd" localSheetId="4">#REF!</definedName>
    <definedName name="Pd" localSheetId="5">#REF!</definedName>
    <definedName name="Pd">#REF!</definedName>
    <definedName name="PHAN_DIEN_DZ0.4KV" localSheetId="9">#REF!</definedName>
    <definedName name="PHAN_DIEN_DZ0.4KV" localSheetId="10">#REF!</definedName>
    <definedName name="PHAN_DIEN_DZ0.4KV" localSheetId="0">#REF!</definedName>
    <definedName name="PHAN_DIEN_DZ0.4KV" localSheetId="3">#REF!</definedName>
    <definedName name="PHAN_DIEN_DZ0.4KV" localSheetId="13">#REF!</definedName>
    <definedName name="PHAN_DIEN_DZ0.4KV" localSheetId="1">#REF!</definedName>
    <definedName name="PHAN_DIEN_DZ0.4KV" localSheetId="4">#REF!</definedName>
    <definedName name="PHAN_DIEN_DZ0.4KV" localSheetId="5">#REF!</definedName>
    <definedName name="PHAN_DIEN_DZ0.4KV">#REF!</definedName>
    <definedName name="PHAN_DIEN_TBA" localSheetId="9">#REF!</definedName>
    <definedName name="PHAN_DIEN_TBA" localSheetId="10">#REF!</definedName>
    <definedName name="PHAN_DIEN_TBA" localSheetId="0">#REF!</definedName>
    <definedName name="PHAN_DIEN_TBA" localSheetId="3">#REF!</definedName>
    <definedName name="PHAN_DIEN_TBA" localSheetId="13">#REF!</definedName>
    <definedName name="PHAN_DIEN_TBA" localSheetId="1">#REF!</definedName>
    <definedName name="PHAN_DIEN_TBA" localSheetId="4">#REF!</definedName>
    <definedName name="PHAN_DIEN_TBA" localSheetId="5">#REF!</definedName>
    <definedName name="PHAN_DIEN_TBA">#REF!</definedName>
    <definedName name="PHAN_MUA_SAM_DZ0.4KV" localSheetId="9">#REF!</definedName>
    <definedName name="PHAN_MUA_SAM_DZ0.4KV" localSheetId="10">#REF!</definedName>
    <definedName name="PHAN_MUA_SAM_DZ0.4KV" localSheetId="0">#REF!</definedName>
    <definedName name="PHAN_MUA_SAM_DZ0.4KV" localSheetId="3">#REF!</definedName>
    <definedName name="PHAN_MUA_SAM_DZ0.4KV" localSheetId="13">#REF!</definedName>
    <definedName name="PHAN_MUA_SAM_DZ0.4KV" localSheetId="1">#REF!</definedName>
    <definedName name="PHAN_MUA_SAM_DZ0.4KV" localSheetId="4">#REF!</definedName>
    <definedName name="PHAN_MUA_SAM_DZ0.4KV" localSheetId="5">#REF!</definedName>
    <definedName name="PHAN_MUA_SAM_DZ0.4KV">#REF!</definedName>
    <definedName name="PileSize" localSheetId="9">#REF!</definedName>
    <definedName name="PileSize" localSheetId="10">#REF!</definedName>
    <definedName name="PileSize" localSheetId="0">#REF!</definedName>
    <definedName name="PileSize" localSheetId="3">#REF!</definedName>
    <definedName name="PileSize" localSheetId="13">#REF!</definedName>
    <definedName name="PileSize" localSheetId="1">#REF!</definedName>
    <definedName name="PileSize" localSheetId="4">#REF!</definedName>
    <definedName name="PileSize" localSheetId="5">#REF!</definedName>
    <definedName name="PileSize">#REF!</definedName>
    <definedName name="PileType" localSheetId="9">#REF!</definedName>
    <definedName name="PileType" localSheetId="10">#REF!</definedName>
    <definedName name="PileType" localSheetId="0">#REF!</definedName>
    <definedName name="PileType" localSheetId="3">#REF!</definedName>
    <definedName name="PileType" localSheetId="13">#REF!</definedName>
    <definedName name="PileType" localSheetId="1">#REF!</definedName>
    <definedName name="PileType" localSheetId="4">#REF!</definedName>
    <definedName name="PileType" localSheetId="5">#REF!</definedName>
    <definedName name="PileType">#REF!</definedName>
    <definedName name="PK" localSheetId="9">#REF!</definedName>
    <definedName name="PK" localSheetId="10">#REF!</definedName>
    <definedName name="PK" localSheetId="0">#REF!</definedName>
    <definedName name="PK" localSheetId="3">#REF!</definedName>
    <definedName name="PK" localSheetId="13">#REF!</definedName>
    <definedName name="PK" localSheetId="1">#REF!</definedName>
    <definedName name="PK" localSheetId="4">#REF!</definedName>
    <definedName name="PK" localSheetId="5">#REF!</definedName>
    <definedName name="PK">#REF!</definedName>
    <definedName name="PRICE" localSheetId="9">#REF!</definedName>
    <definedName name="PRICE" localSheetId="10">#REF!</definedName>
    <definedName name="PRICE" localSheetId="0">#REF!</definedName>
    <definedName name="PRICE" localSheetId="3">#REF!</definedName>
    <definedName name="PRICE" localSheetId="13">#REF!</definedName>
    <definedName name="PRICE" localSheetId="1">#REF!</definedName>
    <definedName name="PRICE" localSheetId="4">#REF!</definedName>
    <definedName name="PRICE" localSheetId="5">#REF!</definedName>
    <definedName name="PRICE">#REF!</definedName>
    <definedName name="PRICE1" localSheetId="9">#REF!</definedName>
    <definedName name="PRICE1" localSheetId="10">#REF!</definedName>
    <definedName name="PRICE1" localSheetId="0">#REF!</definedName>
    <definedName name="PRICE1" localSheetId="3">#REF!</definedName>
    <definedName name="PRICE1" localSheetId="13">#REF!</definedName>
    <definedName name="PRICE1" localSheetId="1">#REF!</definedName>
    <definedName name="PRICE1" localSheetId="4">#REF!</definedName>
    <definedName name="PRICE1" localSheetId="5">#REF!</definedName>
    <definedName name="PRICE1">#REF!</definedName>
    <definedName name="prin_area" localSheetId="9">#REF!</definedName>
    <definedName name="prin_area" localSheetId="10">#REF!</definedName>
    <definedName name="prin_area" localSheetId="0">#REF!</definedName>
    <definedName name="prin_area" localSheetId="3">#REF!</definedName>
    <definedName name="prin_area" localSheetId="13">#REF!</definedName>
    <definedName name="prin_area" localSheetId="1">#REF!</definedName>
    <definedName name="prin_area" localSheetId="4">#REF!</definedName>
    <definedName name="prin_area" localSheetId="5">#REF!</definedName>
    <definedName name="prin_area">#REF!</definedName>
    <definedName name="_xlnm.Print_Area" localSheetId="9">'B04'!$A$1:$V$29</definedName>
    <definedName name="_xlnm.Print_Area" localSheetId="10">'B05'!$A$1:$V$55</definedName>
    <definedName name="_xlnm.Print_Area" localSheetId="0">#REF!</definedName>
    <definedName name="_xlnm.Print_Area" localSheetId="3">#REF!</definedName>
    <definedName name="_xlnm.Print_Area" localSheetId="11">'B10'!$A$1:$K$870</definedName>
    <definedName name="_xlnm.Print_Area" localSheetId="13">#REF!</definedName>
    <definedName name="_xlnm.Print_Area" localSheetId="14">'B11'!$A$1:$U$56</definedName>
    <definedName name="_xlnm.Print_Area" localSheetId="1">'B2 NQ'!$A$1:$V$30</definedName>
    <definedName name="_xlnm.Print_Area" localSheetId="4">'B2 TT'!$A$1:$V$30</definedName>
    <definedName name="_xlnm.Print_Area" localSheetId="2">'B3 NQ'!$A$1:$V$56</definedName>
    <definedName name="_xlnm.Print_Area" localSheetId="5">'B3 TT'!$A$1:$V$56</definedName>
    <definedName name="_xlnm.Print_Area">#REF!</definedName>
    <definedName name="_xlnm.Print_Titles" localSheetId="8">'B03'!$4:$5</definedName>
    <definedName name="_xlnm.Print_Titles" localSheetId="11">'B10'!$A:$K,'B10'!$3:$5</definedName>
    <definedName name="_xlnm.Print_Titles" localSheetId="13">'B10 CC'!$A:$AX,'B10 CC'!$4:$6</definedName>
    <definedName name="_xlnm.Print_Titles">#N/A</definedName>
    <definedName name="Print_Titles_MI" localSheetId="9">#REF!</definedName>
    <definedName name="Print_Titles_MI" localSheetId="10">#REF!</definedName>
    <definedName name="Print_Titles_MI" localSheetId="0">#REF!</definedName>
    <definedName name="Print_Titles_MI" localSheetId="3">#REF!</definedName>
    <definedName name="Print_Titles_MI" localSheetId="13">#REF!</definedName>
    <definedName name="Print_Titles_MI" localSheetId="1">#REF!</definedName>
    <definedName name="Print_Titles_MI" localSheetId="4">#REF!</definedName>
    <definedName name="Print_Titles_MI" localSheetId="5">#REF!</definedName>
    <definedName name="Print_Titles_MI">#REF!</definedName>
    <definedName name="PRINTA" localSheetId="9">#REF!</definedName>
    <definedName name="PRINTA" localSheetId="10">#REF!</definedName>
    <definedName name="PRINTA" localSheetId="0">#REF!</definedName>
    <definedName name="PRINTA" localSheetId="3">#REF!</definedName>
    <definedName name="PRINTA" localSheetId="13">#REF!</definedName>
    <definedName name="PRINTA" localSheetId="1">#REF!</definedName>
    <definedName name="PRINTA" localSheetId="4">#REF!</definedName>
    <definedName name="PRINTA" localSheetId="5">#REF!</definedName>
    <definedName name="PRINTA">#REF!</definedName>
    <definedName name="PRINTB" localSheetId="9">#REF!</definedName>
    <definedName name="PRINTB" localSheetId="10">#REF!</definedName>
    <definedName name="PRINTB" localSheetId="0">#REF!</definedName>
    <definedName name="PRINTB" localSheetId="3">#REF!</definedName>
    <definedName name="PRINTB" localSheetId="13">#REF!</definedName>
    <definedName name="PRINTB" localSheetId="1">#REF!</definedName>
    <definedName name="PRINTB" localSheetId="4">#REF!</definedName>
    <definedName name="PRINTB" localSheetId="5">#REF!</definedName>
    <definedName name="PRINTB">#REF!</definedName>
    <definedName name="PRINTC" localSheetId="9">#REF!</definedName>
    <definedName name="PRINTC" localSheetId="10">#REF!</definedName>
    <definedName name="PRINTC" localSheetId="0">#REF!</definedName>
    <definedName name="PRINTC" localSheetId="3">#REF!</definedName>
    <definedName name="PRINTC" localSheetId="13">#REF!</definedName>
    <definedName name="PRINTC" localSheetId="1">#REF!</definedName>
    <definedName name="PRINTC" localSheetId="4">#REF!</definedName>
    <definedName name="PRINTC" localSheetId="5">#REF!</definedName>
    <definedName name="PRINTC">#REF!</definedName>
    <definedName name="PROPOSAL" localSheetId="9">#REF!</definedName>
    <definedName name="PROPOSAL" localSheetId="10">#REF!</definedName>
    <definedName name="PROPOSAL" localSheetId="0">#REF!</definedName>
    <definedName name="PROPOSAL" localSheetId="3">#REF!</definedName>
    <definedName name="PROPOSAL" localSheetId="13">#REF!</definedName>
    <definedName name="PROPOSAL" localSheetId="1">#REF!</definedName>
    <definedName name="PROPOSAL" localSheetId="4">#REF!</definedName>
    <definedName name="PROPOSAL" localSheetId="5">#REF!</definedName>
    <definedName name="PROPOSAL">#REF!</definedName>
    <definedName name="pvd" localSheetId="9">#REF!</definedName>
    <definedName name="pvd" localSheetId="10">#REF!</definedName>
    <definedName name="pvd" localSheetId="0">#REF!</definedName>
    <definedName name="pvd" localSheetId="3">#REF!</definedName>
    <definedName name="pvd" localSheetId="13">#REF!</definedName>
    <definedName name="pvd" localSheetId="1">#REF!</definedName>
    <definedName name="pvd" localSheetId="4">#REF!</definedName>
    <definedName name="pvd" localSheetId="5">#REF!</definedName>
    <definedName name="pvd">#REF!</definedName>
    <definedName name="qtdm" localSheetId="9">#REF!</definedName>
    <definedName name="qtdm" localSheetId="10">#REF!</definedName>
    <definedName name="qtdm" localSheetId="0">#REF!</definedName>
    <definedName name="qtdm" localSheetId="3">#REF!</definedName>
    <definedName name="qtdm" localSheetId="13">#REF!</definedName>
    <definedName name="qtdm" localSheetId="1">#REF!</definedName>
    <definedName name="qtdm" localSheetId="4">#REF!</definedName>
    <definedName name="qtdm" localSheetId="5">#REF!</definedName>
    <definedName name="qtdm">#REF!</definedName>
    <definedName name="qu" localSheetId="9">#REF!</definedName>
    <definedName name="qu" localSheetId="10">#REF!</definedName>
    <definedName name="qu" localSheetId="0">#REF!</definedName>
    <definedName name="qu" localSheetId="3">#REF!</definedName>
    <definedName name="qu" localSheetId="13">#REF!</definedName>
    <definedName name="qu" localSheetId="1">#REF!</definedName>
    <definedName name="qu" localSheetId="4">#REF!</definedName>
    <definedName name="qu" localSheetId="5">#REF!</definedName>
    <definedName name="qu">#REF!</definedName>
    <definedName name="ra11p" localSheetId="9">#REF!</definedName>
    <definedName name="ra11p" localSheetId="10">#REF!</definedName>
    <definedName name="ra11p" localSheetId="0">#REF!</definedName>
    <definedName name="ra11p" localSheetId="3">#REF!</definedName>
    <definedName name="ra11p" localSheetId="13">#REF!</definedName>
    <definedName name="ra11p" localSheetId="1">#REF!</definedName>
    <definedName name="ra11p" localSheetId="4">#REF!</definedName>
    <definedName name="ra11p" localSheetId="5">#REF!</definedName>
    <definedName name="ra11p">#REF!</definedName>
    <definedName name="ra13p" localSheetId="9">#REF!</definedName>
    <definedName name="ra13p" localSheetId="10">#REF!</definedName>
    <definedName name="ra13p" localSheetId="0">#REF!</definedName>
    <definedName name="ra13p" localSheetId="3">#REF!</definedName>
    <definedName name="ra13p" localSheetId="13">#REF!</definedName>
    <definedName name="ra13p" localSheetId="1">#REF!</definedName>
    <definedName name="ra13p" localSheetId="4">#REF!</definedName>
    <definedName name="ra13p" localSheetId="5">#REF!</definedName>
    <definedName name="ra13p">#REF!</definedName>
    <definedName name="RECOUT">#N/A</definedName>
    <definedName name="RFP003A" localSheetId="9">#REF!</definedName>
    <definedName name="RFP003A" localSheetId="10">#REF!</definedName>
    <definedName name="RFP003A" localSheetId="0">#REF!</definedName>
    <definedName name="RFP003A" localSheetId="3">#REF!</definedName>
    <definedName name="RFP003A" localSheetId="13">#REF!</definedName>
    <definedName name="RFP003A" localSheetId="1">#REF!</definedName>
    <definedName name="RFP003A" localSheetId="4">#REF!</definedName>
    <definedName name="RFP003A" localSheetId="5">#REF!</definedName>
    <definedName name="RFP003A">#REF!</definedName>
    <definedName name="RFP003B" localSheetId="9">#REF!</definedName>
    <definedName name="RFP003B" localSheetId="10">#REF!</definedName>
    <definedName name="RFP003B" localSheetId="0">#REF!</definedName>
    <definedName name="RFP003B" localSheetId="3">#REF!</definedName>
    <definedName name="RFP003B" localSheetId="13">#REF!</definedName>
    <definedName name="RFP003B" localSheetId="1">#REF!</definedName>
    <definedName name="RFP003B" localSheetId="4">#REF!</definedName>
    <definedName name="RFP003B" localSheetId="5">#REF!</definedName>
    <definedName name="RFP003B">#REF!</definedName>
    <definedName name="RFP003C" localSheetId="9">#REF!</definedName>
    <definedName name="RFP003C" localSheetId="10">#REF!</definedName>
    <definedName name="RFP003C" localSheetId="0">#REF!</definedName>
    <definedName name="RFP003C" localSheetId="3">#REF!</definedName>
    <definedName name="RFP003C" localSheetId="13">#REF!</definedName>
    <definedName name="RFP003C" localSheetId="1">#REF!</definedName>
    <definedName name="RFP003C" localSheetId="4">#REF!</definedName>
    <definedName name="RFP003C" localSheetId="5">#REF!</definedName>
    <definedName name="RFP003C">#REF!</definedName>
    <definedName name="RFP003D" localSheetId="9">#REF!</definedName>
    <definedName name="RFP003D" localSheetId="10">#REF!</definedName>
    <definedName name="RFP003D" localSheetId="0">#REF!</definedName>
    <definedName name="RFP003D" localSheetId="3">#REF!</definedName>
    <definedName name="RFP003D" localSheetId="13">#REF!</definedName>
    <definedName name="RFP003D" localSheetId="1">#REF!</definedName>
    <definedName name="RFP003D" localSheetId="4">#REF!</definedName>
    <definedName name="RFP003D" localSheetId="5">#REF!</definedName>
    <definedName name="RFP003D">#REF!</definedName>
    <definedName name="RFP003E" localSheetId="9">#REF!</definedName>
    <definedName name="RFP003E" localSheetId="10">#REF!</definedName>
    <definedName name="RFP003E" localSheetId="0">#REF!</definedName>
    <definedName name="RFP003E" localSheetId="3">#REF!</definedName>
    <definedName name="RFP003E" localSheetId="13">#REF!</definedName>
    <definedName name="RFP003E" localSheetId="1">#REF!</definedName>
    <definedName name="RFP003E" localSheetId="4">#REF!</definedName>
    <definedName name="RFP003E" localSheetId="5">#REF!</definedName>
    <definedName name="RFP003E">#REF!</definedName>
    <definedName name="RFP003F" localSheetId="9">#REF!</definedName>
    <definedName name="RFP003F" localSheetId="10">#REF!</definedName>
    <definedName name="RFP003F" localSheetId="0">#REF!</definedName>
    <definedName name="RFP003F" localSheetId="3">#REF!</definedName>
    <definedName name="RFP003F" localSheetId="13">#REF!</definedName>
    <definedName name="RFP003F" localSheetId="1">#REF!</definedName>
    <definedName name="RFP003F" localSheetId="4">#REF!</definedName>
    <definedName name="RFP003F" localSheetId="5">#REF!</definedName>
    <definedName name="RFP003F">#REF!</definedName>
    <definedName name="Rnp" localSheetId="9">#REF!</definedName>
    <definedName name="Rnp" localSheetId="10">#REF!</definedName>
    <definedName name="Rnp" localSheetId="0">#REF!</definedName>
    <definedName name="Rnp" localSheetId="3">#REF!</definedName>
    <definedName name="Rnp" localSheetId="13">#REF!</definedName>
    <definedName name="Rnp" localSheetId="1">#REF!</definedName>
    <definedName name="Rnp" localSheetId="4">#REF!</definedName>
    <definedName name="Rnp" localSheetId="5">#REF!</definedName>
    <definedName name="Rnp">#REF!</definedName>
    <definedName name="Ru" localSheetId="9">#REF!</definedName>
    <definedName name="Ru" localSheetId="10">#REF!</definedName>
    <definedName name="Ru" localSheetId="0">#REF!</definedName>
    <definedName name="Ru" localSheetId="3">#REF!</definedName>
    <definedName name="Ru" localSheetId="13">#REF!</definedName>
    <definedName name="Ru" localSheetId="1">#REF!</definedName>
    <definedName name="Ru" localSheetId="4">#REF!</definedName>
    <definedName name="Ru" localSheetId="5">#REF!</definedName>
    <definedName name="Ru">#REF!</definedName>
    <definedName name="sand" localSheetId="9">#REF!</definedName>
    <definedName name="sand" localSheetId="10">#REF!</definedName>
    <definedName name="sand" localSheetId="0">#REF!</definedName>
    <definedName name="sand" localSheetId="3">#REF!</definedName>
    <definedName name="sand" localSheetId="13">#REF!</definedName>
    <definedName name="sand" localSheetId="1">#REF!</definedName>
    <definedName name="sand" localSheetId="4">#REF!</definedName>
    <definedName name="sand" localSheetId="5">#REF!</definedName>
    <definedName name="sand">#REF!</definedName>
    <definedName name="SCH" localSheetId="9">#REF!</definedName>
    <definedName name="SCH" localSheetId="10">#REF!</definedName>
    <definedName name="SCH" localSheetId="0">#REF!</definedName>
    <definedName name="SCH" localSheetId="3">#REF!</definedName>
    <definedName name="SCH" localSheetId="13">#REF!</definedName>
    <definedName name="SCH" localSheetId="1">#REF!</definedName>
    <definedName name="SCH" localSheetId="4">#REF!</definedName>
    <definedName name="SCH" localSheetId="5">#REF!</definedName>
    <definedName name="SCH">#REF!</definedName>
    <definedName name="SDMONG" localSheetId="9">#REF!</definedName>
    <definedName name="SDMONG" localSheetId="10">#REF!</definedName>
    <definedName name="SDMONG" localSheetId="0">#REF!</definedName>
    <definedName name="SDMONG" localSheetId="3">#REF!</definedName>
    <definedName name="SDMONG" localSheetId="13">#REF!</definedName>
    <definedName name="SDMONG" localSheetId="1">#REF!</definedName>
    <definedName name="SDMONG" localSheetId="4">#REF!</definedName>
    <definedName name="SDMONG" localSheetId="5">#REF!</definedName>
    <definedName name="SDMONG">#REF!</definedName>
    <definedName name="sheet1" localSheetId="10" hidden="1">{#N/A,#N/A,FALSE,"Chi tiÆt"}</definedName>
    <definedName name="sheet1" localSheetId="2" hidden="1">{#N/A,#N/A,FALSE,"Chi tiÆt"}</definedName>
    <definedName name="sheet1" localSheetId="5" hidden="1">{#N/A,#N/A,FALSE,"Chi tiÆt"}</definedName>
    <definedName name="sheet1" hidden="1">{#N/A,#N/A,FALSE,"Chi tiÆt"}</definedName>
    <definedName name="sheet1_1" localSheetId="10" hidden="1">{#N/A,#N/A,FALSE,"Chi tiÆt"}</definedName>
    <definedName name="sheet1_1" localSheetId="2" hidden="1">{#N/A,#N/A,FALSE,"Chi tiÆt"}</definedName>
    <definedName name="sheet1_1" localSheetId="5" hidden="1">{#N/A,#N/A,FALSE,"Chi tiÆt"}</definedName>
    <definedName name="sheet1_1" hidden="1">{#N/A,#N/A,FALSE,"Chi tiÆt"}</definedName>
    <definedName name="sho" localSheetId="9">#REF!</definedName>
    <definedName name="sho" localSheetId="10">#REF!</definedName>
    <definedName name="sho" localSheetId="0">#REF!</definedName>
    <definedName name="sho" localSheetId="3">#REF!</definedName>
    <definedName name="sho" localSheetId="1">#REF!</definedName>
    <definedName name="sho" localSheetId="4">#REF!</definedName>
    <definedName name="sho" localSheetId="5">#REF!</definedName>
    <definedName name="sho">#REF!</definedName>
    <definedName name="SIZE" localSheetId="9">#REF!</definedName>
    <definedName name="SIZE" localSheetId="10">#REF!</definedName>
    <definedName name="SIZE" localSheetId="0">#REF!</definedName>
    <definedName name="SIZE" localSheetId="3">#REF!</definedName>
    <definedName name="SIZE" localSheetId="13">#REF!</definedName>
    <definedName name="SIZE" localSheetId="1">#REF!</definedName>
    <definedName name="SIZE" localSheetId="4">#REF!</definedName>
    <definedName name="SIZE" localSheetId="5">#REF!</definedName>
    <definedName name="SIZE">#REF!</definedName>
    <definedName name="SL_CRD" localSheetId="9">#REF!</definedName>
    <definedName name="SL_CRD" localSheetId="10">#REF!</definedName>
    <definedName name="SL_CRD" localSheetId="0">#REF!</definedName>
    <definedName name="SL_CRD" localSheetId="3">#REF!</definedName>
    <definedName name="SL_CRD" localSheetId="13">#REF!</definedName>
    <definedName name="SL_CRD" localSheetId="1">#REF!</definedName>
    <definedName name="SL_CRD" localSheetId="4">#REF!</definedName>
    <definedName name="SL_CRD" localSheetId="5">#REF!</definedName>
    <definedName name="SL_CRD">#REF!</definedName>
    <definedName name="SL_CRS" localSheetId="9">#REF!</definedName>
    <definedName name="SL_CRS" localSheetId="10">#REF!</definedName>
    <definedName name="SL_CRS" localSheetId="0">#REF!</definedName>
    <definedName name="SL_CRS" localSheetId="3">#REF!</definedName>
    <definedName name="SL_CRS" localSheetId="13">#REF!</definedName>
    <definedName name="SL_CRS" localSheetId="1">#REF!</definedName>
    <definedName name="SL_CRS" localSheetId="4">#REF!</definedName>
    <definedName name="SL_CRS" localSheetId="5">#REF!</definedName>
    <definedName name="SL_CRS">#REF!</definedName>
    <definedName name="SL_CS" localSheetId="9">#REF!</definedName>
    <definedName name="SL_CS" localSheetId="10">#REF!</definedName>
    <definedName name="SL_CS" localSheetId="0">#REF!</definedName>
    <definedName name="SL_CS" localSheetId="3">#REF!</definedName>
    <definedName name="SL_CS" localSheetId="13">#REF!</definedName>
    <definedName name="SL_CS" localSheetId="1">#REF!</definedName>
    <definedName name="SL_CS" localSheetId="4">#REF!</definedName>
    <definedName name="SL_CS" localSheetId="5">#REF!</definedName>
    <definedName name="SL_CS">#REF!</definedName>
    <definedName name="SL_DD" localSheetId="9">#REF!</definedName>
    <definedName name="SL_DD" localSheetId="10">#REF!</definedName>
    <definedName name="SL_DD" localSheetId="0">#REF!</definedName>
    <definedName name="SL_DD" localSheetId="3">#REF!</definedName>
    <definedName name="SL_DD" localSheetId="13">#REF!</definedName>
    <definedName name="SL_DD" localSheetId="1">#REF!</definedName>
    <definedName name="SL_DD" localSheetId="4">#REF!</definedName>
    <definedName name="SL_DD" localSheetId="5">#REF!</definedName>
    <definedName name="SL_DD">#REF!</definedName>
    <definedName name="soc3p" localSheetId="9">#REF!</definedName>
    <definedName name="soc3p" localSheetId="10">#REF!</definedName>
    <definedName name="soc3p" localSheetId="0">#REF!</definedName>
    <definedName name="soc3p" localSheetId="3">#REF!</definedName>
    <definedName name="soc3p" localSheetId="13">#REF!</definedName>
    <definedName name="soc3p" localSheetId="1">#REF!</definedName>
    <definedName name="soc3p" localSheetId="4">#REF!</definedName>
    <definedName name="soc3p" localSheetId="5">#REF!</definedName>
    <definedName name="soc3p">#REF!</definedName>
    <definedName name="Soi" localSheetId="9">#REF!</definedName>
    <definedName name="Soi" localSheetId="10">#REF!</definedName>
    <definedName name="Soi" localSheetId="0">#REF!</definedName>
    <definedName name="Soi" localSheetId="3">#REF!</definedName>
    <definedName name="Soi" localSheetId="13">#REF!</definedName>
    <definedName name="Soi" localSheetId="1">#REF!</definedName>
    <definedName name="Soi" localSheetId="4">#REF!</definedName>
    <definedName name="Soi" localSheetId="5">#REF!</definedName>
    <definedName name="Soi">#REF!</definedName>
    <definedName name="SoilType" localSheetId="9">#REF!</definedName>
    <definedName name="SoilType" localSheetId="10">#REF!</definedName>
    <definedName name="SoilType" localSheetId="0">#REF!</definedName>
    <definedName name="SoilType" localSheetId="3">#REF!</definedName>
    <definedName name="SoilType" localSheetId="13">#REF!</definedName>
    <definedName name="SoilType" localSheetId="1">#REF!</definedName>
    <definedName name="SoilType" localSheetId="4">#REF!</definedName>
    <definedName name="SoilType" localSheetId="5">#REF!</definedName>
    <definedName name="SoilType">#REF!</definedName>
    <definedName name="SoilType_" localSheetId="9">#REF!</definedName>
    <definedName name="SoilType_" localSheetId="10">#REF!</definedName>
    <definedName name="SoilType_" localSheetId="0">#REF!</definedName>
    <definedName name="SoilType_" localSheetId="3">#REF!</definedName>
    <definedName name="SoilType_" localSheetId="13">#REF!</definedName>
    <definedName name="SoilType_" localSheetId="1">#REF!</definedName>
    <definedName name="SoilType_" localSheetId="4">#REF!</definedName>
    <definedName name="SoilType_" localSheetId="5">#REF!</definedName>
    <definedName name="SoilType_">#REF!</definedName>
    <definedName name="SORT" localSheetId="9">#REF!</definedName>
    <definedName name="SORT" localSheetId="10">#REF!</definedName>
    <definedName name="SORT" localSheetId="0">#REF!</definedName>
    <definedName name="SORT" localSheetId="3">#REF!</definedName>
    <definedName name="SORT" localSheetId="13">#REF!</definedName>
    <definedName name="SORT" localSheetId="1">#REF!</definedName>
    <definedName name="SORT" localSheetId="4">#REF!</definedName>
    <definedName name="SORT" localSheetId="5">#REF!</definedName>
    <definedName name="SORT">#REF!</definedName>
    <definedName name="SPEC" localSheetId="9">#REF!</definedName>
    <definedName name="SPEC" localSheetId="10">#REF!</definedName>
    <definedName name="SPEC" localSheetId="0">#REF!</definedName>
    <definedName name="SPEC" localSheetId="3">#REF!</definedName>
    <definedName name="SPEC" localSheetId="13">#REF!</definedName>
    <definedName name="SPEC" localSheetId="1">#REF!</definedName>
    <definedName name="SPEC" localSheetId="4">#REF!</definedName>
    <definedName name="SPEC" localSheetId="5">#REF!</definedName>
    <definedName name="SPEC">#REF!</definedName>
    <definedName name="SPECSUMMARY" localSheetId="9">#REF!</definedName>
    <definedName name="SPECSUMMARY" localSheetId="10">#REF!</definedName>
    <definedName name="SPECSUMMARY" localSheetId="0">#REF!</definedName>
    <definedName name="SPECSUMMARY" localSheetId="3">#REF!</definedName>
    <definedName name="SPECSUMMARY" localSheetId="13">#REF!</definedName>
    <definedName name="SPECSUMMARY" localSheetId="1">#REF!</definedName>
    <definedName name="SPECSUMMARY" localSheetId="4">#REF!</definedName>
    <definedName name="SPECSUMMARY" localSheetId="5">#REF!</definedName>
    <definedName name="SPECSUMMARY">#REF!</definedName>
    <definedName name="ss" localSheetId="9">#REF!</definedName>
    <definedName name="ss" localSheetId="10">#REF!</definedName>
    <definedName name="ss" localSheetId="0">#REF!</definedName>
    <definedName name="ss" localSheetId="3">#REF!</definedName>
    <definedName name="ss" localSheetId="13">#REF!</definedName>
    <definedName name="ss" localSheetId="1">#REF!</definedName>
    <definedName name="ss" localSheetId="4">#REF!</definedName>
    <definedName name="ss" localSheetId="5">#REF!</definedName>
    <definedName name="ss">#REF!</definedName>
    <definedName name="sss" localSheetId="9">#REF!</definedName>
    <definedName name="sss" localSheetId="10">#REF!</definedName>
    <definedName name="sss" localSheetId="0">#REF!</definedName>
    <definedName name="sss" localSheetId="3">#REF!</definedName>
    <definedName name="sss" localSheetId="13">#REF!</definedName>
    <definedName name="sss" localSheetId="1">#REF!</definedName>
    <definedName name="sss" localSheetId="4">#REF!</definedName>
    <definedName name="sss" localSheetId="5">#REF!</definedName>
    <definedName name="sss">#REF!</definedName>
    <definedName name="Start_1" localSheetId="9">#REF!</definedName>
    <definedName name="Start_1" localSheetId="10">#REF!</definedName>
    <definedName name="Start_1" localSheetId="0">#REF!</definedName>
    <definedName name="Start_1" localSheetId="3">#REF!</definedName>
    <definedName name="Start_1" localSheetId="13">#REF!</definedName>
    <definedName name="Start_1" localSheetId="1">#REF!</definedName>
    <definedName name="Start_1" localSheetId="4">#REF!</definedName>
    <definedName name="Start_1" localSheetId="5">#REF!</definedName>
    <definedName name="Start_1">#REF!</definedName>
    <definedName name="Start_10" localSheetId="9">#REF!</definedName>
    <definedName name="Start_10" localSheetId="10">#REF!</definedName>
    <definedName name="Start_10" localSheetId="0">#REF!</definedName>
    <definedName name="Start_10" localSheetId="3">#REF!</definedName>
    <definedName name="Start_10" localSheetId="13">#REF!</definedName>
    <definedName name="Start_10" localSheetId="1">#REF!</definedName>
    <definedName name="Start_10" localSheetId="4">#REF!</definedName>
    <definedName name="Start_10" localSheetId="5">#REF!</definedName>
    <definedName name="Start_10">#REF!</definedName>
    <definedName name="Start_11" localSheetId="9">#REF!</definedName>
    <definedName name="Start_11" localSheetId="10">#REF!</definedName>
    <definedName name="Start_11" localSheetId="0">#REF!</definedName>
    <definedName name="Start_11" localSheetId="3">#REF!</definedName>
    <definedName name="Start_11" localSheetId="13">#REF!</definedName>
    <definedName name="Start_11" localSheetId="1">#REF!</definedName>
    <definedName name="Start_11" localSheetId="4">#REF!</definedName>
    <definedName name="Start_11" localSheetId="5">#REF!</definedName>
    <definedName name="Start_11">#REF!</definedName>
    <definedName name="Start_12" localSheetId="9">#REF!</definedName>
    <definedName name="Start_12" localSheetId="10">#REF!</definedName>
    <definedName name="Start_12" localSheetId="0">#REF!</definedName>
    <definedName name="Start_12" localSheetId="3">#REF!</definedName>
    <definedName name="Start_12" localSheetId="13">#REF!</definedName>
    <definedName name="Start_12" localSheetId="1">#REF!</definedName>
    <definedName name="Start_12" localSheetId="4">#REF!</definedName>
    <definedName name="Start_12" localSheetId="5">#REF!</definedName>
    <definedName name="Start_12">#REF!</definedName>
    <definedName name="Start_13" localSheetId="9">#REF!</definedName>
    <definedName name="Start_13" localSheetId="10">#REF!</definedName>
    <definedName name="Start_13" localSheetId="0">#REF!</definedName>
    <definedName name="Start_13" localSheetId="3">#REF!</definedName>
    <definedName name="Start_13" localSheetId="13">#REF!</definedName>
    <definedName name="Start_13" localSheetId="1">#REF!</definedName>
    <definedName name="Start_13" localSheetId="4">#REF!</definedName>
    <definedName name="Start_13" localSheetId="5">#REF!</definedName>
    <definedName name="Start_13">#REF!</definedName>
    <definedName name="Start_2" localSheetId="9">#REF!</definedName>
    <definedName name="Start_2" localSheetId="10">#REF!</definedName>
    <definedName name="Start_2" localSheetId="0">#REF!</definedName>
    <definedName name="Start_2" localSheetId="3">#REF!</definedName>
    <definedName name="Start_2" localSheetId="13">#REF!</definedName>
    <definedName name="Start_2" localSheetId="1">#REF!</definedName>
    <definedName name="Start_2" localSheetId="4">#REF!</definedName>
    <definedName name="Start_2" localSheetId="5">#REF!</definedName>
    <definedName name="Start_2">#REF!</definedName>
    <definedName name="Start_3" localSheetId="9">#REF!</definedName>
    <definedName name="Start_3" localSheetId="10">#REF!</definedName>
    <definedName name="Start_3" localSheetId="0">#REF!</definedName>
    <definedName name="Start_3" localSheetId="3">#REF!</definedName>
    <definedName name="Start_3" localSheetId="13">#REF!</definedName>
    <definedName name="Start_3" localSheetId="1">#REF!</definedName>
    <definedName name="Start_3" localSheetId="4">#REF!</definedName>
    <definedName name="Start_3" localSheetId="5">#REF!</definedName>
    <definedName name="Start_3">#REF!</definedName>
    <definedName name="Start_4" localSheetId="9">#REF!</definedName>
    <definedName name="Start_4" localSheetId="10">#REF!</definedName>
    <definedName name="Start_4" localSheetId="0">#REF!</definedName>
    <definedName name="Start_4" localSheetId="3">#REF!</definedName>
    <definedName name="Start_4" localSheetId="13">#REF!</definedName>
    <definedName name="Start_4" localSheetId="1">#REF!</definedName>
    <definedName name="Start_4" localSheetId="4">#REF!</definedName>
    <definedName name="Start_4" localSheetId="5">#REF!</definedName>
    <definedName name="Start_4">#REF!</definedName>
    <definedName name="Start_5" localSheetId="9">#REF!</definedName>
    <definedName name="Start_5" localSheetId="10">#REF!</definedName>
    <definedName name="Start_5" localSheetId="0">#REF!</definedName>
    <definedName name="Start_5" localSheetId="3">#REF!</definedName>
    <definedName name="Start_5" localSheetId="13">#REF!</definedName>
    <definedName name="Start_5" localSheetId="1">#REF!</definedName>
    <definedName name="Start_5" localSheetId="4">#REF!</definedName>
    <definedName name="Start_5" localSheetId="5">#REF!</definedName>
    <definedName name="Start_5">#REF!</definedName>
    <definedName name="Start_6" localSheetId="9">#REF!</definedName>
    <definedName name="Start_6" localSheetId="10">#REF!</definedName>
    <definedName name="Start_6" localSheetId="0">#REF!</definedName>
    <definedName name="Start_6" localSheetId="3">#REF!</definedName>
    <definedName name="Start_6" localSheetId="13">#REF!</definedName>
    <definedName name="Start_6" localSheetId="1">#REF!</definedName>
    <definedName name="Start_6" localSheetId="4">#REF!</definedName>
    <definedName name="Start_6" localSheetId="5">#REF!</definedName>
    <definedName name="Start_6">#REF!</definedName>
    <definedName name="Start_7" localSheetId="9">#REF!</definedName>
    <definedName name="Start_7" localSheetId="10">#REF!</definedName>
    <definedName name="Start_7" localSheetId="0">#REF!</definedName>
    <definedName name="Start_7" localSheetId="3">#REF!</definedName>
    <definedName name="Start_7" localSheetId="13">#REF!</definedName>
    <definedName name="Start_7" localSheetId="1">#REF!</definedName>
    <definedName name="Start_7" localSheetId="4">#REF!</definedName>
    <definedName name="Start_7" localSheetId="5">#REF!</definedName>
    <definedName name="Start_7">#REF!</definedName>
    <definedName name="Start_8" localSheetId="9">#REF!</definedName>
    <definedName name="Start_8" localSheetId="10">#REF!</definedName>
    <definedName name="Start_8" localSheetId="0">#REF!</definedName>
    <definedName name="Start_8" localSheetId="3">#REF!</definedName>
    <definedName name="Start_8" localSheetId="13">#REF!</definedName>
    <definedName name="Start_8" localSheetId="1">#REF!</definedName>
    <definedName name="Start_8" localSheetId="4">#REF!</definedName>
    <definedName name="Start_8" localSheetId="5">#REF!</definedName>
    <definedName name="Start_8">#REF!</definedName>
    <definedName name="Start_9" localSheetId="9">#REF!</definedName>
    <definedName name="Start_9" localSheetId="10">#REF!</definedName>
    <definedName name="Start_9" localSheetId="0">#REF!</definedName>
    <definedName name="Start_9" localSheetId="3">#REF!</definedName>
    <definedName name="Start_9" localSheetId="13">#REF!</definedName>
    <definedName name="Start_9" localSheetId="1">#REF!</definedName>
    <definedName name="Start_9" localSheetId="4">#REF!</definedName>
    <definedName name="Start_9" localSheetId="5">#REF!</definedName>
    <definedName name="Start_9">#REF!</definedName>
    <definedName name="Su" localSheetId="9">#REF!</definedName>
    <definedName name="Su" localSheetId="10">#REF!</definedName>
    <definedName name="Su" localSheetId="0">#REF!</definedName>
    <definedName name="Su" localSheetId="3">#REF!</definedName>
    <definedName name="Su" localSheetId="13">#REF!</definedName>
    <definedName name="Su" localSheetId="1">#REF!</definedName>
    <definedName name="Su" localSheetId="4">#REF!</definedName>
    <definedName name="Su" localSheetId="5">#REF!</definedName>
    <definedName name="Su">#REF!</definedName>
    <definedName name="sub" localSheetId="9">#REF!</definedName>
    <definedName name="sub" localSheetId="10">#REF!</definedName>
    <definedName name="sub" localSheetId="0">#REF!</definedName>
    <definedName name="sub" localSheetId="3">#REF!</definedName>
    <definedName name="sub" localSheetId="13">#REF!</definedName>
    <definedName name="sub" localSheetId="1">#REF!</definedName>
    <definedName name="sub" localSheetId="4">#REF!</definedName>
    <definedName name="sub" localSheetId="5">#REF!</definedName>
    <definedName name="sub">#REF!</definedName>
    <definedName name="SUMMARY" localSheetId="9">#REF!</definedName>
    <definedName name="SUMMARY" localSheetId="10">#REF!</definedName>
    <definedName name="SUMMARY" localSheetId="0">#REF!</definedName>
    <definedName name="SUMMARY" localSheetId="3">#REF!</definedName>
    <definedName name="SUMMARY" localSheetId="13">#REF!</definedName>
    <definedName name="SUMMARY" localSheetId="1">#REF!</definedName>
    <definedName name="SUMMARY" localSheetId="4">#REF!</definedName>
    <definedName name="SUMMARY" localSheetId="5">#REF!</definedName>
    <definedName name="SUMMARY">#REF!</definedName>
    <definedName name="sur" localSheetId="9">#REF!</definedName>
    <definedName name="sur" localSheetId="10">#REF!</definedName>
    <definedName name="sur" localSheetId="0">#REF!</definedName>
    <definedName name="sur" localSheetId="3">#REF!</definedName>
    <definedName name="sur" localSheetId="13">#REF!</definedName>
    <definedName name="sur" localSheetId="1">#REF!</definedName>
    <definedName name="sur" localSheetId="4">#REF!</definedName>
    <definedName name="sur" localSheetId="5">#REF!</definedName>
    <definedName name="sur">#REF!</definedName>
    <definedName name="T" localSheetId="9">#REF!</definedName>
    <definedName name="T" localSheetId="10">#REF!</definedName>
    <definedName name="T" localSheetId="0">#REF!</definedName>
    <definedName name="T" localSheetId="3">#REF!</definedName>
    <definedName name="T" localSheetId="13">#REF!</definedName>
    <definedName name="T" localSheetId="1">#REF!</definedName>
    <definedName name="T" localSheetId="4">#REF!</definedName>
    <definedName name="T" localSheetId="5">#REF!</definedName>
    <definedName name="T">#REF!</definedName>
    <definedName name="t101p" localSheetId="9">#REF!</definedName>
    <definedName name="t101p" localSheetId="10">#REF!</definedName>
    <definedName name="t101p" localSheetId="0">#REF!</definedName>
    <definedName name="t101p" localSheetId="3">#REF!</definedName>
    <definedName name="t101p" localSheetId="13">#REF!</definedName>
    <definedName name="t101p" localSheetId="1">#REF!</definedName>
    <definedName name="t101p" localSheetId="4">#REF!</definedName>
    <definedName name="t101p" localSheetId="5">#REF!</definedName>
    <definedName name="t101p">#REF!</definedName>
    <definedName name="t103p" localSheetId="9">#REF!</definedName>
    <definedName name="t103p" localSheetId="10">#REF!</definedName>
    <definedName name="t103p" localSheetId="0">#REF!</definedName>
    <definedName name="t103p" localSheetId="3">#REF!</definedName>
    <definedName name="t103p" localSheetId="13">#REF!</definedName>
    <definedName name="t103p" localSheetId="1">#REF!</definedName>
    <definedName name="t103p" localSheetId="4">#REF!</definedName>
    <definedName name="t103p" localSheetId="5">#REF!</definedName>
    <definedName name="t103p">#REF!</definedName>
    <definedName name="t10nc1p" localSheetId="9">#REF!</definedName>
    <definedName name="t10nc1p" localSheetId="10">#REF!</definedName>
    <definedName name="t10nc1p" localSheetId="0">#REF!</definedName>
    <definedName name="t10nc1p" localSheetId="3">#REF!</definedName>
    <definedName name="t10nc1p" localSheetId="13">#REF!</definedName>
    <definedName name="t10nc1p" localSheetId="1">#REF!</definedName>
    <definedName name="t10nc1p" localSheetId="4">#REF!</definedName>
    <definedName name="t10nc1p" localSheetId="5">#REF!</definedName>
    <definedName name="t10nc1p">#REF!</definedName>
    <definedName name="t10vl1p" localSheetId="9">#REF!</definedName>
    <definedName name="t10vl1p" localSheetId="10">#REF!</definedName>
    <definedName name="t10vl1p" localSheetId="0">#REF!</definedName>
    <definedName name="t10vl1p" localSheetId="3">#REF!</definedName>
    <definedName name="t10vl1p" localSheetId="13">#REF!</definedName>
    <definedName name="t10vl1p" localSheetId="1">#REF!</definedName>
    <definedName name="t10vl1p" localSheetId="4">#REF!</definedName>
    <definedName name="t10vl1p" localSheetId="5">#REF!</definedName>
    <definedName name="t10vl1p">#REF!</definedName>
    <definedName name="t121p" localSheetId="9">#REF!</definedName>
    <definedName name="t121p" localSheetId="10">#REF!</definedName>
    <definedName name="t121p" localSheetId="0">#REF!</definedName>
    <definedName name="t121p" localSheetId="3">#REF!</definedName>
    <definedName name="t121p" localSheetId="13">#REF!</definedName>
    <definedName name="t121p" localSheetId="1">#REF!</definedName>
    <definedName name="t121p" localSheetId="4">#REF!</definedName>
    <definedName name="t121p" localSheetId="5">#REF!</definedName>
    <definedName name="t121p">#REF!</definedName>
    <definedName name="t123p" localSheetId="9">#REF!</definedName>
    <definedName name="t123p" localSheetId="10">#REF!</definedName>
    <definedName name="t123p" localSheetId="0">#REF!</definedName>
    <definedName name="t123p" localSheetId="3">#REF!</definedName>
    <definedName name="t123p" localSheetId="13">#REF!</definedName>
    <definedName name="t123p" localSheetId="1">#REF!</definedName>
    <definedName name="t123p" localSheetId="4">#REF!</definedName>
    <definedName name="t123p" localSheetId="5">#REF!</definedName>
    <definedName name="t123p">#REF!</definedName>
    <definedName name="t141p" localSheetId="9">#REF!</definedName>
    <definedName name="t141p" localSheetId="10">#REF!</definedName>
    <definedName name="t141p" localSheetId="0">#REF!</definedName>
    <definedName name="t141p" localSheetId="3">#REF!</definedName>
    <definedName name="t141p" localSheetId="13">#REF!</definedName>
    <definedName name="t141p" localSheetId="1">#REF!</definedName>
    <definedName name="t141p" localSheetId="4">#REF!</definedName>
    <definedName name="t141p" localSheetId="5">#REF!</definedName>
    <definedName name="t141p">#REF!</definedName>
    <definedName name="t143p" localSheetId="9">#REF!</definedName>
    <definedName name="t143p" localSheetId="10">#REF!</definedName>
    <definedName name="t143p" localSheetId="0">#REF!</definedName>
    <definedName name="t143p" localSheetId="3">#REF!</definedName>
    <definedName name="t143p" localSheetId="13">#REF!</definedName>
    <definedName name="t143p" localSheetId="1">#REF!</definedName>
    <definedName name="t143p" localSheetId="4">#REF!</definedName>
    <definedName name="t143p" localSheetId="5">#REF!</definedName>
    <definedName name="t143p">#REF!</definedName>
    <definedName name="t14nc3p" localSheetId="9">#REF!</definedName>
    <definedName name="t14nc3p" localSheetId="10">#REF!</definedName>
    <definedName name="t14nc3p" localSheetId="0">#REF!</definedName>
    <definedName name="t14nc3p" localSheetId="3">#REF!</definedName>
    <definedName name="t14nc3p" localSheetId="13">#REF!</definedName>
    <definedName name="t14nc3p" localSheetId="1">#REF!</definedName>
    <definedName name="t14nc3p" localSheetId="4">#REF!</definedName>
    <definedName name="t14nc3p" localSheetId="5">#REF!</definedName>
    <definedName name="t14nc3p">#REF!</definedName>
    <definedName name="t14vl3p" localSheetId="9">#REF!</definedName>
    <definedName name="t14vl3p" localSheetId="10">#REF!</definedName>
    <definedName name="t14vl3p" localSheetId="0">#REF!</definedName>
    <definedName name="t14vl3p" localSheetId="3">#REF!</definedName>
    <definedName name="t14vl3p" localSheetId="13">#REF!</definedName>
    <definedName name="t14vl3p" localSheetId="1">#REF!</definedName>
    <definedName name="t14vl3p" localSheetId="4">#REF!</definedName>
    <definedName name="t14vl3p" localSheetId="5">#REF!</definedName>
    <definedName name="t14vl3p">#REF!</definedName>
    <definedName name="TBA" localSheetId="9">#REF!</definedName>
    <definedName name="TBA" localSheetId="10">#REF!</definedName>
    <definedName name="TBA" localSheetId="0">#REF!</definedName>
    <definedName name="TBA" localSheetId="3">#REF!</definedName>
    <definedName name="TBA" localSheetId="13">#REF!</definedName>
    <definedName name="TBA" localSheetId="1">#REF!</definedName>
    <definedName name="TBA" localSheetId="4">#REF!</definedName>
    <definedName name="TBA" localSheetId="5">#REF!</definedName>
    <definedName name="TBA">#REF!</definedName>
    <definedName name="tbtram" localSheetId="9">#REF!</definedName>
    <definedName name="tbtram" localSheetId="10">#REF!</definedName>
    <definedName name="tbtram" localSheetId="0">#REF!</definedName>
    <definedName name="tbtram" localSheetId="3">#REF!</definedName>
    <definedName name="tbtram" localSheetId="13">#REF!</definedName>
    <definedName name="tbtram" localSheetId="1">#REF!</definedName>
    <definedName name="tbtram" localSheetId="4">#REF!</definedName>
    <definedName name="tbtram" localSheetId="5">#REF!</definedName>
    <definedName name="tbtram">#REF!</definedName>
    <definedName name="TC" localSheetId="9">#REF!</definedName>
    <definedName name="TC" localSheetId="10">#REF!</definedName>
    <definedName name="TC" localSheetId="0">#REF!</definedName>
    <definedName name="TC" localSheetId="3">#REF!</definedName>
    <definedName name="TC" localSheetId="13">#REF!</definedName>
    <definedName name="TC" localSheetId="1">#REF!</definedName>
    <definedName name="TC" localSheetId="4">#REF!</definedName>
    <definedName name="TC" localSheetId="5">#REF!</definedName>
    <definedName name="TC">#REF!</definedName>
    <definedName name="TC_NHANH1" localSheetId="9">#REF!</definedName>
    <definedName name="TC_NHANH1" localSheetId="10">#REF!</definedName>
    <definedName name="TC_NHANH1" localSheetId="0">#REF!</definedName>
    <definedName name="TC_NHANH1" localSheetId="3">#REF!</definedName>
    <definedName name="TC_NHANH1" localSheetId="13">#REF!</definedName>
    <definedName name="TC_NHANH1" localSheetId="1">#REF!</definedName>
    <definedName name="TC_NHANH1" localSheetId="4">#REF!</definedName>
    <definedName name="TC_NHANH1" localSheetId="5">#REF!</definedName>
    <definedName name="TC_NHANH1">#REF!</definedName>
    <definedName name="td1p" localSheetId="9">#REF!</definedName>
    <definedName name="td1p" localSheetId="10">#REF!</definedName>
    <definedName name="td1p" localSheetId="0">#REF!</definedName>
    <definedName name="td1p" localSheetId="3">#REF!</definedName>
    <definedName name="td1p" localSheetId="13">#REF!</definedName>
    <definedName name="td1p" localSheetId="1">#REF!</definedName>
    <definedName name="td1p" localSheetId="4">#REF!</definedName>
    <definedName name="td1p" localSheetId="5">#REF!</definedName>
    <definedName name="td1p">#REF!</definedName>
    <definedName name="td3p" localSheetId="9">#REF!</definedName>
    <definedName name="td3p" localSheetId="10">#REF!</definedName>
    <definedName name="td3p" localSheetId="0">#REF!</definedName>
    <definedName name="td3p" localSheetId="3">#REF!</definedName>
    <definedName name="td3p" localSheetId="13">#REF!</definedName>
    <definedName name="td3p" localSheetId="1">#REF!</definedName>
    <definedName name="td3p" localSheetId="4">#REF!</definedName>
    <definedName name="td3p" localSheetId="5">#REF!</definedName>
    <definedName name="td3p">#REF!</definedName>
    <definedName name="tdia" localSheetId="9">#REF!</definedName>
    <definedName name="tdia" localSheetId="10">#REF!</definedName>
    <definedName name="tdia" localSheetId="0">#REF!</definedName>
    <definedName name="tdia" localSheetId="3">#REF!</definedName>
    <definedName name="tdia" localSheetId="13">#REF!</definedName>
    <definedName name="tdia" localSheetId="1">#REF!</definedName>
    <definedName name="tdia" localSheetId="4">#REF!</definedName>
    <definedName name="tdia" localSheetId="5">#REF!</definedName>
    <definedName name="tdia">#REF!</definedName>
    <definedName name="tdnc1p" localSheetId="9">#REF!</definedName>
    <definedName name="tdnc1p" localSheetId="10">#REF!</definedName>
    <definedName name="tdnc1p" localSheetId="0">#REF!</definedName>
    <definedName name="tdnc1p" localSheetId="3">#REF!</definedName>
    <definedName name="tdnc1p" localSheetId="13">#REF!</definedName>
    <definedName name="tdnc1p" localSheetId="1">#REF!</definedName>
    <definedName name="tdnc1p" localSheetId="4">#REF!</definedName>
    <definedName name="tdnc1p" localSheetId="5">#REF!</definedName>
    <definedName name="tdnc1p">#REF!</definedName>
    <definedName name="tdt" localSheetId="9">#REF!</definedName>
    <definedName name="tdt" localSheetId="10">#REF!</definedName>
    <definedName name="tdt" localSheetId="0">#REF!</definedName>
    <definedName name="tdt" localSheetId="3">#REF!</definedName>
    <definedName name="tdt" localSheetId="13">#REF!</definedName>
    <definedName name="tdt" localSheetId="1">#REF!</definedName>
    <definedName name="tdt" localSheetId="4">#REF!</definedName>
    <definedName name="tdt" localSheetId="5">#REF!</definedName>
    <definedName name="tdt">#REF!</definedName>
    <definedName name="tdtr2cnc" localSheetId="9">#REF!</definedName>
    <definedName name="tdtr2cnc" localSheetId="10">#REF!</definedName>
    <definedName name="tdtr2cnc" localSheetId="0">#REF!</definedName>
    <definedName name="tdtr2cnc" localSheetId="3">#REF!</definedName>
    <definedName name="tdtr2cnc" localSheetId="13">#REF!</definedName>
    <definedName name="tdtr2cnc" localSheetId="1">#REF!</definedName>
    <definedName name="tdtr2cnc" localSheetId="4">#REF!</definedName>
    <definedName name="tdtr2cnc" localSheetId="5">#REF!</definedName>
    <definedName name="tdtr2cnc">#REF!</definedName>
    <definedName name="tdtr2cvl" localSheetId="9">#REF!</definedName>
    <definedName name="tdtr2cvl" localSheetId="10">#REF!</definedName>
    <definedName name="tdtr2cvl" localSheetId="0">#REF!</definedName>
    <definedName name="tdtr2cvl" localSheetId="3">#REF!</definedName>
    <definedName name="tdtr2cvl" localSheetId="13">#REF!</definedName>
    <definedName name="tdtr2cvl" localSheetId="1">#REF!</definedName>
    <definedName name="tdtr2cvl" localSheetId="4">#REF!</definedName>
    <definedName name="tdtr2cvl" localSheetId="5">#REF!</definedName>
    <definedName name="tdtr2cvl">#REF!</definedName>
    <definedName name="tdvl1p" localSheetId="9">#REF!</definedName>
    <definedName name="tdvl1p" localSheetId="10">#REF!</definedName>
    <definedName name="tdvl1p" localSheetId="0">#REF!</definedName>
    <definedName name="tdvl1p" localSheetId="3">#REF!</definedName>
    <definedName name="tdvl1p" localSheetId="13">#REF!</definedName>
    <definedName name="tdvl1p" localSheetId="1">#REF!</definedName>
    <definedName name="tdvl1p" localSheetId="4">#REF!</definedName>
    <definedName name="tdvl1p" localSheetId="5">#REF!</definedName>
    <definedName name="tdvl1p">#REF!</definedName>
    <definedName name="test1" localSheetId="9">#REF!</definedName>
    <definedName name="test1" localSheetId="10">#REF!</definedName>
    <definedName name="test1" localSheetId="0">#REF!</definedName>
    <definedName name="test1" localSheetId="3">#REF!</definedName>
    <definedName name="test1" localSheetId="13">#REF!</definedName>
    <definedName name="test1" localSheetId="1">#REF!</definedName>
    <definedName name="test1" localSheetId="4">#REF!</definedName>
    <definedName name="test1" localSheetId="5">#REF!</definedName>
    <definedName name="test1">#REF!</definedName>
    <definedName name="th" localSheetId="9">#REF!</definedName>
    <definedName name="th" localSheetId="10">#REF!</definedName>
    <definedName name="th" localSheetId="0">#REF!</definedName>
    <definedName name="th" localSheetId="3">#REF!</definedName>
    <definedName name="th" localSheetId="13">#REF!</definedName>
    <definedName name="th" localSheetId="1">#REF!</definedName>
    <definedName name="th" localSheetId="4">#REF!</definedName>
    <definedName name="th" localSheetId="5">#REF!</definedName>
    <definedName name="th">#REF!</definedName>
    <definedName name="THchon" localSheetId="9">#REF!</definedName>
    <definedName name="THchon" localSheetId="10">#REF!</definedName>
    <definedName name="THchon" localSheetId="0">#REF!</definedName>
    <definedName name="THchon" localSheetId="3">#REF!</definedName>
    <definedName name="THchon" localSheetId="13">#REF!</definedName>
    <definedName name="THchon" localSheetId="1">#REF!</definedName>
    <definedName name="THchon" localSheetId="4">#REF!</definedName>
    <definedName name="THchon" localSheetId="5">#REF!</definedName>
    <definedName name="THchon">#REF!</definedName>
    <definedName name="thdt" localSheetId="9">#REF!</definedName>
    <definedName name="thdt" localSheetId="10">#REF!</definedName>
    <definedName name="thdt" localSheetId="0">#REF!</definedName>
    <definedName name="thdt" localSheetId="3">#REF!</definedName>
    <definedName name="thdt" localSheetId="13">#REF!</definedName>
    <definedName name="thdt" localSheetId="1">#REF!</definedName>
    <definedName name="thdt" localSheetId="4">#REF!</definedName>
    <definedName name="thdt" localSheetId="5">#REF!</definedName>
    <definedName name="thdt">#REF!</definedName>
    <definedName name="THDT_HT_DAO_THUONG" localSheetId="9">#REF!</definedName>
    <definedName name="THDT_HT_DAO_THUONG" localSheetId="10">#REF!</definedName>
    <definedName name="THDT_HT_DAO_THUONG" localSheetId="0">#REF!</definedName>
    <definedName name="THDT_HT_DAO_THUONG" localSheetId="3">#REF!</definedName>
    <definedName name="THDT_HT_DAO_THUONG" localSheetId="13">#REF!</definedName>
    <definedName name="THDT_HT_DAO_THUONG" localSheetId="1">#REF!</definedName>
    <definedName name="THDT_HT_DAO_THUONG" localSheetId="4">#REF!</definedName>
    <definedName name="THDT_HT_DAO_THUONG" localSheetId="5">#REF!</definedName>
    <definedName name="THDT_HT_DAO_THUONG">#REF!</definedName>
    <definedName name="THDT_HT_XOM_NOI" localSheetId="9">#REF!</definedName>
    <definedName name="THDT_HT_XOM_NOI" localSheetId="10">#REF!</definedName>
    <definedName name="THDT_HT_XOM_NOI" localSheetId="0">#REF!</definedName>
    <definedName name="THDT_HT_XOM_NOI" localSheetId="3">#REF!</definedName>
    <definedName name="THDT_HT_XOM_NOI" localSheetId="13">#REF!</definedName>
    <definedName name="THDT_HT_XOM_NOI" localSheetId="1">#REF!</definedName>
    <definedName name="THDT_HT_XOM_NOI" localSheetId="4">#REF!</definedName>
    <definedName name="THDT_HT_XOM_NOI" localSheetId="5">#REF!</definedName>
    <definedName name="THDT_HT_XOM_NOI">#REF!</definedName>
    <definedName name="THDT_NPP_XOM_NOI" localSheetId="9">#REF!</definedName>
    <definedName name="THDT_NPP_XOM_NOI" localSheetId="10">#REF!</definedName>
    <definedName name="THDT_NPP_XOM_NOI" localSheetId="0">#REF!</definedName>
    <definedName name="THDT_NPP_XOM_NOI" localSheetId="3">#REF!</definedName>
    <definedName name="THDT_NPP_XOM_NOI" localSheetId="13">#REF!</definedName>
    <definedName name="THDT_NPP_XOM_NOI" localSheetId="1">#REF!</definedName>
    <definedName name="THDT_NPP_XOM_NOI" localSheetId="4">#REF!</definedName>
    <definedName name="THDT_NPP_XOM_NOI" localSheetId="5">#REF!</definedName>
    <definedName name="THDT_NPP_XOM_NOI">#REF!</definedName>
    <definedName name="THDT_TBA_XOM_NOI" localSheetId="9">#REF!</definedName>
    <definedName name="THDT_TBA_XOM_NOI" localSheetId="10">#REF!</definedName>
    <definedName name="THDT_TBA_XOM_NOI" localSheetId="0">#REF!</definedName>
    <definedName name="THDT_TBA_XOM_NOI" localSheetId="3">#REF!</definedName>
    <definedName name="THDT_TBA_XOM_NOI" localSheetId="13">#REF!</definedName>
    <definedName name="THDT_TBA_XOM_NOI" localSheetId="1">#REF!</definedName>
    <definedName name="THDT_TBA_XOM_NOI" localSheetId="4">#REF!</definedName>
    <definedName name="THDT_TBA_XOM_NOI" localSheetId="5">#REF!</definedName>
    <definedName name="THDT_TBA_XOM_NOI">#REF!</definedName>
    <definedName name="thepma">10500</definedName>
    <definedName name="THGO1pnc" localSheetId="9">#REF!</definedName>
    <definedName name="THGO1pnc" localSheetId="10">#REF!</definedName>
    <definedName name="THGO1pnc" localSheetId="0">#REF!</definedName>
    <definedName name="THGO1pnc" localSheetId="3">#REF!</definedName>
    <definedName name="THGO1pnc" localSheetId="13">#REF!</definedName>
    <definedName name="THGO1pnc" localSheetId="1">#REF!</definedName>
    <definedName name="THGO1pnc" localSheetId="4">#REF!</definedName>
    <definedName name="THGO1pnc" localSheetId="5">#REF!</definedName>
    <definedName name="THGO1pnc">#REF!</definedName>
    <definedName name="thht" localSheetId="9">#REF!</definedName>
    <definedName name="thht" localSheetId="10">#REF!</definedName>
    <definedName name="thht" localSheetId="0">#REF!</definedName>
    <definedName name="thht" localSheetId="3">#REF!</definedName>
    <definedName name="thht" localSheetId="13">#REF!</definedName>
    <definedName name="thht" localSheetId="1">#REF!</definedName>
    <definedName name="thht" localSheetId="4">#REF!</definedName>
    <definedName name="thht" localSheetId="5">#REF!</definedName>
    <definedName name="thht">#REF!</definedName>
    <definedName name="THI" localSheetId="9">#REF!</definedName>
    <definedName name="THI" localSheetId="10">#REF!</definedName>
    <definedName name="THI" localSheetId="0">#REF!</definedName>
    <definedName name="THI" localSheetId="3">#REF!</definedName>
    <definedName name="THI" localSheetId="13">#REF!</definedName>
    <definedName name="THI" localSheetId="1">#REF!</definedName>
    <definedName name="THI" localSheetId="4">#REF!</definedName>
    <definedName name="THI" localSheetId="5">#REF!</definedName>
    <definedName name="THI">#REF!</definedName>
    <definedName name="thkp3" localSheetId="9">#REF!</definedName>
    <definedName name="thkp3" localSheetId="10">#REF!</definedName>
    <definedName name="thkp3" localSheetId="0">#REF!</definedName>
    <definedName name="thkp3" localSheetId="3">#REF!</definedName>
    <definedName name="thkp3" localSheetId="13">#REF!</definedName>
    <definedName name="thkp3" localSheetId="1">#REF!</definedName>
    <definedName name="thkp3" localSheetId="4">#REF!</definedName>
    <definedName name="thkp3" localSheetId="5">#REF!</definedName>
    <definedName name="thkp3">#REF!</definedName>
    <definedName name="thnha1" localSheetId="9">IF(#REF!="","",#REF!*#REF!)</definedName>
    <definedName name="thnha1" localSheetId="10">IF(#REF!="","",#REF!*#REF!)</definedName>
    <definedName name="thnha1" localSheetId="0">IF(#REF!="","",#REF!*#REF!)</definedName>
    <definedName name="thnha1" localSheetId="3">IF(#REF!="","",#REF!*#REF!)</definedName>
    <definedName name="thnha1" localSheetId="13">IF(#REF!="","",#REF!*#REF!)</definedName>
    <definedName name="thnha1" localSheetId="1">IF(#REF!="","",#REF!*#REF!)</definedName>
    <definedName name="thnha1" localSheetId="4">IF(#REF!="","",#REF!*#REF!)</definedName>
    <definedName name="thnha1" localSheetId="5">IF(#REF!="","",#REF!*#REF!)</definedName>
    <definedName name="thnha1">IF(#REF!="","",#REF!*#REF!)</definedName>
    <definedName name="thnha1_1" localSheetId="9">IF(#REF!="","",#REF!*#REF!)</definedName>
    <definedName name="thnha1_1" localSheetId="10">IF(#REF!="","",#REF!*#REF!)</definedName>
    <definedName name="thnha1_1" localSheetId="0">IF(#REF!="","",#REF!*#REF!)</definedName>
    <definedName name="thnha1_1" localSheetId="3">IF(#REF!="","",#REF!*#REF!)</definedName>
    <definedName name="thnha1_1" localSheetId="13">IF(#REF!="","",#REF!*#REF!)</definedName>
    <definedName name="thnha1_1" localSheetId="1">IF(#REF!="","",#REF!*#REF!)</definedName>
    <definedName name="thnha1_1" localSheetId="4">IF(#REF!="","",#REF!*#REF!)</definedName>
    <definedName name="thnha1_1" localSheetId="5">IF(#REF!="","",#REF!*#REF!)</definedName>
    <definedName name="thnha1_1">IF(#REF!="","",#REF!*#REF!)</definedName>
    <definedName name="thop" localSheetId="9">#REF!</definedName>
    <definedName name="thop" localSheetId="10">#REF!</definedName>
    <definedName name="thop" localSheetId="0">#REF!</definedName>
    <definedName name="thop" localSheetId="3">#REF!</definedName>
    <definedName name="thop" localSheetId="13">#REF!</definedName>
    <definedName name="thop" localSheetId="1">#REF!</definedName>
    <definedName name="thop" localSheetId="4">#REF!</definedName>
    <definedName name="thop" localSheetId="5">#REF!</definedName>
    <definedName name="thop">#REF!</definedName>
    <definedName name="thtt" localSheetId="9">#REF!</definedName>
    <definedName name="thtt" localSheetId="10">#REF!</definedName>
    <definedName name="thtt" localSheetId="0">#REF!</definedName>
    <definedName name="thtt" localSheetId="3">#REF!</definedName>
    <definedName name="thtt" localSheetId="13">#REF!</definedName>
    <definedName name="thtt" localSheetId="1">#REF!</definedName>
    <definedName name="thtt" localSheetId="4">#REF!</definedName>
    <definedName name="thtt" localSheetId="5">#REF!</definedName>
    <definedName name="thtt">#REF!</definedName>
    <definedName name="TIENLUONG" localSheetId="9">#REF!</definedName>
    <definedName name="TIENLUONG" localSheetId="10">#REF!</definedName>
    <definedName name="TIENLUONG" localSheetId="0">#REF!</definedName>
    <definedName name="TIENLUONG" localSheetId="3">#REF!</definedName>
    <definedName name="TIENLUONG" localSheetId="13">#REF!</definedName>
    <definedName name="TIENLUONG" localSheetId="1">#REF!</definedName>
    <definedName name="TIENLUONG" localSheetId="4">#REF!</definedName>
    <definedName name="TIENLUONG" localSheetId="5">#REF!</definedName>
    <definedName name="TIENLUONG">#REF!</definedName>
    <definedName name="Tiepdiama">9500</definedName>
    <definedName name="TIEU_HAO_VAT_TU_DZ0.4KV" localSheetId="9">#REF!</definedName>
    <definedName name="TIEU_HAO_VAT_TU_DZ0.4KV" localSheetId="10">#REF!</definedName>
    <definedName name="TIEU_HAO_VAT_TU_DZ0.4KV" localSheetId="0">#REF!</definedName>
    <definedName name="TIEU_HAO_VAT_TU_DZ0.4KV" localSheetId="3">#REF!</definedName>
    <definedName name="TIEU_HAO_VAT_TU_DZ0.4KV" localSheetId="13">#REF!</definedName>
    <definedName name="TIEU_HAO_VAT_TU_DZ0.4KV" localSheetId="1">#REF!</definedName>
    <definedName name="TIEU_HAO_VAT_TU_DZ0.4KV" localSheetId="4">#REF!</definedName>
    <definedName name="TIEU_HAO_VAT_TU_DZ0.4KV" localSheetId="5">#REF!</definedName>
    <definedName name="TIEU_HAO_VAT_TU_DZ0.4KV">#REF!</definedName>
    <definedName name="TIEU_HAO_VAT_TU_DZ22KV" localSheetId="9">#REF!</definedName>
    <definedName name="TIEU_HAO_VAT_TU_DZ22KV" localSheetId="10">#REF!</definedName>
    <definedName name="TIEU_HAO_VAT_TU_DZ22KV" localSheetId="0">#REF!</definedName>
    <definedName name="TIEU_HAO_VAT_TU_DZ22KV" localSheetId="3">#REF!</definedName>
    <definedName name="TIEU_HAO_VAT_TU_DZ22KV" localSheetId="13">#REF!</definedName>
    <definedName name="TIEU_HAO_VAT_TU_DZ22KV" localSheetId="1">#REF!</definedName>
    <definedName name="TIEU_HAO_VAT_TU_DZ22KV" localSheetId="4">#REF!</definedName>
    <definedName name="TIEU_HAO_VAT_TU_DZ22KV" localSheetId="5">#REF!</definedName>
    <definedName name="TIEU_HAO_VAT_TU_DZ22KV">#REF!</definedName>
    <definedName name="TIEU_HAO_VAT_TU_TBA" localSheetId="9">#REF!</definedName>
    <definedName name="TIEU_HAO_VAT_TU_TBA" localSheetId="10">#REF!</definedName>
    <definedName name="TIEU_HAO_VAT_TU_TBA" localSheetId="0">#REF!</definedName>
    <definedName name="TIEU_HAO_VAT_TU_TBA" localSheetId="3">#REF!</definedName>
    <definedName name="TIEU_HAO_VAT_TU_TBA" localSheetId="13">#REF!</definedName>
    <definedName name="TIEU_HAO_VAT_TU_TBA" localSheetId="1">#REF!</definedName>
    <definedName name="TIEU_HAO_VAT_TU_TBA" localSheetId="4">#REF!</definedName>
    <definedName name="TIEU_HAO_VAT_TU_TBA" localSheetId="5">#REF!</definedName>
    <definedName name="TIEU_HAO_VAT_TU_TBA">#REF!</definedName>
    <definedName name="TIT" localSheetId="9">#REF!</definedName>
    <definedName name="TIT" localSheetId="10">#REF!</definedName>
    <definedName name="TIT" localSheetId="0">#REF!</definedName>
    <definedName name="TIT" localSheetId="3">#REF!</definedName>
    <definedName name="TIT" localSheetId="13">#REF!</definedName>
    <definedName name="TIT" localSheetId="1">#REF!</definedName>
    <definedName name="TIT" localSheetId="4">#REF!</definedName>
    <definedName name="TIT" localSheetId="5">#REF!</definedName>
    <definedName name="TIT">#REF!</definedName>
    <definedName name="TITAN" localSheetId="9">#REF!</definedName>
    <definedName name="TITAN" localSheetId="10">#REF!</definedName>
    <definedName name="TITAN" localSheetId="0">#REF!</definedName>
    <definedName name="TITAN" localSheetId="3">#REF!</definedName>
    <definedName name="TITAN" localSheetId="13">#REF!</definedName>
    <definedName name="TITAN" localSheetId="1">#REF!</definedName>
    <definedName name="TITAN" localSheetId="4">#REF!</definedName>
    <definedName name="TITAN" localSheetId="5">#REF!</definedName>
    <definedName name="TITAN">#REF!</definedName>
    <definedName name="TK" localSheetId="9">#REF!</definedName>
    <definedName name="TK" localSheetId="10">#REF!</definedName>
    <definedName name="TK" localSheetId="0">#REF!</definedName>
    <definedName name="TK" localSheetId="3">#REF!</definedName>
    <definedName name="TK" localSheetId="13">#REF!</definedName>
    <definedName name="TK" localSheetId="1">#REF!</definedName>
    <definedName name="TK" localSheetId="4">#REF!</definedName>
    <definedName name="TK" localSheetId="5">#REF!</definedName>
    <definedName name="TK">#REF!</definedName>
    <definedName name="TKP" localSheetId="9">#REF!</definedName>
    <definedName name="TKP" localSheetId="10">#REF!</definedName>
    <definedName name="TKP" localSheetId="0">#REF!</definedName>
    <definedName name="TKP" localSheetId="3">#REF!</definedName>
    <definedName name="TKP" localSheetId="13">#REF!</definedName>
    <definedName name="TKP" localSheetId="1">#REF!</definedName>
    <definedName name="TKP" localSheetId="4">#REF!</definedName>
    <definedName name="TKP" localSheetId="5">#REF!</definedName>
    <definedName name="TKP">#REF!</definedName>
    <definedName name="TLAC120" localSheetId="9">#REF!</definedName>
    <definedName name="TLAC120" localSheetId="10">#REF!</definedName>
    <definedName name="TLAC120" localSheetId="0">#REF!</definedName>
    <definedName name="TLAC120" localSheetId="3">#REF!</definedName>
    <definedName name="TLAC120" localSheetId="13">#REF!</definedName>
    <definedName name="TLAC120" localSheetId="1">#REF!</definedName>
    <definedName name="TLAC120" localSheetId="4">#REF!</definedName>
    <definedName name="TLAC120" localSheetId="5">#REF!</definedName>
    <definedName name="TLAC120">#REF!</definedName>
    <definedName name="TLAC35" localSheetId="9">#REF!</definedName>
    <definedName name="TLAC35" localSheetId="10">#REF!</definedName>
    <definedName name="TLAC35" localSheetId="0">#REF!</definedName>
    <definedName name="TLAC35" localSheetId="3">#REF!</definedName>
    <definedName name="TLAC35" localSheetId="13">#REF!</definedName>
    <definedName name="TLAC35" localSheetId="1">#REF!</definedName>
    <definedName name="TLAC35" localSheetId="4">#REF!</definedName>
    <definedName name="TLAC35" localSheetId="5">#REF!</definedName>
    <definedName name="TLAC35">#REF!</definedName>
    <definedName name="TLAC50" localSheetId="9">#REF!</definedName>
    <definedName name="TLAC50" localSheetId="10">#REF!</definedName>
    <definedName name="TLAC50" localSheetId="0">#REF!</definedName>
    <definedName name="TLAC50" localSheetId="3">#REF!</definedName>
    <definedName name="TLAC50" localSheetId="13">#REF!</definedName>
    <definedName name="TLAC50" localSheetId="1">#REF!</definedName>
    <definedName name="TLAC50" localSheetId="4">#REF!</definedName>
    <definedName name="TLAC50" localSheetId="5">#REF!</definedName>
    <definedName name="TLAC50">#REF!</definedName>
    <definedName name="TLAC70" localSheetId="9">#REF!</definedName>
    <definedName name="TLAC70" localSheetId="10">#REF!</definedName>
    <definedName name="TLAC70" localSheetId="0">#REF!</definedName>
    <definedName name="TLAC70" localSheetId="3">#REF!</definedName>
    <definedName name="TLAC70" localSheetId="13">#REF!</definedName>
    <definedName name="TLAC70" localSheetId="1">#REF!</definedName>
    <definedName name="TLAC70" localSheetId="4">#REF!</definedName>
    <definedName name="TLAC70" localSheetId="5">#REF!</definedName>
    <definedName name="TLAC70">#REF!</definedName>
    <definedName name="TLAC95" localSheetId="9">#REF!</definedName>
    <definedName name="TLAC95" localSheetId="10">#REF!</definedName>
    <definedName name="TLAC95" localSheetId="0">#REF!</definedName>
    <definedName name="TLAC95" localSheetId="3">#REF!</definedName>
    <definedName name="TLAC95" localSheetId="13">#REF!</definedName>
    <definedName name="TLAC95" localSheetId="1">#REF!</definedName>
    <definedName name="TLAC95" localSheetId="4">#REF!</definedName>
    <definedName name="TLAC95" localSheetId="5">#REF!</definedName>
    <definedName name="TLAC95">#REF!</definedName>
    <definedName name="TONG_GIA_TRI_CONG_TRINH" localSheetId="9">#REF!</definedName>
    <definedName name="TONG_GIA_TRI_CONG_TRINH" localSheetId="10">#REF!</definedName>
    <definedName name="TONG_GIA_TRI_CONG_TRINH" localSheetId="0">#REF!</definedName>
    <definedName name="TONG_GIA_TRI_CONG_TRINH" localSheetId="3">#REF!</definedName>
    <definedName name="TONG_GIA_TRI_CONG_TRINH" localSheetId="13">#REF!</definedName>
    <definedName name="TONG_GIA_TRI_CONG_TRINH" localSheetId="1">#REF!</definedName>
    <definedName name="TONG_GIA_TRI_CONG_TRINH" localSheetId="4">#REF!</definedName>
    <definedName name="TONG_GIA_TRI_CONG_TRINH" localSheetId="5">#REF!</definedName>
    <definedName name="TONG_GIA_TRI_CONG_TRINH">#REF!</definedName>
    <definedName name="TONG_HOP_THI_NGHIEM_DZ0.4KV" localSheetId="9">#REF!</definedName>
    <definedName name="TONG_HOP_THI_NGHIEM_DZ0.4KV" localSheetId="10">#REF!</definedName>
    <definedName name="TONG_HOP_THI_NGHIEM_DZ0.4KV" localSheetId="0">#REF!</definedName>
    <definedName name="TONG_HOP_THI_NGHIEM_DZ0.4KV" localSheetId="3">#REF!</definedName>
    <definedName name="TONG_HOP_THI_NGHIEM_DZ0.4KV" localSheetId="13">#REF!</definedName>
    <definedName name="TONG_HOP_THI_NGHIEM_DZ0.4KV" localSheetId="1">#REF!</definedName>
    <definedName name="TONG_HOP_THI_NGHIEM_DZ0.4KV" localSheetId="4">#REF!</definedName>
    <definedName name="TONG_HOP_THI_NGHIEM_DZ0.4KV" localSheetId="5">#REF!</definedName>
    <definedName name="TONG_HOP_THI_NGHIEM_DZ0.4KV">#REF!</definedName>
    <definedName name="TONG_HOP_THI_NGHIEM_DZ22KV" localSheetId="9">#REF!</definedName>
    <definedName name="TONG_HOP_THI_NGHIEM_DZ22KV" localSheetId="10">#REF!</definedName>
    <definedName name="TONG_HOP_THI_NGHIEM_DZ22KV" localSheetId="0">#REF!</definedName>
    <definedName name="TONG_HOP_THI_NGHIEM_DZ22KV" localSheetId="3">#REF!</definedName>
    <definedName name="TONG_HOP_THI_NGHIEM_DZ22KV" localSheetId="13">#REF!</definedName>
    <definedName name="TONG_HOP_THI_NGHIEM_DZ22KV" localSheetId="1">#REF!</definedName>
    <definedName name="TONG_HOP_THI_NGHIEM_DZ22KV" localSheetId="4">#REF!</definedName>
    <definedName name="TONG_HOP_THI_NGHIEM_DZ22KV" localSheetId="5">#REF!</definedName>
    <definedName name="TONG_HOP_THI_NGHIEM_DZ22KV">#REF!</definedName>
    <definedName name="TONG_KE_TBA" localSheetId="9">#REF!</definedName>
    <definedName name="TONG_KE_TBA" localSheetId="10">#REF!</definedName>
    <definedName name="TONG_KE_TBA" localSheetId="0">#REF!</definedName>
    <definedName name="TONG_KE_TBA" localSheetId="3">#REF!</definedName>
    <definedName name="TONG_KE_TBA" localSheetId="13">#REF!</definedName>
    <definedName name="TONG_KE_TBA" localSheetId="1">#REF!</definedName>
    <definedName name="TONG_KE_TBA" localSheetId="4">#REF!</definedName>
    <definedName name="TONG_KE_TBA" localSheetId="5">#REF!</definedName>
    <definedName name="TONG_KE_TBA">#REF!</definedName>
    <definedName name="TPLRP" localSheetId="9">#REF!</definedName>
    <definedName name="TPLRP" localSheetId="10">#REF!</definedName>
    <definedName name="TPLRP" localSheetId="0">#REF!</definedName>
    <definedName name="TPLRP" localSheetId="3">#REF!</definedName>
    <definedName name="TPLRP" localSheetId="13">#REF!</definedName>
    <definedName name="TPLRP" localSheetId="1">#REF!</definedName>
    <definedName name="TPLRP" localSheetId="4">#REF!</definedName>
    <definedName name="TPLRP" localSheetId="5">#REF!</definedName>
    <definedName name="TPLRP">#REF!</definedName>
    <definedName name="TRADE2" localSheetId="9">#REF!</definedName>
    <definedName name="TRADE2" localSheetId="10">#REF!</definedName>
    <definedName name="TRADE2" localSheetId="0">#REF!</definedName>
    <definedName name="TRADE2" localSheetId="3">#REF!</definedName>
    <definedName name="TRADE2" localSheetId="13">#REF!</definedName>
    <definedName name="TRADE2" localSheetId="1">#REF!</definedName>
    <definedName name="TRADE2" localSheetId="4">#REF!</definedName>
    <definedName name="TRADE2" localSheetId="5">#REF!</definedName>
    <definedName name="TRADE2">#REF!</definedName>
    <definedName name="trt" localSheetId="9">#REF!</definedName>
    <definedName name="trt" localSheetId="10">#REF!</definedName>
    <definedName name="trt" localSheetId="0">#REF!</definedName>
    <definedName name="trt" localSheetId="3">#REF!</definedName>
    <definedName name="trt" localSheetId="13">#REF!</definedName>
    <definedName name="trt" localSheetId="1">#REF!</definedName>
    <definedName name="trt" localSheetId="4">#REF!</definedName>
    <definedName name="trt" localSheetId="5">#REF!</definedName>
    <definedName name="trt">#REF!</definedName>
    <definedName name="tt" localSheetId="9">#REF!</definedName>
    <definedName name="tt" localSheetId="10">#REF!</definedName>
    <definedName name="tt" localSheetId="0">#REF!</definedName>
    <definedName name="tt" localSheetId="3">#REF!</definedName>
    <definedName name="tt" localSheetId="13">#REF!</definedName>
    <definedName name="tt" localSheetId="1">#REF!</definedName>
    <definedName name="tt" localSheetId="4">#REF!</definedName>
    <definedName name="tt" localSheetId="5">#REF!</definedName>
    <definedName name="tt">#REF!</definedName>
    <definedName name="TT_1P" localSheetId="9">#REF!</definedName>
    <definedName name="TT_1P" localSheetId="10">#REF!</definedName>
    <definedName name="TT_1P" localSheetId="0">#REF!</definedName>
    <definedName name="TT_1P" localSheetId="3">#REF!</definedName>
    <definedName name="TT_1P" localSheetId="13">#REF!</definedName>
    <definedName name="TT_1P" localSheetId="1">#REF!</definedName>
    <definedName name="TT_1P" localSheetId="4">#REF!</definedName>
    <definedName name="TT_1P" localSheetId="5">#REF!</definedName>
    <definedName name="TT_1P">#REF!</definedName>
    <definedName name="TT_3p" localSheetId="9">#REF!</definedName>
    <definedName name="TT_3p" localSheetId="10">#REF!</definedName>
    <definedName name="TT_3p" localSheetId="0">#REF!</definedName>
    <definedName name="TT_3p" localSheetId="3">#REF!</definedName>
    <definedName name="TT_3p" localSheetId="13">#REF!</definedName>
    <definedName name="TT_3p" localSheetId="1">#REF!</definedName>
    <definedName name="TT_3p" localSheetId="4">#REF!</definedName>
    <definedName name="TT_3p" localSheetId="5">#REF!</definedName>
    <definedName name="TT_3p">#REF!</definedName>
    <definedName name="ttronmk" localSheetId="9">#REF!</definedName>
    <definedName name="ttronmk" localSheetId="10">#REF!</definedName>
    <definedName name="ttronmk" localSheetId="0">#REF!</definedName>
    <definedName name="ttronmk" localSheetId="3">#REF!</definedName>
    <definedName name="ttronmk" localSheetId="13">#REF!</definedName>
    <definedName name="ttronmk" localSheetId="1">#REF!</definedName>
    <definedName name="ttronmk" localSheetId="4">#REF!</definedName>
    <definedName name="ttronmk" localSheetId="5">#REF!</definedName>
    <definedName name="ttronmk">#REF!</definedName>
    <definedName name="tv75nc" localSheetId="9">#REF!</definedName>
    <definedName name="tv75nc" localSheetId="10">#REF!</definedName>
    <definedName name="tv75nc" localSheetId="0">#REF!</definedName>
    <definedName name="tv75nc" localSheetId="3">#REF!</definedName>
    <definedName name="tv75nc" localSheetId="13">#REF!</definedName>
    <definedName name="tv75nc" localSheetId="1">#REF!</definedName>
    <definedName name="tv75nc" localSheetId="4">#REF!</definedName>
    <definedName name="tv75nc" localSheetId="5">#REF!</definedName>
    <definedName name="tv75nc">#REF!</definedName>
    <definedName name="tv75vl" localSheetId="9">#REF!</definedName>
    <definedName name="tv75vl" localSheetId="10">#REF!</definedName>
    <definedName name="tv75vl" localSheetId="0">#REF!</definedName>
    <definedName name="tv75vl" localSheetId="3">#REF!</definedName>
    <definedName name="tv75vl" localSheetId="13">#REF!</definedName>
    <definedName name="tv75vl" localSheetId="1">#REF!</definedName>
    <definedName name="tv75vl" localSheetId="4">#REF!</definedName>
    <definedName name="tv75vl" localSheetId="5">#REF!</definedName>
    <definedName name="tv75vl">#REF!</definedName>
    <definedName name="U" localSheetId="9">#REF!</definedName>
    <definedName name="U" localSheetId="10">#REF!</definedName>
    <definedName name="U" localSheetId="0">#REF!</definedName>
    <definedName name="U" localSheetId="3">#REF!</definedName>
    <definedName name="U" localSheetId="13">#REF!</definedName>
    <definedName name="U" localSheetId="1">#REF!</definedName>
    <definedName name="U" localSheetId="4">#REF!</definedName>
    <definedName name="U" localSheetId="5">#REF!</definedName>
    <definedName name="U">#REF!</definedName>
    <definedName name="uu" localSheetId="9">#REF!</definedName>
    <definedName name="uu" localSheetId="10">#REF!</definedName>
    <definedName name="uu" localSheetId="0">#REF!</definedName>
    <definedName name="uu" localSheetId="3">#REF!</definedName>
    <definedName name="uu" localSheetId="13">#REF!</definedName>
    <definedName name="uu" localSheetId="1">#REF!</definedName>
    <definedName name="uu" localSheetId="4">#REF!</definedName>
    <definedName name="uu" localSheetId="5">#REF!</definedName>
    <definedName name="uu">#REF!</definedName>
    <definedName name="VAN_CHUYEN_DUONG_DAI_DZ0.4KV" localSheetId="9">#REF!</definedName>
    <definedName name="VAN_CHUYEN_DUONG_DAI_DZ0.4KV" localSheetId="10">#REF!</definedName>
    <definedName name="VAN_CHUYEN_DUONG_DAI_DZ0.4KV" localSheetId="0">#REF!</definedName>
    <definedName name="VAN_CHUYEN_DUONG_DAI_DZ0.4KV" localSheetId="3">#REF!</definedName>
    <definedName name="VAN_CHUYEN_DUONG_DAI_DZ0.4KV" localSheetId="13">#REF!</definedName>
    <definedName name="VAN_CHUYEN_DUONG_DAI_DZ0.4KV" localSheetId="1">#REF!</definedName>
    <definedName name="VAN_CHUYEN_DUONG_DAI_DZ0.4KV" localSheetId="4">#REF!</definedName>
    <definedName name="VAN_CHUYEN_DUONG_DAI_DZ0.4KV" localSheetId="5">#REF!</definedName>
    <definedName name="VAN_CHUYEN_DUONG_DAI_DZ0.4KV">#REF!</definedName>
    <definedName name="VAN_CHUYEN_DUONG_DAI_DZ22KV" localSheetId="9">#REF!</definedName>
    <definedName name="VAN_CHUYEN_DUONG_DAI_DZ22KV" localSheetId="10">#REF!</definedName>
    <definedName name="VAN_CHUYEN_DUONG_DAI_DZ22KV" localSheetId="0">#REF!</definedName>
    <definedName name="VAN_CHUYEN_DUONG_DAI_DZ22KV" localSheetId="3">#REF!</definedName>
    <definedName name="VAN_CHUYEN_DUONG_DAI_DZ22KV" localSheetId="13">#REF!</definedName>
    <definedName name="VAN_CHUYEN_DUONG_DAI_DZ22KV" localSheetId="1">#REF!</definedName>
    <definedName name="VAN_CHUYEN_DUONG_DAI_DZ22KV" localSheetId="4">#REF!</definedName>
    <definedName name="VAN_CHUYEN_DUONG_DAI_DZ22KV" localSheetId="5">#REF!</definedName>
    <definedName name="VAN_CHUYEN_DUONG_DAI_DZ22KV">#REF!</definedName>
    <definedName name="VAN_CHUYEN_VAT_TU_CHUNG" localSheetId="9">#REF!</definedName>
    <definedName name="VAN_CHUYEN_VAT_TU_CHUNG" localSheetId="10">#REF!</definedName>
    <definedName name="VAN_CHUYEN_VAT_TU_CHUNG" localSheetId="0">#REF!</definedName>
    <definedName name="VAN_CHUYEN_VAT_TU_CHUNG" localSheetId="3">#REF!</definedName>
    <definedName name="VAN_CHUYEN_VAT_TU_CHUNG" localSheetId="13">#REF!</definedName>
    <definedName name="VAN_CHUYEN_VAT_TU_CHUNG" localSheetId="1">#REF!</definedName>
    <definedName name="VAN_CHUYEN_VAT_TU_CHUNG" localSheetId="4">#REF!</definedName>
    <definedName name="VAN_CHUYEN_VAT_TU_CHUNG" localSheetId="5">#REF!</definedName>
    <definedName name="VAN_CHUYEN_VAT_TU_CHUNG">#REF!</definedName>
    <definedName name="VAN_TRUNG_CHUYEN_VAT_TU_CHUNG" localSheetId="9">#REF!</definedName>
    <definedName name="VAN_TRUNG_CHUYEN_VAT_TU_CHUNG" localSheetId="10">#REF!</definedName>
    <definedName name="VAN_TRUNG_CHUYEN_VAT_TU_CHUNG" localSheetId="0">#REF!</definedName>
    <definedName name="VAN_TRUNG_CHUYEN_VAT_TU_CHUNG" localSheetId="3">#REF!</definedName>
    <definedName name="VAN_TRUNG_CHUYEN_VAT_TU_CHUNG" localSheetId="13">#REF!</definedName>
    <definedName name="VAN_TRUNG_CHUYEN_VAT_TU_CHUNG" localSheetId="1">#REF!</definedName>
    <definedName name="VAN_TRUNG_CHUYEN_VAT_TU_CHUNG" localSheetId="4">#REF!</definedName>
    <definedName name="VAN_TRUNG_CHUYEN_VAT_TU_CHUNG" localSheetId="5">#REF!</definedName>
    <definedName name="VAN_TRUNG_CHUYEN_VAT_TU_CHUNG">#REF!</definedName>
    <definedName name="VARIINST" localSheetId="9">#REF!</definedName>
    <definedName name="VARIINST" localSheetId="10">#REF!</definedName>
    <definedName name="VARIINST" localSheetId="0">#REF!</definedName>
    <definedName name="VARIINST" localSheetId="3">#REF!</definedName>
    <definedName name="VARIINST" localSheetId="13">#REF!</definedName>
    <definedName name="VARIINST" localSheetId="1">#REF!</definedName>
    <definedName name="VARIINST" localSheetId="4">#REF!</definedName>
    <definedName name="VARIINST" localSheetId="5">#REF!</definedName>
    <definedName name="VARIINST">#REF!</definedName>
    <definedName name="VARIPURC" localSheetId="9">#REF!</definedName>
    <definedName name="VARIPURC" localSheetId="10">#REF!</definedName>
    <definedName name="VARIPURC" localSheetId="0">#REF!</definedName>
    <definedName name="VARIPURC" localSheetId="3">#REF!</definedName>
    <definedName name="VARIPURC" localSheetId="13">#REF!</definedName>
    <definedName name="VARIPURC" localSheetId="1">#REF!</definedName>
    <definedName name="VARIPURC" localSheetId="4">#REF!</definedName>
    <definedName name="VARIPURC" localSheetId="5">#REF!</definedName>
    <definedName name="VARIPURC">#REF!</definedName>
    <definedName name="vat" localSheetId="9">#REF!</definedName>
    <definedName name="vat" localSheetId="10">#REF!</definedName>
    <definedName name="vat" localSheetId="0">#REF!</definedName>
    <definedName name="vat" localSheetId="3">#REF!</definedName>
    <definedName name="vat" localSheetId="13">#REF!</definedName>
    <definedName name="vat" localSheetId="1">#REF!</definedName>
    <definedName name="vat" localSheetId="4">#REF!</definedName>
    <definedName name="vat" localSheetId="5">#REF!</definedName>
    <definedName name="vat">#REF!</definedName>
    <definedName name="VAT_LIEU_DEN_CHAN_CONG_TRINH" localSheetId="9">#REF!</definedName>
    <definedName name="VAT_LIEU_DEN_CHAN_CONG_TRINH" localSheetId="10">#REF!</definedName>
    <definedName name="VAT_LIEU_DEN_CHAN_CONG_TRINH" localSheetId="0">#REF!</definedName>
    <definedName name="VAT_LIEU_DEN_CHAN_CONG_TRINH" localSheetId="3">#REF!</definedName>
    <definedName name="VAT_LIEU_DEN_CHAN_CONG_TRINH" localSheetId="13">#REF!</definedName>
    <definedName name="VAT_LIEU_DEN_CHAN_CONG_TRINH" localSheetId="1">#REF!</definedName>
    <definedName name="VAT_LIEU_DEN_CHAN_CONG_TRINH" localSheetId="4">#REF!</definedName>
    <definedName name="VAT_LIEU_DEN_CHAN_CONG_TRINH" localSheetId="5">#REF!</definedName>
    <definedName name="VAT_LIEU_DEN_CHAN_CONG_TRINH">#REF!</definedName>
    <definedName name="VCHT" localSheetId="9">#REF!</definedName>
    <definedName name="VCHT" localSheetId="10">#REF!</definedName>
    <definedName name="VCHT" localSheetId="0">#REF!</definedName>
    <definedName name="VCHT" localSheetId="3">#REF!</definedName>
    <definedName name="VCHT" localSheetId="13">#REF!</definedName>
    <definedName name="VCHT" localSheetId="1">#REF!</definedName>
    <definedName name="VCHT" localSheetId="4">#REF!</definedName>
    <definedName name="VCHT" localSheetId="5">#REF!</definedName>
    <definedName name="VCHT">#REF!</definedName>
    <definedName name="VCTT" localSheetId="9">#REF!</definedName>
    <definedName name="VCTT" localSheetId="10">#REF!</definedName>
    <definedName name="VCTT" localSheetId="0">#REF!</definedName>
    <definedName name="VCTT" localSheetId="3">#REF!</definedName>
    <definedName name="VCTT" localSheetId="13">#REF!</definedName>
    <definedName name="VCTT" localSheetId="1">#REF!</definedName>
    <definedName name="VCTT" localSheetId="4">#REF!</definedName>
    <definedName name="VCTT" localSheetId="5">#REF!</definedName>
    <definedName name="VCTT">#REF!</definedName>
    <definedName name="vd3p" localSheetId="9">#REF!</definedName>
    <definedName name="vd3p" localSheetId="10">#REF!</definedName>
    <definedName name="vd3p" localSheetId="0">#REF!</definedName>
    <definedName name="vd3p" localSheetId="3">#REF!</definedName>
    <definedName name="vd3p" localSheetId="13">#REF!</definedName>
    <definedName name="vd3p" localSheetId="1">#REF!</definedName>
    <definedName name="vd3p" localSheetId="4">#REF!</definedName>
    <definedName name="vd3p" localSheetId="5">#REF!</definedName>
    <definedName name="vd3p">#REF!</definedName>
    <definedName name="vl1p" localSheetId="9">#REF!</definedName>
    <definedName name="vl1p" localSheetId="10">#REF!</definedName>
    <definedName name="vl1p" localSheetId="0">#REF!</definedName>
    <definedName name="vl1p" localSheetId="3">#REF!</definedName>
    <definedName name="vl1p" localSheetId="13">#REF!</definedName>
    <definedName name="vl1p" localSheetId="1">#REF!</definedName>
    <definedName name="vl1p" localSheetId="4">#REF!</definedName>
    <definedName name="vl1p" localSheetId="5">#REF!</definedName>
    <definedName name="vl1p">#REF!</definedName>
    <definedName name="vl3p" localSheetId="9">#REF!</definedName>
    <definedName name="vl3p" localSheetId="10">#REF!</definedName>
    <definedName name="vl3p" localSheetId="0">#REF!</definedName>
    <definedName name="vl3p" localSheetId="3">#REF!</definedName>
    <definedName name="vl3p" localSheetId="13">#REF!</definedName>
    <definedName name="vl3p" localSheetId="1">#REF!</definedName>
    <definedName name="vl3p" localSheetId="4">#REF!</definedName>
    <definedName name="vl3p" localSheetId="5">#REF!</definedName>
    <definedName name="vl3p">#REF!</definedName>
    <definedName name="vldg" localSheetId="9">#REF!</definedName>
    <definedName name="vldg" localSheetId="10">#REF!</definedName>
    <definedName name="vldg" localSheetId="0">#REF!</definedName>
    <definedName name="vldg" localSheetId="3">#REF!</definedName>
    <definedName name="vldg" localSheetId="13">#REF!</definedName>
    <definedName name="vldg" localSheetId="1">#REF!</definedName>
    <definedName name="vldg" localSheetId="4">#REF!</definedName>
    <definedName name="vldg" localSheetId="5">#REF!</definedName>
    <definedName name="vldg">#REF!</definedName>
    <definedName name="vldn400" localSheetId="9">#REF!</definedName>
    <definedName name="vldn400" localSheetId="10">#REF!</definedName>
    <definedName name="vldn400" localSheetId="0">#REF!</definedName>
    <definedName name="vldn400" localSheetId="3">#REF!</definedName>
    <definedName name="vldn400" localSheetId="13">#REF!</definedName>
    <definedName name="vldn400" localSheetId="1">#REF!</definedName>
    <definedName name="vldn400" localSheetId="4">#REF!</definedName>
    <definedName name="vldn400" localSheetId="5">#REF!</definedName>
    <definedName name="vldn400">#REF!</definedName>
    <definedName name="vldn600" localSheetId="9">#REF!</definedName>
    <definedName name="vldn600" localSheetId="10">#REF!</definedName>
    <definedName name="vldn600" localSheetId="0">#REF!</definedName>
    <definedName name="vldn600" localSheetId="3">#REF!</definedName>
    <definedName name="vldn600" localSheetId="13">#REF!</definedName>
    <definedName name="vldn600" localSheetId="1">#REF!</definedName>
    <definedName name="vldn600" localSheetId="4">#REF!</definedName>
    <definedName name="vldn600" localSheetId="5">#REF!</definedName>
    <definedName name="vldn600">#REF!</definedName>
    <definedName name="VLIEU" localSheetId="9">#REF!</definedName>
    <definedName name="VLIEU" localSheetId="10">#REF!</definedName>
    <definedName name="VLIEU" localSheetId="0">#REF!</definedName>
    <definedName name="VLIEU" localSheetId="3">#REF!</definedName>
    <definedName name="VLIEU" localSheetId="13">#REF!</definedName>
    <definedName name="VLIEU" localSheetId="1">#REF!</definedName>
    <definedName name="VLIEU" localSheetId="4">#REF!</definedName>
    <definedName name="VLIEU" localSheetId="5">#REF!</definedName>
    <definedName name="VLIEU">#REF!</definedName>
    <definedName name="VLM" localSheetId="9">#REF!</definedName>
    <definedName name="VLM" localSheetId="10">#REF!</definedName>
    <definedName name="VLM" localSheetId="0">#REF!</definedName>
    <definedName name="VLM" localSheetId="3">#REF!</definedName>
    <definedName name="VLM" localSheetId="13">#REF!</definedName>
    <definedName name="VLM" localSheetId="1">#REF!</definedName>
    <definedName name="VLM" localSheetId="4">#REF!</definedName>
    <definedName name="VLM" localSheetId="5">#REF!</definedName>
    <definedName name="VLM">#REF!</definedName>
    <definedName name="vltram" localSheetId="9">#REF!</definedName>
    <definedName name="vltram" localSheetId="10">#REF!</definedName>
    <definedName name="vltram" localSheetId="0">#REF!</definedName>
    <definedName name="vltram" localSheetId="3">#REF!</definedName>
    <definedName name="vltram" localSheetId="13">#REF!</definedName>
    <definedName name="vltram" localSheetId="1">#REF!</definedName>
    <definedName name="vltram" localSheetId="4">#REF!</definedName>
    <definedName name="vltram" localSheetId="5">#REF!</definedName>
    <definedName name="vltram">#REF!</definedName>
    <definedName name="vr3p" localSheetId="9">#REF!</definedName>
    <definedName name="vr3p" localSheetId="10">#REF!</definedName>
    <definedName name="vr3p" localSheetId="0">#REF!</definedName>
    <definedName name="vr3p" localSheetId="3">#REF!</definedName>
    <definedName name="vr3p" localSheetId="13">#REF!</definedName>
    <definedName name="vr3p" localSheetId="1">#REF!</definedName>
    <definedName name="vr3p" localSheetId="4">#REF!</definedName>
    <definedName name="vr3p" localSheetId="5">#REF!</definedName>
    <definedName name="vr3p">#REF!</definedName>
    <definedName name="W" localSheetId="9">#REF!</definedName>
    <definedName name="W" localSheetId="10">#REF!</definedName>
    <definedName name="W" localSheetId="0">#REF!</definedName>
    <definedName name="W" localSheetId="3">#REF!</definedName>
    <definedName name="W" localSheetId="13">#REF!</definedName>
    <definedName name="W" localSheetId="1">#REF!</definedName>
    <definedName name="W" localSheetId="4">#REF!</definedName>
    <definedName name="W" localSheetId="5">#REF!</definedName>
    <definedName name="W">#REF!</definedName>
    <definedName name="wrn.chi._.tiÆt." localSheetId="10" hidden="1">{#N/A,#N/A,FALSE,"Chi tiÆt"}</definedName>
    <definedName name="wrn.chi._.tiÆt." localSheetId="2" hidden="1">{#N/A,#N/A,FALSE,"Chi tiÆt"}</definedName>
    <definedName name="wrn.chi._.tiÆt." localSheetId="5" hidden="1">{#N/A,#N/A,FALSE,"Chi tiÆt"}</definedName>
    <definedName name="wrn.chi._.tiÆt." hidden="1">{#N/A,#N/A,FALSE,"Chi tiÆt"}</definedName>
    <definedName name="wrn.chi._.tiÆt._2" localSheetId="10" hidden="1">{#N/A,#N/A,FALSE,"Chi tiÆt"}</definedName>
    <definedName name="wrn.chi._.tiÆt._2" localSheetId="2" hidden="1">{#N/A,#N/A,FALSE,"Chi tiÆt"}</definedName>
    <definedName name="wrn.chi._.tiÆt._2" localSheetId="5" hidden="1">{#N/A,#N/A,FALSE,"Chi tiÆt"}</definedName>
    <definedName name="wrn.chi._.tiÆt._2" hidden="1">{#N/A,#N/A,FALSE,"Chi tiÆt"}</definedName>
    <definedName name="X" localSheetId="9">#REF!</definedName>
    <definedName name="X" localSheetId="10">#REF!</definedName>
    <definedName name="X" localSheetId="0">#REF!</definedName>
    <definedName name="X" localSheetId="3">#REF!</definedName>
    <definedName name="X" localSheetId="1">#REF!</definedName>
    <definedName name="X" localSheetId="4">#REF!</definedName>
    <definedName name="X" localSheetId="5">#REF!</definedName>
    <definedName name="X">#REF!</definedName>
    <definedName name="x1pind" localSheetId="9">#REF!</definedName>
    <definedName name="x1pind" localSheetId="10">#REF!</definedName>
    <definedName name="x1pind" localSheetId="0">#REF!</definedName>
    <definedName name="x1pind" localSheetId="3">#REF!</definedName>
    <definedName name="x1pind" localSheetId="13">#REF!</definedName>
    <definedName name="x1pind" localSheetId="1">#REF!</definedName>
    <definedName name="x1pind" localSheetId="4">#REF!</definedName>
    <definedName name="x1pind" localSheetId="5">#REF!</definedName>
    <definedName name="x1pind">#REF!</definedName>
    <definedName name="x1ping" localSheetId="9">#REF!</definedName>
    <definedName name="x1ping" localSheetId="10">#REF!</definedName>
    <definedName name="x1ping" localSheetId="0">#REF!</definedName>
    <definedName name="x1ping" localSheetId="3">#REF!</definedName>
    <definedName name="x1ping" localSheetId="13">#REF!</definedName>
    <definedName name="x1ping" localSheetId="1">#REF!</definedName>
    <definedName name="x1ping" localSheetId="4">#REF!</definedName>
    <definedName name="x1ping" localSheetId="5">#REF!</definedName>
    <definedName name="x1ping">#REF!</definedName>
    <definedName name="x1pint" localSheetId="9">#REF!</definedName>
    <definedName name="x1pint" localSheetId="10">#REF!</definedName>
    <definedName name="x1pint" localSheetId="0">#REF!</definedName>
    <definedName name="x1pint" localSheetId="3">#REF!</definedName>
    <definedName name="x1pint" localSheetId="13">#REF!</definedName>
    <definedName name="x1pint" localSheetId="1">#REF!</definedName>
    <definedName name="x1pint" localSheetId="4">#REF!</definedName>
    <definedName name="x1pint" localSheetId="5">#REF!</definedName>
    <definedName name="x1pint">#REF!</definedName>
    <definedName name="XA" localSheetId="9">#REF!</definedName>
    <definedName name="XA" localSheetId="10">#REF!</definedName>
    <definedName name="XA" localSheetId="0">#REF!</definedName>
    <definedName name="XA" localSheetId="3">#REF!</definedName>
    <definedName name="XA" localSheetId="13">#REF!</definedName>
    <definedName name="XA" localSheetId="1">#REF!</definedName>
    <definedName name="XA" localSheetId="4">#REF!</definedName>
    <definedName name="XA" localSheetId="5">#REF!</definedName>
    <definedName name="XA">#REF!</definedName>
    <definedName name="XCCT">0.5</definedName>
    <definedName name="xd0.6" localSheetId="9">#REF!</definedName>
    <definedName name="xd0.6" localSheetId="10">#REF!</definedName>
    <definedName name="xd0.6" localSheetId="0">#REF!</definedName>
    <definedName name="xd0.6" localSheetId="3">#REF!</definedName>
    <definedName name="xd0.6" localSheetId="1">#REF!</definedName>
    <definedName name="xd0.6" localSheetId="4">#REF!</definedName>
    <definedName name="xd0.6" localSheetId="5">#REF!</definedName>
    <definedName name="xd0.6">#REF!</definedName>
    <definedName name="xd1.3" localSheetId="9">#REF!</definedName>
    <definedName name="xd1.3" localSheetId="10">#REF!</definedName>
    <definedName name="xd1.3" localSheetId="0">#REF!</definedName>
    <definedName name="xd1.3" localSheetId="3">#REF!</definedName>
    <definedName name="xd1.3" localSheetId="13">#REF!</definedName>
    <definedName name="xd1.3" localSheetId="1">#REF!</definedName>
    <definedName name="xd1.3" localSheetId="4">#REF!</definedName>
    <definedName name="xd1.3" localSheetId="5">#REF!</definedName>
    <definedName name="xd1.3">#REF!</definedName>
    <definedName name="xd1.5" localSheetId="9">#REF!</definedName>
    <definedName name="xd1.5" localSheetId="10">#REF!</definedName>
    <definedName name="xd1.5" localSheetId="0">#REF!</definedName>
    <definedName name="xd1.5" localSheetId="3">#REF!</definedName>
    <definedName name="xd1.5" localSheetId="13">#REF!</definedName>
    <definedName name="xd1.5" localSheetId="1">#REF!</definedName>
    <definedName name="xd1.5" localSheetId="4">#REF!</definedName>
    <definedName name="xd1.5" localSheetId="5">#REF!</definedName>
    <definedName name="xd1.5">#REF!</definedName>
    <definedName name="xfco" localSheetId="9">#REF!</definedName>
    <definedName name="xfco" localSheetId="10">#REF!</definedName>
    <definedName name="xfco" localSheetId="0">#REF!</definedName>
    <definedName name="xfco" localSheetId="3">#REF!</definedName>
    <definedName name="xfco" localSheetId="13">#REF!</definedName>
    <definedName name="xfco" localSheetId="1">#REF!</definedName>
    <definedName name="xfco" localSheetId="4">#REF!</definedName>
    <definedName name="xfco" localSheetId="5">#REF!</definedName>
    <definedName name="xfco">#REF!</definedName>
    <definedName name="xfco3p" localSheetId="9">#REF!</definedName>
    <definedName name="xfco3p" localSheetId="10">#REF!</definedName>
    <definedName name="xfco3p" localSheetId="0">#REF!</definedName>
    <definedName name="xfco3p" localSheetId="3">#REF!</definedName>
    <definedName name="xfco3p" localSheetId="13">#REF!</definedName>
    <definedName name="xfco3p" localSheetId="1">#REF!</definedName>
    <definedName name="xfco3p" localSheetId="4">#REF!</definedName>
    <definedName name="xfco3p" localSheetId="5">#REF!</definedName>
    <definedName name="xfco3p">#REF!</definedName>
    <definedName name="xfcotnc" localSheetId="9">#REF!</definedName>
    <definedName name="xfcotnc" localSheetId="10">#REF!</definedName>
    <definedName name="xfcotnc" localSheetId="0">#REF!</definedName>
    <definedName name="xfcotnc" localSheetId="3">#REF!</definedName>
    <definedName name="xfcotnc" localSheetId="13">#REF!</definedName>
    <definedName name="xfcotnc" localSheetId="1">#REF!</definedName>
    <definedName name="xfcotnc" localSheetId="4">#REF!</definedName>
    <definedName name="xfcotnc" localSheetId="5">#REF!</definedName>
    <definedName name="xfcotnc">#REF!</definedName>
    <definedName name="xfcotvl" localSheetId="9">#REF!</definedName>
    <definedName name="xfcotvl" localSheetId="10">#REF!</definedName>
    <definedName name="xfcotvl" localSheetId="0">#REF!</definedName>
    <definedName name="xfcotvl" localSheetId="3">#REF!</definedName>
    <definedName name="xfcotvl" localSheetId="13">#REF!</definedName>
    <definedName name="xfcotvl" localSheetId="1">#REF!</definedName>
    <definedName name="xfcotvl" localSheetId="4">#REF!</definedName>
    <definedName name="xfcotvl" localSheetId="5">#REF!</definedName>
    <definedName name="xfcotvl">#REF!</definedName>
    <definedName name="xhn" localSheetId="9">#REF!</definedName>
    <definedName name="xhn" localSheetId="10">#REF!</definedName>
    <definedName name="xhn" localSheetId="0">#REF!</definedName>
    <definedName name="xhn" localSheetId="3">#REF!</definedName>
    <definedName name="xhn" localSheetId="13">#REF!</definedName>
    <definedName name="xhn" localSheetId="1">#REF!</definedName>
    <definedName name="xhn" localSheetId="4">#REF!</definedName>
    <definedName name="xhn" localSheetId="5">#REF!</definedName>
    <definedName name="xhn">#REF!</definedName>
    <definedName name="xig" localSheetId="9">#REF!</definedName>
    <definedName name="xig" localSheetId="10">#REF!</definedName>
    <definedName name="xig" localSheetId="0">#REF!</definedName>
    <definedName name="xig" localSheetId="3">#REF!</definedName>
    <definedName name="xig" localSheetId="13">#REF!</definedName>
    <definedName name="xig" localSheetId="1">#REF!</definedName>
    <definedName name="xig" localSheetId="4">#REF!</definedName>
    <definedName name="xig" localSheetId="5">#REF!</definedName>
    <definedName name="xig">#REF!</definedName>
    <definedName name="xig1" localSheetId="9">#REF!</definedName>
    <definedName name="xig1" localSheetId="10">#REF!</definedName>
    <definedName name="xig1" localSheetId="0">#REF!</definedName>
    <definedName name="xig1" localSheetId="3">#REF!</definedName>
    <definedName name="xig1" localSheetId="13">#REF!</definedName>
    <definedName name="xig1" localSheetId="1">#REF!</definedName>
    <definedName name="xig1" localSheetId="4">#REF!</definedName>
    <definedName name="xig1" localSheetId="5">#REF!</definedName>
    <definedName name="xig1">#REF!</definedName>
    <definedName name="xig1p" localSheetId="9">#REF!</definedName>
    <definedName name="xig1p" localSheetId="10">#REF!</definedName>
    <definedName name="xig1p" localSheetId="0">#REF!</definedName>
    <definedName name="xig1p" localSheetId="3">#REF!</definedName>
    <definedName name="xig1p" localSheetId="13">#REF!</definedName>
    <definedName name="xig1p" localSheetId="1">#REF!</definedName>
    <definedName name="xig1p" localSheetId="4">#REF!</definedName>
    <definedName name="xig1p" localSheetId="5">#REF!</definedName>
    <definedName name="xig1p">#REF!</definedName>
    <definedName name="xig3p" localSheetId="9">#REF!</definedName>
    <definedName name="xig3p" localSheetId="10">#REF!</definedName>
    <definedName name="xig3p" localSheetId="0">#REF!</definedName>
    <definedName name="xig3p" localSheetId="3">#REF!</definedName>
    <definedName name="xig3p" localSheetId="13">#REF!</definedName>
    <definedName name="xig3p" localSheetId="1">#REF!</definedName>
    <definedName name="xig3p" localSheetId="4">#REF!</definedName>
    <definedName name="xig3p" localSheetId="5">#REF!</definedName>
    <definedName name="xig3p">#REF!</definedName>
    <definedName name="xignc3p" localSheetId="9">#REF!</definedName>
    <definedName name="xignc3p" localSheetId="10">#REF!</definedName>
    <definedName name="xignc3p" localSheetId="0">#REF!</definedName>
    <definedName name="xignc3p" localSheetId="3">#REF!</definedName>
    <definedName name="xignc3p" localSheetId="13">#REF!</definedName>
    <definedName name="xignc3p" localSheetId="1">#REF!</definedName>
    <definedName name="xignc3p" localSheetId="4">#REF!</definedName>
    <definedName name="xignc3p" localSheetId="5">#REF!</definedName>
    <definedName name="xignc3p">#REF!</definedName>
    <definedName name="xigvl3p" localSheetId="9">#REF!</definedName>
    <definedName name="xigvl3p" localSheetId="10">#REF!</definedName>
    <definedName name="xigvl3p" localSheetId="0">#REF!</definedName>
    <definedName name="xigvl3p" localSheetId="3">#REF!</definedName>
    <definedName name="xigvl3p" localSheetId="13">#REF!</definedName>
    <definedName name="xigvl3p" localSheetId="1">#REF!</definedName>
    <definedName name="xigvl3p" localSheetId="4">#REF!</definedName>
    <definedName name="xigvl3p" localSheetId="5">#REF!</definedName>
    <definedName name="xigvl3p">#REF!</definedName>
    <definedName name="xin" localSheetId="9">#REF!</definedName>
    <definedName name="xin" localSheetId="10">#REF!</definedName>
    <definedName name="xin" localSheetId="0">#REF!</definedName>
    <definedName name="xin" localSheetId="3">#REF!</definedName>
    <definedName name="xin" localSheetId="13">#REF!</definedName>
    <definedName name="xin" localSheetId="1">#REF!</definedName>
    <definedName name="xin" localSheetId="4">#REF!</definedName>
    <definedName name="xin" localSheetId="5">#REF!</definedName>
    <definedName name="xin">#REF!</definedName>
    <definedName name="xin190" localSheetId="9">#REF!</definedName>
    <definedName name="xin190" localSheetId="10">#REF!</definedName>
    <definedName name="xin190" localSheetId="0">#REF!</definedName>
    <definedName name="xin190" localSheetId="3">#REF!</definedName>
    <definedName name="xin190" localSheetId="13">#REF!</definedName>
    <definedName name="xin190" localSheetId="1">#REF!</definedName>
    <definedName name="xin190" localSheetId="4">#REF!</definedName>
    <definedName name="xin190" localSheetId="5">#REF!</definedName>
    <definedName name="xin190">#REF!</definedName>
    <definedName name="xin1903p" localSheetId="9">#REF!</definedName>
    <definedName name="xin1903p" localSheetId="10">#REF!</definedName>
    <definedName name="xin1903p" localSheetId="0">#REF!</definedName>
    <definedName name="xin1903p" localSheetId="3">#REF!</definedName>
    <definedName name="xin1903p" localSheetId="13">#REF!</definedName>
    <definedName name="xin1903p" localSheetId="1">#REF!</definedName>
    <definedName name="xin1903p" localSheetId="4">#REF!</definedName>
    <definedName name="xin1903p" localSheetId="5">#REF!</definedName>
    <definedName name="xin1903p">#REF!</definedName>
    <definedName name="xin2903p" localSheetId="9">#REF!</definedName>
    <definedName name="xin2903p" localSheetId="10">#REF!</definedName>
    <definedName name="xin2903p" localSheetId="0">#REF!</definedName>
    <definedName name="xin2903p" localSheetId="3">#REF!</definedName>
    <definedName name="xin2903p" localSheetId="13">#REF!</definedName>
    <definedName name="xin2903p" localSheetId="1">#REF!</definedName>
    <definedName name="xin2903p" localSheetId="4">#REF!</definedName>
    <definedName name="xin2903p" localSheetId="5">#REF!</definedName>
    <definedName name="xin2903p">#REF!</definedName>
    <definedName name="xin290nc3p" localSheetId="9">#REF!</definedName>
    <definedName name="xin290nc3p" localSheetId="10">#REF!</definedName>
    <definedName name="xin290nc3p" localSheetId="0">#REF!</definedName>
    <definedName name="xin290nc3p" localSheetId="3">#REF!</definedName>
    <definedName name="xin290nc3p" localSheetId="13">#REF!</definedName>
    <definedName name="xin290nc3p" localSheetId="1">#REF!</definedName>
    <definedName name="xin290nc3p" localSheetId="4">#REF!</definedName>
    <definedName name="xin290nc3p" localSheetId="5">#REF!</definedName>
    <definedName name="xin290nc3p">#REF!</definedName>
    <definedName name="xin290vl3p" localSheetId="9">#REF!</definedName>
    <definedName name="xin290vl3p" localSheetId="10">#REF!</definedName>
    <definedName name="xin290vl3p" localSheetId="0">#REF!</definedName>
    <definedName name="xin290vl3p" localSheetId="3">#REF!</definedName>
    <definedName name="xin290vl3p" localSheetId="13">#REF!</definedName>
    <definedName name="xin290vl3p" localSheetId="1">#REF!</definedName>
    <definedName name="xin290vl3p" localSheetId="4">#REF!</definedName>
    <definedName name="xin290vl3p" localSheetId="5">#REF!</definedName>
    <definedName name="xin290vl3p">#REF!</definedName>
    <definedName name="xin3p" localSheetId="9">#REF!</definedName>
    <definedName name="xin3p" localSheetId="10">#REF!</definedName>
    <definedName name="xin3p" localSheetId="0">#REF!</definedName>
    <definedName name="xin3p" localSheetId="3">#REF!</definedName>
    <definedName name="xin3p" localSheetId="13">#REF!</definedName>
    <definedName name="xin3p" localSheetId="1">#REF!</definedName>
    <definedName name="xin3p" localSheetId="4">#REF!</definedName>
    <definedName name="xin3p" localSheetId="5">#REF!</definedName>
    <definedName name="xin3p">#REF!</definedName>
    <definedName name="xind" localSheetId="9">#REF!</definedName>
    <definedName name="xind" localSheetId="10">#REF!</definedName>
    <definedName name="xind" localSheetId="0">#REF!</definedName>
    <definedName name="xind" localSheetId="3">#REF!</definedName>
    <definedName name="xind" localSheetId="13">#REF!</definedName>
    <definedName name="xind" localSheetId="1">#REF!</definedName>
    <definedName name="xind" localSheetId="4">#REF!</definedName>
    <definedName name="xind" localSheetId="5">#REF!</definedName>
    <definedName name="xind">#REF!</definedName>
    <definedName name="xind1p" localSheetId="9">#REF!</definedName>
    <definedName name="xind1p" localSheetId="10">#REF!</definedName>
    <definedName name="xind1p" localSheetId="0">#REF!</definedName>
    <definedName name="xind1p" localSheetId="3">#REF!</definedName>
    <definedName name="xind1p" localSheetId="13">#REF!</definedName>
    <definedName name="xind1p" localSheetId="1">#REF!</definedName>
    <definedName name="xind1p" localSheetId="4">#REF!</definedName>
    <definedName name="xind1p" localSheetId="5">#REF!</definedName>
    <definedName name="xind1p">#REF!</definedName>
    <definedName name="xind3p" localSheetId="9">#REF!</definedName>
    <definedName name="xind3p" localSheetId="10">#REF!</definedName>
    <definedName name="xind3p" localSheetId="0">#REF!</definedName>
    <definedName name="xind3p" localSheetId="3">#REF!</definedName>
    <definedName name="xind3p" localSheetId="13">#REF!</definedName>
    <definedName name="xind3p" localSheetId="1">#REF!</definedName>
    <definedName name="xind3p" localSheetId="4">#REF!</definedName>
    <definedName name="xind3p" localSheetId="5">#REF!</definedName>
    <definedName name="xind3p">#REF!</definedName>
    <definedName name="xindnc1p" localSheetId="9">#REF!</definedName>
    <definedName name="xindnc1p" localSheetId="10">#REF!</definedName>
    <definedName name="xindnc1p" localSheetId="0">#REF!</definedName>
    <definedName name="xindnc1p" localSheetId="3">#REF!</definedName>
    <definedName name="xindnc1p" localSheetId="13">#REF!</definedName>
    <definedName name="xindnc1p" localSheetId="1">#REF!</definedName>
    <definedName name="xindnc1p" localSheetId="4">#REF!</definedName>
    <definedName name="xindnc1p" localSheetId="5">#REF!</definedName>
    <definedName name="xindnc1p">#REF!</definedName>
    <definedName name="xindvl1p" localSheetId="9">#REF!</definedName>
    <definedName name="xindvl1p" localSheetId="10">#REF!</definedName>
    <definedName name="xindvl1p" localSheetId="0">#REF!</definedName>
    <definedName name="xindvl1p" localSheetId="3">#REF!</definedName>
    <definedName name="xindvl1p" localSheetId="13">#REF!</definedName>
    <definedName name="xindvl1p" localSheetId="1">#REF!</definedName>
    <definedName name="xindvl1p" localSheetId="4">#REF!</definedName>
    <definedName name="xindvl1p" localSheetId="5">#REF!</definedName>
    <definedName name="xindvl1p">#REF!</definedName>
    <definedName name="xing1p" localSheetId="9">#REF!</definedName>
    <definedName name="xing1p" localSheetId="10">#REF!</definedName>
    <definedName name="xing1p" localSheetId="0">#REF!</definedName>
    <definedName name="xing1p" localSheetId="3">#REF!</definedName>
    <definedName name="xing1p" localSheetId="13">#REF!</definedName>
    <definedName name="xing1p" localSheetId="1">#REF!</definedName>
    <definedName name="xing1p" localSheetId="4">#REF!</definedName>
    <definedName name="xing1p" localSheetId="5">#REF!</definedName>
    <definedName name="xing1p">#REF!</definedName>
    <definedName name="xingnc1p" localSheetId="9">#REF!</definedName>
    <definedName name="xingnc1p" localSheetId="10">#REF!</definedName>
    <definedName name="xingnc1p" localSheetId="0">#REF!</definedName>
    <definedName name="xingnc1p" localSheetId="3">#REF!</definedName>
    <definedName name="xingnc1p" localSheetId="13">#REF!</definedName>
    <definedName name="xingnc1p" localSheetId="1">#REF!</definedName>
    <definedName name="xingnc1p" localSheetId="4">#REF!</definedName>
    <definedName name="xingnc1p" localSheetId="5">#REF!</definedName>
    <definedName name="xingnc1p">#REF!</definedName>
    <definedName name="xingvl1p" localSheetId="9">#REF!</definedName>
    <definedName name="xingvl1p" localSheetId="10">#REF!</definedName>
    <definedName name="xingvl1p" localSheetId="0">#REF!</definedName>
    <definedName name="xingvl1p" localSheetId="3">#REF!</definedName>
    <definedName name="xingvl1p" localSheetId="13">#REF!</definedName>
    <definedName name="xingvl1p" localSheetId="1">#REF!</definedName>
    <definedName name="xingvl1p" localSheetId="4">#REF!</definedName>
    <definedName name="xingvl1p" localSheetId="5">#REF!</definedName>
    <definedName name="xingvl1p">#REF!</definedName>
    <definedName name="xinnc3p" localSheetId="9">#REF!</definedName>
    <definedName name="xinnc3p" localSheetId="10">#REF!</definedName>
    <definedName name="xinnc3p" localSheetId="0">#REF!</definedName>
    <definedName name="xinnc3p" localSheetId="3">#REF!</definedName>
    <definedName name="xinnc3p" localSheetId="13">#REF!</definedName>
    <definedName name="xinnc3p" localSheetId="1">#REF!</definedName>
    <definedName name="xinnc3p" localSheetId="4">#REF!</definedName>
    <definedName name="xinnc3p" localSheetId="5">#REF!</definedName>
    <definedName name="xinnc3p">#REF!</definedName>
    <definedName name="xint1p" localSheetId="9">#REF!</definedName>
    <definedName name="xint1p" localSheetId="10">#REF!</definedName>
    <definedName name="xint1p" localSheetId="0">#REF!</definedName>
    <definedName name="xint1p" localSheetId="3">#REF!</definedName>
    <definedName name="xint1p" localSheetId="13">#REF!</definedName>
    <definedName name="xint1p" localSheetId="1">#REF!</definedName>
    <definedName name="xint1p" localSheetId="4">#REF!</definedName>
    <definedName name="xint1p" localSheetId="5">#REF!</definedName>
    <definedName name="xint1p">#REF!</definedName>
    <definedName name="xinvl3p" localSheetId="9">#REF!</definedName>
    <definedName name="xinvl3p" localSheetId="10">#REF!</definedName>
    <definedName name="xinvl3p" localSheetId="0">#REF!</definedName>
    <definedName name="xinvl3p" localSheetId="3">#REF!</definedName>
    <definedName name="xinvl3p" localSheetId="13">#REF!</definedName>
    <definedName name="xinvl3p" localSheetId="1">#REF!</definedName>
    <definedName name="xinvl3p" localSheetId="4">#REF!</definedName>
    <definedName name="xinvl3p" localSheetId="5">#REF!</definedName>
    <definedName name="xinvl3p">#REF!</definedName>
    <definedName name="xit" localSheetId="9">#REF!</definedName>
    <definedName name="xit" localSheetId="10">#REF!</definedName>
    <definedName name="xit" localSheetId="0">#REF!</definedName>
    <definedName name="xit" localSheetId="3">#REF!</definedName>
    <definedName name="xit" localSheetId="13">#REF!</definedName>
    <definedName name="xit" localSheetId="1">#REF!</definedName>
    <definedName name="xit" localSheetId="4">#REF!</definedName>
    <definedName name="xit" localSheetId="5">#REF!</definedName>
    <definedName name="xit">#REF!</definedName>
    <definedName name="xit1" localSheetId="9">#REF!</definedName>
    <definedName name="xit1" localSheetId="10">#REF!</definedName>
    <definedName name="xit1" localSheetId="0">#REF!</definedName>
    <definedName name="xit1" localSheetId="3">#REF!</definedName>
    <definedName name="xit1" localSheetId="13">#REF!</definedName>
    <definedName name="xit1" localSheetId="1">#REF!</definedName>
    <definedName name="xit1" localSheetId="4">#REF!</definedName>
    <definedName name="xit1" localSheetId="5">#REF!</definedName>
    <definedName name="xit1">#REF!</definedName>
    <definedName name="xit1p" localSheetId="9">#REF!</definedName>
    <definedName name="xit1p" localSheetId="10">#REF!</definedName>
    <definedName name="xit1p" localSheetId="0">#REF!</definedName>
    <definedName name="xit1p" localSheetId="3">#REF!</definedName>
    <definedName name="xit1p" localSheetId="13">#REF!</definedName>
    <definedName name="xit1p" localSheetId="1">#REF!</definedName>
    <definedName name="xit1p" localSheetId="4">#REF!</definedName>
    <definedName name="xit1p" localSheetId="5">#REF!</definedName>
    <definedName name="xit1p">#REF!</definedName>
    <definedName name="xit2nc3p" localSheetId="9">#REF!</definedName>
    <definedName name="xit2nc3p" localSheetId="10">#REF!</definedName>
    <definedName name="xit2nc3p" localSheetId="0">#REF!</definedName>
    <definedName name="xit2nc3p" localSheetId="3">#REF!</definedName>
    <definedName name="xit2nc3p" localSheetId="13">#REF!</definedName>
    <definedName name="xit2nc3p" localSheetId="1">#REF!</definedName>
    <definedName name="xit2nc3p" localSheetId="4">#REF!</definedName>
    <definedName name="xit2nc3p" localSheetId="5">#REF!</definedName>
    <definedName name="xit2nc3p">#REF!</definedName>
    <definedName name="xit2vl3p" localSheetId="9">#REF!</definedName>
    <definedName name="xit2vl3p" localSheetId="10">#REF!</definedName>
    <definedName name="xit2vl3p" localSheetId="0">#REF!</definedName>
    <definedName name="xit2vl3p" localSheetId="3">#REF!</definedName>
    <definedName name="xit2vl3p" localSheetId="13">#REF!</definedName>
    <definedName name="xit2vl3p" localSheetId="1">#REF!</definedName>
    <definedName name="xit2vl3p" localSheetId="4">#REF!</definedName>
    <definedName name="xit2vl3p" localSheetId="5">#REF!</definedName>
    <definedName name="xit2vl3p">#REF!</definedName>
    <definedName name="xit3p" localSheetId="9">#REF!</definedName>
    <definedName name="xit3p" localSheetId="10">#REF!</definedName>
    <definedName name="xit3p" localSheetId="0">#REF!</definedName>
    <definedName name="xit3p" localSheetId="3">#REF!</definedName>
    <definedName name="xit3p" localSheetId="13">#REF!</definedName>
    <definedName name="xit3p" localSheetId="1">#REF!</definedName>
    <definedName name="xit3p" localSheetId="4">#REF!</definedName>
    <definedName name="xit3p" localSheetId="5">#REF!</definedName>
    <definedName name="xit3p">#REF!</definedName>
    <definedName name="xitnc3p" localSheetId="9">#REF!</definedName>
    <definedName name="xitnc3p" localSheetId="10">#REF!</definedName>
    <definedName name="xitnc3p" localSheetId="0">#REF!</definedName>
    <definedName name="xitnc3p" localSheetId="3">#REF!</definedName>
    <definedName name="xitnc3p" localSheetId="13">#REF!</definedName>
    <definedName name="xitnc3p" localSheetId="1">#REF!</definedName>
    <definedName name="xitnc3p" localSheetId="4">#REF!</definedName>
    <definedName name="xitnc3p" localSheetId="5">#REF!</definedName>
    <definedName name="xitnc3p">#REF!</definedName>
    <definedName name="xitvl3p" localSheetId="9">#REF!</definedName>
    <definedName name="xitvl3p" localSheetId="10">#REF!</definedName>
    <definedName name="xitvl3p" localSheetId="0">#REF!</definedName>
    <definedName name="xitvl3p" localSheetId="3">#REF!</definedName>
    <definedName name="xitvl3p" localSheetId="13">#REF!</definedName>
    <definedName name="xitvl3p" localSheetId="1">#REF!</definedName>
    <definedName name="xitvl3p" localSheetId="4">#REF!</definedName>
    <definedName name="xitvl3p" localSheetId="5">#REF!</definedName>
    <definedName name="xitvl3p">#REF!</definedName>
    <definedName name="xk0.6" localSheetId="9">#REF!</definedName>
    <definedName name="xk0.6" localSheetId="10">#REF!</definedName>
    <definedName name="xk0.6" localSheetId="0">#REF!</definedName>
    <definedName name="xk0.6" localSheetId="3">#REF!</definedName>
    <definedName name="xk0.6" localSheetId="13">#REF!</definedName>
    <definedName name="xk0.6" localSheetId="1">#REF!</definedName>
    <definedName name="xk0.6" localSheetId="4">#REF!</definedName>
    <definedName name="xk0.6" localSheetId="5">#REF!</definedName>
    <definedName name="xk0.6">#REF!</definedName>
    <definedName name="xk1.3" localSheetId="9">#REF!</definedName>
    <definedName name="xk1.3" localSheetId="10">#REF!</definedName>
    <definedName name="xk1.3" localSheetId="0">#REF!</definedName>
    <definedName name="xk1.3" localSheetId="3">#REF!</definedName>
    <definedName name="xk1.3" localSheetId="13">#REF!</definedName>
    <definedName name="xk1.3" localSheetId="1">#REF!</definedName>
    <definedName name="xk1.3" localSheetId="4">#REF!</definedName>
    <definedName name="xk1.3" localSheetId="5">#REF!</definedName>
    <definedName name="xk1.3">#REF!</definedName>
    <definedName name="xk1.5" localSheetId="9">#REF!</definedName>
    <definedName name="xk1.5" localSheetId="10">#REF!</definedName>
    <definedName name="xk1.5" localSheetId="0">#REF!</definedName>
    <definedName name="xk1.5" localSheetId="3">#REF!</definedName>
    <definedName name="xk1.5" localSheetId="13">#REF!</definedName>
    <definedName name="xk1.5" localSheetId="1">#REF!</definedName>
    <definedName name="xk1.5" localSheetId="4">#REF!</definedName>
    <definedName name="xk1.5" localSheetId="5">#REF!</definedName>
    <definedName name="xk1.5">#REF!</definedName>
    <definedName name="xld1.4" localSheetId="9">#REF!</definedName>
    <definedName name="xld1.4" localSheetId="10">#REF!</definedName>
    <definedName name="xld1.4" localSheetId="0">#REF!</definedName>
    <definedName name="xld1.4" localSheetId="3">#REF!</definedName>
    <definedName name="xld1.4" localSheetId="13">#REF!</definedName>
    <definedName name="xld1.4" localSheetId="1">#REF!</definedName>
    <definedName name="xld1.4" localSheetId="4">#REF!</definedName>
    <definedName name="xld1.4" localSheetId="5">#REF!</definedName>
    <definedName name="xld1.4">#REF!</definedName>
    <definedName name="xlk1.4" localSheetId="9">#REF!</definedName>
    <definedName name="xlk1.4" localSheetId="10">#REF!</definedName>
    <definedName name="xlk1.4" localSheetId="0">#REF!</definedName>
    <definedName name="xlk1.4" localSheetId="3">#REF!</definedName>
    <definedName name="xlk1.4" localSheetId="13">#REF!</definedName>
    <definedName name="xlk1.4" localSheetId="1">#REF!</definedName>
    <definedName name="xlk1.4" localSheetId="4">#REF!</definedName>
    <definedName name="xlk1.4" localSheetId="5">#REF!</definedName>
    <definedName name="xlk1.4">#REF!</definedName>
    <definedName name="xx" localSheetId="9">#REF!</definedName>
    <definedName name="xx" localSheetId="10">#REF!</definedName>
    <definedName name="xx" localSheetId="0">#REF!</definedName>
    <definedName name="xx" localSheetId="3">#REF!</definedName>
    <definedName name="xx" localSheetId="13">#REF!</definedName>
    <definedName name="xx" localSheetId="1">#REF!</definedName>
    <definedName name="xx" localSheetId="4">#REF!</definedName>
    <definedName name="xx" localSheetId="5">#REF!</definedName>
    <definedName name="xx">#REF!</definedName>
    <definedName name="y" localSheetId="9">#REF!</definedName>
    <definedName name="y" localSheetId="10">#REF!</definedName>
    <definedName name="y" localSheetId="0">#REF!</definedName>
    <definedName name="y" localSheetId="3">#REF!</definedName>
    <definedName name="y" localSheetId="13">#REF!</definedName>
    <definedName name="y" localSheetId="1">#REF!</definedName>
    <definedName name="y" localSheetId="4">#REF!</definedName>
    <definedName name="y" localSheetId="5">#REF!</definedName>
    <definedName name="y">#REF!</definedName>
    <definedName name="Z" localSheetId="9">#REF!</definedName>
    <definedName name="Z" localSheetId="10">#REF!</definedName>
    <definedName name="Z" localSheetId="0">#REF!</definedName>
    <definedName name="Z" localSheetId="3">#REF!</definedName>
    <definedName name="Z" localSheetId="13">#REF!</definedName>
    <definedName name="Z" localSheetId="1">#REF!</definedName>
    <definedName name="Z" localSheetId="4">#REF!</definedName>
    <definedName name="Z" localSheetId="5">#REF!</definedName>
    <definedName name="Z">#REF!</definedName>
    <definedName name="ZYX" localSheetId="9">#REF!</definedName>
    <definedName name="ZYX" localSheetId="10">#REF!</definedName>
    <definedName name="ZYX" localSheetId="0">#REF!</definedName>
    <definedName name="ZYX" localSheetId="3">#REF!</definedName>
    <definedName name="ZYX" localSheetId="13">#REF!</definedName>
    <definedName name="ZYX" localSheetId="1">#REF!</definedName>
    <definedName name="ZYX" localSheetId="4">#REF!</definedName>
    <definedName name="ZYX" localSheetId="5">#REF!</definedName>
    <definedName name="ZYX">#REF!</definedName>
    <definedName name="ZZZ" localSheetId="9">#REF!</definedName>
    <definedName name="ZZZ" localSheetId="10">#REF!</definedName>
    <definedName name="ZZZ" localSheetId="0">#REF!</definedName>
    <definedName name="ZZZ" localSheetId="3">#REF!</definedName>
    <definedName name="ZZZ" localSheetId="13">#REF!</definedName>
    <definedName name="ZZZ" localSheetId="1">#REF!</definedName>
    <definedName name="ZZZ" localSheetId="4">#REF!</definedName>
    <definedName name="ZZZ" localSheetId="5">#REF!</definedName>
    <definedName name="ZZZ">#REF!</definedName>
  </definedNames>
  <calcPr calcId="114210" fullCalcOnLoad="1"/>
</workbook>
</file>

<file path=xl/calcChain.xml><?xml version="1.0" encoding="utf-8"?>
<calcChain xmlns="http://schemas.openxmlformats.org/spreadsheetml/2006/main">
  <c r="AP51" i="54"/>
  <c r="Z51"/>
  <c r="S51"/>
  <c r="I51"/>
  <c r="H51"/>
  <c r="V29" i="59"/>
  <c r="U29"/>
  <c r="T29"/>
  <c r="S29"/>
  <c r="R29"/>
  <c r="Q29"/>
  <c r="P29"/>
  <c r="O29"/>
  <c r="N29"/>
  <c r="M29"/>
  <c r="L29"/>
  <c r="K29"/>
  <c r="J29"/>
  <c r="I29"/>
  <c r="H29"/>
  <c r="G29"/>
  <c r="F29"/>
  <c r="E29"/>
  <c r="D29"/>
  <c r="V28"/>
  <c r="U28"/>
  <c r="T28"/>
  <c r="S28"/>
  <c r="R28"/>
  <c r="Q28"/>
  <c r="P28"/>
  <c r="O28"/>
  <c r="N28"/>
  <c r="M28"/>
  <c r="L28"/>
  <c r="K28"/>
  <c r="J28"/>
  <c r="I28"/>
  <c r="H28"/>
  <c r="G28"/>
  <c r="F28"/>
  <c r="E28"/>
  <c r="V27"/>
  <c r="U27"/>
  <c r="T27"/>
  <c r="S27"/>
  <c r="R27"/>
  <c r="Q27"/>
  <c r="P27"/>
  <c r="O27"/>
  <c r="N27"/>
  <c r="M27"/>
  <c r="L27"/>
  <c r="K27"/>
  <c r="J27"/>
  <c r="I27"/>
  <c r="H27"/>
  <c r="G27"/>
  <c r="F27"/>
  <c r="E27"/>
  <c r="D27"/>
  <c r="D26"/>
  <c r="V25"/>
  <c r="U25"/>
  <c r="T25"/>
  <c r="S25"/>
  <c r="R25"/>
  <c r="Q25"/>
  <c r="P25"/>
  <c r="O25"/>
  <c r="N25"/>
  <c r="M25"/>
  <c r="L25"/>
  <c r="K25"/>
  <c r="J25"/>
  <c r="I25"/>
  <c r="H25"/>
  <c r="G25"/>
  <c r="F25"/>
  <c r="E25"/>
  <c r="D25"/>
  <c r="D24"/>
  <c r="D17"/>
  <c r="D28"/>
  <c r="AP40" i="54"/>
  <c r="Z40"/>
  <c r="S40"/>
  <c r="I40"/>
  <c r="H40"/>
  <c r="AQ49" i="46"/>
  <c r="V28" i="58"/>
  <c r="U28"/>
  <c r="T28"/>
  <c r="S28"/>
  <c r="R28"/>
  <c r="Q28"/>
  <c r="P28"/>
  <c r="O28"/>
  <c r="N28"/>
  <c r="M28"/>
  <c r="L28"/>
  <c r="K28"/>
  <c r="J28"/>
  <c r="I28"/>
  <c r="H28"/>
  <c r="G28"/>
  <c r="F28"/>
  <c r="E28"/>
  <c r="V27"/>
  <c r="U27"/>
  <c r="T27"/>
  <c r="S27"/>
  <c r="R27"/>
  <c r="Q27"/>
  <c r="P27"/>
  <c r="O27"/>
  <c r="N27"/>
  <c r="M27"/>
  <c r="L27"/>
  <c r="K27"/>
  <c r="J27"/>
  <c r="I27"/>
  <c r="H27"/>
  <c r="G27"/>
  <c r="F27"/>
  <c r="E27"/>
  <c r="V26"/>
  <c r="U26"/>
  <c r="T26"/>
  <c r="S26"/>
  <c r="R26"/>
  <c r="Q26"/>
  <c r="P26"/>
  <c r="O26"/>
  <c r="N26"/>
  <c r="M26"/>
  <c r="L26"/>
  <c r="K26"/>
  <c r="J26"/>
  <c r="I26"/>
  <c r="H26"/>
  <c r="G26"/>
  <c r="F26"/>
  <c r="E26"/>
  <c r="D25"/>
  <c r="V24"/>
  <c r="U24"/>
  <c r="T24"/>
  <c r="S24"/>
  <c r="R24"/>
  <c r="Q24"/>
  <c r="P24"/>
  <c r="O24"/>
  <c r="N24"/>
  <c r="M24"/>
  <c r="L24"/>
  <c r="K24"/>
  <c r="J24"/>
  <c r="I24"/>
  <c r="H24"/>
  <c r="G24"/>
  <c r="F24"/>
  <c r="E24"/>
  <c r="D23"/>
  <c r="D16"/>
  <c r="V55" i="56"/>
  <c r="U55"/>
  <c r="T55"/>
  <c r="S55"/>
  <c r="R55"/>
  <c r="Q55"/>
  <c r="P55"/>
  <c r="O55"/>
  <c r="N55"/>
  <c r="M55"/>
  <c r="L55"/>
  <c r="K55"/>
  <c r="J55"/>
  <c r="I55"/>
  <c r="H55"/>
  <c r="G55"/>
  <c r="F55"/>
  <c r="E55"/>
  <c r="V54"/>
  <c r="U54"/>
  <c r="T54"/>
  <c r="S54"/>
  <c r="R54"/>
  <c r="Q54"/>
  <c r="P54"/>
  <c r="O54"/>
  <c r="N54"/>
  <c r="M54"/>
  <c r="L54"/>
  <c r="K54"/>
  <c r="J54"/>
  <c r="I54"/>
  <c r="H54"/>
  <c r="G54"/>
  <c r="F54"/>
  <c r="E54"/>
  <c r="V53"/>
  <c r="U53"/>
  <c r="T53"/>
  <c r="S53"/>
  <c r="R53"/>
  <c r="Q53"/>
  <c r="P53"/>
  <c r="O53"/>
  <c r="N53"/>
  <c r="M53"/>
  <c r="L53"/>
  <c r="K53"/>
  <c r="J53"/>
  <c r="I53"/>
  <c r="H53"/>
  <c r="G53"/>
  <c r="F53"/>
  <c r="E53"/>
  <c r="V52"/>
  <c r="U52"/>
  <c r="T52"/>
  <c r="S52"/>
  <c r="R52"/>
  <c r="Q52"/>
  <c r="P52"/>
  <c r="O52"/>
  <c r="N52"/>
  <c r="M52"/>
  <c r="L52"/>
  <c r="K52"/>
  <c r="J52"/>
  <c r="I52"/>
  <c r="H52"/>
  <c r="G52"/>
  <c r="F52"/>
  <c r="E52"/>
  <c r="V51"/>
  <c r="U51"/>
  <c r="T51"/>
  <c r="S51"/>
  <c r="R51"/>
  <c r="Q51"/>
  <c r="P51"/>
  <c r="O51"/>
  <c r="N51"/>
  <c r="M51"/>
  <c r="L51"/>
  <c r="K51"/>
  <c r="J51"/>
  <c r="I51"/>
  <c r="H51"/>
  <c r="G51"/>
  <c r="F51"/>
  <c r="E51"/>
  <c r="V50"/>
  <c r="U50"/>
  <c r="T50"/>
  <c r="S50"/>
  <c r="R50"/>
  <c r="Q50"/>
  <c r="P50"/>
  <c r="O50"/>
  <c r="N50"/>
  <c r="M50"/>
  <c r="L50"/>
  <c r="K50"/>
  <c r="J50"/>
  <c r="I50"/>
  <c r="H50"/>
  <c r="G50"/>
  <c r="F50"/>
  <c r="E50"/>
  <c r="V49"/>
  <c r="U49"/>
  <c r="T49"/>
  <c r="S49"/>
  <c r="R49"/>
  <c r="Q49"/>
  <c r="P49"/>
  <c r="O49"/>
  <c r="N49"/>
  <c r="M49"/>
  <c r="L49"/>
  <c r="K49"/>
  <c r="J49"/>
  <c r="I49"/>
  <c r="H49"/>
  <c r="G49"/>
  <c r="F49"/>
  <c r="E49"/>
  <c r="V48"/>
  <c r="U48"/>
  <c r="T48"/>
  <c r="S48"/>
  <c r="R48"/>
  <c r="Q48"/>
  <c r="P48"/>
  <c r="O48"/>
  <c r="N48"/>
  <c r="M48"/>
  <c r="L48"/>
  <c r="K48"/>
  <c r="J48"/>
  <c r="I48"/>
  <c r="H48"/>
  <c r="G48"/>
  <c r="F48"/>
  <c r="E48"/>
  <c r="V47"/>
  <c r="U47"/>
  <c r="T47"/>
  <c r="S47"/>
  <c r="R47"/>
  <c r="Q47"/>
  <c r="P47"/>
  <c r="O47"/>
  <c r="N47"/>
  <c r="M47"/>
  <c r="L47"/>
  <c r="K47"/>
  <c r="J47"/>
  <c r="I47"/>
  <c r="H47"/>
  <c r="G47"/>
  <c r="F47"/>
  <c r="E47"/>
  <c r="V46"/>
  <c r="U46"/>
  <c r="T46"/>
  <c r="S46"/>
  <c r="R46"/>
  <c r="Q46"/>
  <c r="P46"/>
  <c r="O46"/>
  <c r="N46"/>
  <c r="M46"/>
  <c r="L46"/>
  <c r="K46"/>
  <c r="J46"/>
  <c r="I46"/>
  <c r="H46"/>
  <c r="G46"/>
  <c r="F46"/>
  <c r="E46"/>
  <c r="V45"/>
  <c r="U45"/>
  <c r="T45"/>
  <c r="S45"/>
  <c r="R45"/>
  <c r="Q45"/>
  <c r="P45"/>
  <c r="O45"/>
  <c r="N45"/>
  <c r="M45"/>
  <c r="L45"/>
  <c r="K45"/>
  <c r="J45"/>
  <c r="I45"/>
  <c r="H45"/>
  <c r="G45"/>
  <c r="F45"/>
  <c r="E45"/>
  <c r="V44"/>
  <c r="U44"/>
  <c r="T44"/>
  <c r="S44"/>
  <c r="R44"/>
  <c r="Q44"/>
  <c r="P44"/>
  <c r="O44"/>
  <c r="N44"/>
  <c r="M44"/>
  <c r="L44"/>
  <c r="K44"/>
  <c r="J44"/>
  <c r="I44"/>
  <c r="H44"/>
  <c r="G44"/>
  <c r="F44"/>
  <c r="E44"/>
  <c r="V43"/>
  <c r="U43"/>
  <c r="T43"/>
  <c r="S43"/>
  <c r="R43"/>
  <c r="Q43"/>
  <c r="P43"/>
  <c r="O43"/>
  <c r="N43"/>
  <c r="M43"/>
  <c r="L43"/>
  <c r="K43"/>
  <c r="J43"/>
  <c r="I43"/>
  <c r="H43"/>
  <c r="G43"/>
  <c r="F43"/>
  <c r="E43"/>
  <c r="V42"/>
  <c r="U42"/>
  <c r="T42"/>
  <c r="S42"/>
  <c r="R42"/>
  <c r="Q42"/>
  <c r="P42"/>
  <c r="O42"/>
  <c r="N42"/>
  <c r="M42"/>
  <c r="L42"/>
  <c r="K42"/>
  <c r="J42"/>
  <c r="I42"/>
  <c r="H42"/>
  <c r="G42"/>
  <c r="F42"/>
  <c r="E42"/>
  <c r="V41"/>
  <c r="U41"/>
  <c r="T41"/>
  <c r="S41"/>
  <c r="R41"/>
  <c r="Q41"/>
  <c r="P41"/>
  <c r="O41"/>
  <c r="N41"/>
  <c r="M41"/>
  <c r="L41"/>
  <c r="K41"/>
  <c r="J41"/>
  <c r="I41"/>
  <c r="H41"/>
  <c r="G41"/>
  <c r="F41"/>
  <c r="E41"/>
  <c r="V40"/>
  <c r="U40"/>
  <c r="T40"/>
  <c r="S40"/>
  <c r="R40"/>
  <c r="Q40"/>
  <c r="P40"/>
  <c r="O40"/>
  <c r="N40"/>
  <c r="M40"/>
  <c r="L40"/>
  <c r="K40"/>
  <c r="J40"/>
  <c r="I40"/>
  <c r="H40"/>
  <c r="G40"/>
  <c r="F40"/>
  <c r="E40"/>
  <c r="V39"/>
  <c r="U39"/>
  <c r="T39"/>
  <c r="S39"/>
  <c r="R39"/>
  <c r="Q39"/>
  <c r="P39"/>
  <c r="O39"/>
  <c r="N39"/>
  <c r="M39"/>
  <c r="L39"/>
  <c r="K39"/>
  <c r="J39"/>
  <c r="I39"/>
  <c r="H39"/>
  <c r="G39"/>
  <c r="F39"/>
  <c r="E39"/>
  <c r="V38"/>
  <c r="U38"/>
  <c r="T38"/>
  <c r="S38"/>
  <c r="R38"/>
  <c r="Q38"/>
  <c r="P38"/>
  <c r="O38"/>
  <c r="N38"/>
  <c r="M38"/>
  <c r="L38"/>
  <c r="K38"/>
  <c r="J38"/>
  <c r="I38"/>
  <c r="H38"/>
  <c r="G38"/>
  <c r="F38"/>
  <c r="E38"/>
  <c r="V37"/>
  <c r="U37"/>
  <c r="T37"/>
  <c r="S37"/>
  <c r="R37"/>
  <c r="Q37"/>
  <c r="P37"/>
  <c r="O37"/>
  <c r="N37"/>
  <c r="M37"/>
  <c r="L37"/>
  <c r="K37"/>
  <c r="J37"/>
  <c r="I37"/>
  <c r="H37"/>
  <c r="G37"/>
  <c r="F37"/>
  <c r="E37"/>
  <c r="V36"/>
  <c r="U36"/>
  <c r="T36"/>
  <c r="S36"/>
  <c r="R36"/>
  <c r="Q36"/>
  <c r="P36"/>
  <c r="O36"/>
  <c r="N36"/>
  <c r="M36"/>
  <c r="L36"/>
  <c r="K36"/>
  <c r="J36"/>
  <c r="I36"/>
  <c r="H36"/>
  <c r="G36"/>
  <c r="F36"/>
  <c r="E36"/>
  <c r="V35"/>
  <c r="U35"/>
  <c r="T35"/>
  <c r="S35"/>
  <c r="R35"/>
  <c r="Q35"/>
  <c r="P35"/>
  <c r="O35"/>
  <c r="N35"/>
  <c r="M35"/>
  <c r="L35"/>
  <c r="K35"/>
  <c r="J35"/>
  <c r="I35"/>
  <c r="H35"/>
  <c r="G35"/>
  <c r="F35"/>
  <c r="E35"/>
  <c r="V34"/>
  <c r="U34"/>
  <c r="T34"/>
  <c r="S34"/>
  <c r="R34"/>
  <c r="Q34"/>
  <c r="P34"/>
  <c r="O34"/>
  <c r="N34"/>
  <c r="M34"/>
  <c r="L34"/>
  <c r="K34"/>
  <c r="J34"/>
  <c r="I34"/>
  <c r="H34"/>
  <c r="G34"/>
  <c r="F34"/>
  <c r="E34"/>
  <c r="V33"/>
  <c r="U33"/>
  <c r="T33"/>
  <c r="S33"/>
  <c r="R33"/>
  <c r="Q33"/>
  <c r="P33"/>
  <c r="O33"/>
  <c r="N33"/>
  <c r="M33"/>
  <c r="L33"/>
  <c r="K33"/>
  <c r="J33"/>
  <c r="I33"/>
  <c r="H33"/>
  <c r="G33"/>
  <c r="F33"/>
  <c r="E33"/>
  <c r="V32"/>
  <c r="U32"/>
  <c r="T32"/>
  <c r="S32"/>
  <c r="R32"/>
  <c r="Q32"/>
  <c r="P32"/>
  <c r="O32"/>
  <c r="N32"/>
  <c r="M32"/>
  <c r="L32"/>
  <c r="K32"/>
  <c r="J32"/>
  <c r="I32"/>
  <c r="H32"/>
  <c r="G32"/>
  <c r="F32"/>
  <c r="E32"/>
  <c r="V31"/>
  <c r="U31"/>
  <c r="T31"/>
  <c r="S31"/>
  <c r="R31"/>
  <c r="Q31"/>
  <c r="P31"/>
  <c r="O31"/>
  <c r="N31"/>
  <c r="M31"/>
  <c r="L31"/>
  <c r="K31"/>
  <c r="J31"/>
  <c r="I31"/>
  <c r="H31"/>
  <c r="G31"/>
  <c r="F31"/>
  <c r="E31"/>
  <c r="V30"/>
  <c r="U30"/>
  <c r="T30"/>
  <c r="S30"/>
  <c r="R30"/>
  <c r="Q30"/>
  <c r="P30"/>
  <c r="O30"/>
  <c r="N30"/>
  <c r="M30"/>
  <c r="L30"/>
  <c r="K30"/>
  <c r="J30"/>
  <c r="I30"/>
  <c r="H30"/>
  <c r="G30"/>
  <c r="F30"/>
  <c r="E30"/>
  <c r="V29"/>
  <c r="U29"/>
  <c r="T29"/>
  <c r="S29"/>
  <c r="R29"/>
  <c r="Q29"/>
  <c r="P29"/>
  <c r="O29"/>
  <c r="N29"/>
  <c r="M29"/>
  <c r="L29"/>
  <c r="K29"/>
  <c r="J29"/>
  <c r="I29"/>
  <c r="H29"/>
  <c r="G29"/>
  <c r="F29"/>
  <c r="E29"/>
  <c r="V28"/>
  <c r="U28"/>
  <c r="T28"/>
  <c r="S28"/>
  <c r="R28"/>
  <c r="Q28"/>
  <c r="P28"/>
  <c r="O28"/>
  <c r="N28"/>
  <c r="M28"/>
  <c r="L28"/>
  <c r="L27"/>
  <c r="K28"/>
  <c r="J28"/>
  <c r="I28"/>
  <c r="H28"/>
  <c r="H27"/>
  <c r="G28"/>
  <c r="F28"/>
  <c r="E28"/>
  <c r="S27"/>
  <c r="V26"/>
  <c r="U26"/>
  <c r="T26"/>
  <c r="S26"/>
  <c r="R26"/>
  <c r="Q26"/>
  <c r="P26"/>
  <c r="O26"/>
  <c r="N26"/>
  <c r="M26"/>
  <c r="L26"/>
  <c r="K26"/>
  <c r="J26"/>
  <c r="I26"/>
  <c r="H26"/>
  <c r="G26"/>
  <c r="F26"/>
  <c r="E26"/>
  <c r="V25"/>
  <c r="U25"/>
  <c r="T25"/>
  <c r="S25"/>
  <c r="R25"/>
  <c r="Q25"/>
  <c r="P25"/>
  <c r="O25"/>
  <c r="N25"/>
  <c r="M25"/>
  <c r="L25"/>
  <c r="K25"/>
  <c r="J25"/>
  <c r="I25"/>
  <c r="H25"/>
  <c r="G25"/>
  <c r="F25"/>
  <c r="E25"/>
  <c r="V24"/>
  <c r="U24"/>
  <c r="T24"/>
  <c r="S24"/>
  <c r="R24"/>
  <c r="Q24"/>
  <c r="P24"/>
  <c r="O24"/>
  <c r="N24"/>
  <c r="M24"/>
  <c r="L24"/>
  <c r="K24"/>
  <c r="J24"/>
  <c r="I24"/>
  <c r="H24"/>
  <c r="G24"/>
  <c r="F24"/>
  <c r="E24"/>
  <c r="V23"/>
  <c r="U23"/>
  <c r="T23"/>
  <c r="S23"/>
  <c r="R23"/>
  <c r="Q23"/>
  <c r="P23"/>
  <c r="O23"/>
  <c r="N23"/>
  <c r="M23"/>
  <c r="L23"/>
  <c r="K23"/>
  <c r="J23"/>
  <c r="I23"/>
  <c r="H23"/>
  <c r="G23"/>
  <c r="F23"/>
  <c r="E23"/>
  <c r="V22"/>
  <c r="U22"/>
  <c r="T22"/>
  <c r="S22"/>
  <c r="R22"/>
  <c r="Q22"/>
  <c r="P22"/>
  <c r="O22"/>
  <c r="N22"/>
  <c r="M22"/>
  <c r="L22"/>
  <c r="K22"/>
  <c r="J22"/>
  <c r="I22"/>
  <c r="H22"/>
  <c r="G22"/>
  <c r="F22"/>
  <c r="E22"/>
  <c r="V21"/>
  <c r="U21"/>
  <c r="T21"/>
  <c r="S21"/>
  <c r="R21"/>
  <c r="Q21"/>
  <c r="P21"/>
  <c r="O21"/>
  <c r="N21"/>
  <c r="M21"/>
  <c r="L21"/>
  <c r="K21"/>
  <c r="J21"/>
  <c r="I21"/>
  <c r="H21"/>
  <c r="G21"/>
  <c r="F21"/>
  <c r="E21"/>
  <c r="V20"/>
  <c r="U20"/>
  <c r="T20"/>
  <c r="S20"/>
  <c r="R20"/>
  <c r="Q20"/>
  <c r="P20"/>
  <c r="O20"/>
  <c r="N20"/>
  <c r="M20"/>
  <c r="L20"/>
  <c r="K20"/>
  <c r="J20"/>
  <c r="I20"/>
  <c r="H20"/>
  <c r="G20"/>
  <c r="F20"/>
  <c r="E20"/>
  <c r="V19"/>
  <c r="U19"/>
  <c r="T19"/>
  <c r="S19"/>
  <c r="R19"/>
  <c r="Q19"/>
  <c r="P19"/>
  <c r="O19"/>
  <c r="N19"/>
  <c r="M19"/>
  <c r="L19"/>
  <c r="K19"/>
  <c r="J19"/>
  <c r="I19"/>
  <c r="H19"/>
  <c r="G19"/>
  <c r="F19"/>
  <c r="E19"/>
  <c r="V17"/>
  <c r="U17"/>
  <c r="T17"/>
  <c r="S17"/>
  <c r="R17"/>
  <c r="Q17"/>
  <c r="P17"/>
  <c r="O17"/>
  <c r="N17"/>
  <c r="M17"/>
  <c r="L17"/>
  <c r="K17"/>
  <c r="J17"/>
  <c r="I17"/>
  <c r="H17"/>
  <c r="G17"/>
  <c r="F17"/>
  <c r="E17"/>
  <c r="D16"/>
  <c r="V15"/>
  <c r="U15"/>
  <c r="T15"/>
  <c r="S15"/>
  <c r="R15"/>
  <c r="Q15"/>
  <c r="P15"/>
  <c r="O15"/>
  <c r="N15"/>
  <c r="M15"/>
  <c r="L15"/>
  <c r="K15"/>
  <c r="J15"/>
  <c r="I15"/>
  <c r="H15"/>
  <c r="G15"/>
  <c r="F15"/>
  <c r="E15"/>
  <c r="V14"/>
  <c r="U14"/>
  <c r="T14"/>
  <c r="S14"/>
  <c r="R14"/>
  <c r="Q14"/>
  <c r="P14"/>
  <c r="O14"/>
  <c r="N14"/>
  <c r="M14"/>
  <c r="L14"/>
  <c r="K14"/>
  <c r="J14"/>
  <c r="I14"/>
  <c r="H14"/>
  <c r="G14"/>
  <c r="F14"/>
  <c r="E14"/>
  <c r="V13"/>
  <c r="U13"/>
  <c r="T13"/>
  <c r="S13"/>
  <c r="R13"/>
  <c r="Q13"/>
  <c r="P13"/>
  <c r="O13"/>
  <c r="N13"/>
  <c r="M13"/>
  <c r="L13"/>
  <c r="K13"/>
  <c r="J13"/>
  <c r="I13"/>
  <c r="H13"/>
  <c r="G13"/>
  <c r="F13"/>
  <c r="E13"/>
  <c r="V12"/>
  <c r="U12"/>
  <c r="T12"/>
  <c r="S12"/>
  <c r="R12"/>
  <c r="Q12"/>
  <c r="P12"/>
  <c r="O12"/>
  <c r="N12"/>
  <c r="M12"/>
  <c r="L12"/>
  <c r="K12"/>
  <c r="J12"/>
  <c r="I12"/>
  <c r="H12"/>
  <c r="G12"/>
  <c r="F12"/>
  <c r="E12"/>
  <c r="V11"/>
  <c r="U11"/>
  <c r="T11"/>
  <c r="S11"/>
  <c r="R11"/>
  <c r="Q11"/>
  <c r="P11"/>
  <c r="O11"/>
  <c r="N11"/>
  <c r="M11"/>
  <c r="L11"/>
  <c r="K11"/>
  <c r="J11"/>
  <c r="I11"/>
  <c r="H11"/>
  <c r="G11"/>
  <c r="F11"/>
  <c r="E11"/>
  <c r="V10"/>
  <c r="U10"/>
  <c r="T10"/>
  <c r="T8"/>
  <c r="T7"/>
  <c r="S10"/>
  <c r="R10"/>
  <c r="Q10"/>
  <c r="P10"/>
  <c r="O10"/>
  <c r="N10"/>
  <c r="M10"/>
  <c r="L10"/>
  <c r="K10"/>
  <c r="J10"/>
  <c r="I10"/>
  <c r="H10"/>
  <c r="H8"/>
  <c r="H7"/>
  <c r="G10"/>
  <c r="F10"/>
  <c r="E10"/>
  <c r="D10"/>
  <c r="V9"/>
  <c r="U9"/>
  <c r="T9"/>
  <c r="S9"/>
  <c r="R9"/>
  <c r="Q9"/>
  <c r="P9"/>
  <c r="O9"/>
  <c r="N9"/>
  <c r="M9"/>
  <c r="L9"/>
  <c r="K9"/>
  <c r="J9"/>
  <c r="I9"/>
  <c r="H9"/>
  <c r="G9"/>
  <c r="F9"/>
  <c r="E9"/>
  <c r="V8"/>
  <c r="U8"/>
  <c r="U7"/>
  <c r="S8"/>
  <c r="R8"/>
  <c r="Q8"/>
  <c r="P8"/>
  <c r="O8"/>
  <c r="N8"/>
  <c r="M8"/>
  <c r="M7"/>
  <c r="L8"/>
  <c r="K8"/>
  <c r="J8"/>
  <c r="I8"/>
  <c r="I7"/>
  <c r="G8"/>
  <c r="F8"/>
  <c r="E8"/>
  <c r="J63" i="55"/>
  <c r="F63"/>
  <c r="F59"/>
  <c r="F58"/>
  <c r="E7" i="56"/>
  <c r="Q7"/>
  <c r="P7"/>
  <c r="D14"/>
  <c r="D9"/>
  <c r="L7"/>
  <c r="D21"/>
  <c r="D52"/>
  <c r="D24" i="58"/>
  <c r="D44" i="56"/>
  <c r="D47"/>
  <c r="D51"/>
  <c r="D28" i="58"/>
  <c r="G7" i="56"/>
  <c r="K7"/>
  <c r="O7"/>
  <c r="S7"/>
  <c r="D24"/>
  <c r="D32"/>
  <c r="D34"/>
  <c r="D38"/>
  <c r="D42"/>
  <c r="D27" i="58"/>
  <c r="D26" i="56"/>
  <c r="D28"/>
  <c r="K27"/>
  <c r="O27"/>
  <c r="D29"/>
  <c r="D54"/>
  <c r="D26" i="58"/>
  <c r="D11" i="56"/>
  <c r="D15"/>
  <c r="D22"/>
  <c r="F27"/>
  <c r="F18"/>
  <c r="J27"/>
  <c r="J18"/>
  <c r="N27"/>
  <c r="N18"/>
  <c r="R27"/>
  <c r="R18"/>
  <c r="V27"/>
  <c r="V18"/>
  <c r="D30"/>
  <c r="D35"/>
  <c r="D39"/>
  <c r="D43"/>
  <c r="D48"/>
  <c r="D53"/>
  <c r="D8"/>
  <c r="J7"/>
  <c r="N7"/>
  <c r="R7"/>
  <c r="V7"/>
  <c r="D13"/>
  <c r="D20"/>
  <c r="D25"/>
  <c r="G27"/>
  <c r="G18"/>
  <c r="P27"/>
  <c r="T27"/>
  <c r="D33"/>
  <c r="D37"/>
  <c r="D41"/>
  <c r="D46"/>
  <c r="D50"/>
  <c r="D55"/>
  <c r="D12"/>
  <c r="D17"/>
  <c r="D19"/>
  <c r="K18"/>
  <c r="O18"/>
  <c r="S18"/>
  <c r="D23"/>
  <c r="E27"/>
  <c r="E18"/>
  <c r="I27"/>
  <c r="I18"/>
  <c r="M27"/>
  <c r="M18"/>
  <c r="Q27"/>
  <c r="Q18"/>
  <c r="U27"/>
  <c r="U18"/>
  <c r="D31"/>
  <c r="D36"/>
  <c r="D40"/>
  <c r="D45"/>
  <c r="D49"/>
  <c r="H18"/>
  <c r="L18"/>
  <c r="P18"/>
  <c r="T18"/>
  <c r="F7"/>
  <c r="AP185" i="54"/>
  <c r="Z185"/>
  <c r="I185"/>
  <c r="D27" i="56"/>
  <c r="D18"/>
  <c r="D7"/>
  <c r="H185" i="54"/>
  <c r="J62" i="42"/>
  <c r="AP1011" i="54"/>
  <c r="Z1011"/>
  <c r="S1011"/>
  <c r="I1011"/>
  <c r="AP1010"/>
  <c r="Z1010"/>
  <c r="S1010"/>
  <c r="I1010"/>
  <c r="AP1009"/>
  <c r="Z1009"/>
  <c r="S1009"/>
  <c r="I1009"/>
  <c r="AP1008"/>
  <c r="Z1008"/>
  <c r="S1008"/>
  <c r="I1008"/>
  <c r="AP1007"/>
  <c r="Z1007"/>
  <c r="S1007"/>
  <c r="I1007"/>
  <c r="AP1006"/>
  <c r="Z1006"/>
  <c r="S1006"/>
  <c r="I1006"/>
  <c r="AP1005"/>
  <c r="Z1005"/>
  <c r="S1005"/>
  <c r="I1005"/>
  <c r="AP1004"/>
  <c r="Z1004"/>
  <c r="S1004"/>
  <c r="I1004"/>
  <c r="AP1003"/>
  <c r="Z1003"/>
  <c r="S1003"/>
  <c r="I1003"/>
  <c r="AP1002"/>
  <c r="Z1002"/>
  <c r="S1002"/>
  <c r="I1002"/>
  <c r="AP1001"/>
  <c r="Z1001"/>
  <c r="S1001"/>
  <c r="I1001"/>
  <c r="AP1000"/>
  <c r="Z1000"/>
  <c r="S1000"/>
  <c r="I1000"/>
  <c r="AP999"/>
  <c r="Z999"/>
  <c r="S999"/>
  <c r="I999"/>
  <c r="AP998"/>
  <c r="Z998"/>
  <c r="S998"/>
  <c r="I998"/>
  <c r="AP997"/>
  <c r="Z997"/>
  <c r="S997"/>
  <c r="I997"/>
  <c r="AP996"/>
  <c r="Z996"/>
  <c r="S996"/>
  <c r="I996"/>
  <c r="AP995"/>
  <c r="Z995"/>
  <c r="S995"/>
  <c r="I995"/>
  <c r="AP994"/>
  <c r="Z994"/>
  <c r="S994"/>
  <c r="I994"/>
  <c r="AP993"/>
  <c r="Z993"/>
  <c r="S993"/>
  <c r="I993"/>
  <c r="AP992"/>
  <c r="Z992"/>
  <c r="S992"/>
  <c r="I992"/>
  <c r="AP991"/>
  <c r="Z991"/>
  <c r="S991"/>
  <c r="I991"/>
  <c r="AP990"/>
  <c r="Z990"/>
  <c r="S990"/>
  <c r="I990"/>
  <c r="AP989"/>
  <c r="Z989"/>
  <c r="S989"/>
  <c r="I989"/>
  <c r="AP988"/>
  <c r="Z988"/>
  <c r="S988"/>
  <c r="I988"/>
  <c r="AP987"/>
  <c r="Z987"/>
  <c r="S987"/>
  <c r="I987"/>
  <c r="AP986"/>
  <c r="Z986"/>
  <c r="S986"/>
  <c r="I986"/>
  <c r="AP985"/>
  <c r="Z985"/>
  <c r="S985"/>
  <c r="I985"/>
  <c r="AP984"/>
  <c r="Z984"/>
  <c r="S984"/>
  <c r="I984"/>
  <c r="AP983"/>
  <c r="Z983"/>
  <c r="S983"/>
  <c r="I983"/>
  <c r="AP982"/>
  <c r="Z982"/>
  <c r="S982"/>
  <c r="I982"/>
  <c r="AP981"/>
  <c r="Z981"/>
  <c r="S981"/>
  <c r="I981"/>
  <c r="AP980"/>
  <c r="Z980"/>
  <c r="S980"/>
  <c r="I980"/>
  <c r="AP979"/>
  <c r="Z979"/>
  <c r="S979"/>
  <c r="I979"/>
  <c r="AP978"/>
  <c r="Z978"/>
  <c r="S978"/>
  <c r="I978"/>
  <c r="AP977"/>
  <c r="Z977"/>
  <c r="S977"/>
  <c r="I977"/>
  <c r="AP976"/>
  <c r="Z976"/>
  <c r="S976"/>
  <c r="I976"/>
  <c r="AP975"/>
  <c r="Z975"/>
  <c r="S975"/>
  <c r="I975"/>
  <c r="AP974"/>
  <c r="Z974"/>
  <c r="S974"/>
  <c r="I974"/>
  <c r="AP973"/>
  <c r="Z973"/>
  <c r="S973"/>
  <c r="I973"/>
  <c r="AP972"/>
  <c r="Z972"/>
  <c r="S972"/>
  <c r="I972"/>
  <c r="AP971"/>
  <c r="Z971"/>
  <c r="S971"/>
  <c r="I971"/>
  <c r="AP970"/>
  <c r="Z970"/>
  <c r="S970"/>
  <c r="I970"/>
  <c r="AP969"/>
  <c r="Z969"/>
  <c r="S969"/>
  <c r="I969"/>
  <c r="AP968"/>
  <c r="Z968"/>
  <c r="S968"/>
  <c r="I968"/>
  <c r="AP967"/>
  <c r="Z967"/>
  <c r="S967"/>
  <c r="I967"/>
  <c r="AP966"/>
  <c r="Z966"/>
  <c r="S966"/>
  <c r="I966"/>
  <c r="AP965"/>
  <c r="Z965"/>
  <c r="S965"/>
  <c r="I965"/>
  <c r="AP964"/>
  <c r="Z964"/>
  <c r="S964"/>
  <c r="I964"/>
  <c r="AP963"/>
  <c r="Z963"/>
  <c r="S963"/>
  <c r="I963"/>
  <c r="AP962"/>
  <c r="Z962"/>
  <c r="S962"/>
  <c r="I962"/>
  <c r="AP961"/>
  <c r="Z961"/>
  <c r="S961"/>
  <c r="I961"/>
  <c r="AP960"/>
  <c r="Z960"/>
  <c r="S960"/>
  <c r="I960"/>
  <c r="AP959"/>
  <c r="Z959"/>
  <c r="S959"/>
  <c r="I959"/>
  <c r="AP958"/>
  <c r="Z958"/>
  <c r="S958"/>
  <c r="I958"/>
  <c r="AP957"/>
  <c r="Z957"/>
  <c r="S957"/>
  <c r="I957"/>
  <c r="AP956"/>
  <c r="Z956"/>
  <c r="S956"/>
  <c r="I956"/>
  <c r="AP955"/>
  <c r="Z955"/>
  <c r="S955"/>
  <c r="I955"/>
  <c r="AP954"/>
  <c r="Z954"/>
  <c r="S954"/>
  <c r="I954"/>
  <c r="AP953"/>
  <c r="Z953"/>
  <c r="S953"/>
  <c r="I953"/>
  <c r="AP952"/>
  <c r="Z952"/>
  <c r="S952"/>
  <c r="I952"/>
  <c r="AP951"/>
  <c r="Z951"/>
  <c r="S951"/>
  <c r="I951"/>
  <c r="AP950"/>
  <c r="Z950"/>
  <c r="S950"/>
  <c r="I950"/>
  <c r="AP949"/>
  <c r="Z949"/>
  <c r="S949"/>
  <c r="I949"/>
  <c r="AP948"/>
  <c r="Z948"/>
  <c r="S948"/>
  <c r="I948"/>
  <c r="AP947"/>
  <c r="Z947"/>
  <c r="S947"/>
  <c r="I947"/>
  <c r="AP946"/>
  <c r="Z946"/>
  <c r="S946"/>
  <c r="I946"/>
  <c r="AP945"/>
  <c r="Z945"/>
  <c r="S945"/>
  <c r="I945"/>
  <c r="AP944"/>
  <c r="Z944"/>
  <c r="S944"/>
  <c r="I944"/>
  <c r="AP943"/>
  <c r="Z943"/>
  <c r="S943"/>
  <c r="I943"/>
  <c r="AP942"/>
  <c r="Z942"/>
  <c r="S942"/>
  <c r="I942"/>
  <c r="AP941"/>
  <c r="Z941"/>
  <c r="S941"/>
  <c r="I941"/>
  <c r="AP940"/>
  <c r="Z940"/>
  <c r="S940"/>
  <c r="I940"/>
  <c r="AP939"/>
  <c r="Z939"/>
  <c r="S939"/>
  <c r="I939"/>
  <c r="AP938"/>
  <c r="Z938"/>
  <c r="S938"/>
  <c r="I938"/>
  <c r="AP937"/>
  <c r="Z937"/>
  <c r="S937"/>
  <c r="I937"/>
  <c r="AP936"/>
  <c r="Z936"/>
  <c r="S936"/>
  <c r="I936"/>
  <c r="AP935"/>
  <c r="Z935"/>
  <c r="S935"/>
  <c r="I935"/>
  <c r="AP934"/>
  <c r="Z934"/>
  <c r="S934"/>
  <c r="I934"/>
  <c r="AP933"/>
  <c r="Z933"/>
  <c r="S933"/>
  <c r="I933"/>
  <c r="AP932"/>
  <c r="Z932"/>
  <c r="S932"/>
  <c r="I932"/>
  <c r="AP931"/>
  <c r="Z931"/>
  <c r="S931"/>
  <c r="I931"/>
  <c r="AP930"/>
  <c r="Z930"/>
  <c r="S930"/>
  <c r="I930"/>
  <c r="AP929"/>
  <c r="Z929"/>
  <c r="S929"/>
  <c r="I929"/>
  <c r="AP928"/>
  <c r="Z928"/>
  <c r="S928"/>
  <c r="I928"/>
  <c r="AP927"/>
  <c r="Z927"/>
  <c r="S927"/>
  <c r="I927"/>
  <c r="AP926"/>
  <c r="Z926"/>
  <c r="S926"/>
  <c r="I926"/>
  <c r="AP925"/>
  <c r="Z925"/>
  <c r="S925"/>
  <c r="I925"/>
  <c r="AP924"/>
  <c r="Z924"/>
  <c r="S924"/>
  <c r="I924"/>
  <c r="AP923"/>
  <c r="Z923"/>
  <c r="S923"/>
  <c r="I923"/>
  <c r="AP922"/>
  <c r="Z922"/>
  <c r="S922"/>
  <c r="I922"/>
  <c r="AP921"/>
  <c r="Z921"/>
  <c r="S921"/>
  <c r="I921"/>
  <c r="AP920"/>
  <c r="Z920"/>
  <c r="S920"/>
  <c r="I920"/>
  <c r="AP919"/>
  <c r="Z919"/>
  <c r="S919"/>
  <c r="I919"/>
  <c r="AP918"/>
  <c r="Z918"/>
  <c r="S918"/>
  <c r="I918"/>
  <c r="AP917"/>
  <c r="Z917"/>
  <c r="S917"/>
  <c r="I917"/>
  <c r="AP916"/>
  <c r="Z916"/>
  <c r="S916"/>
  <c r="I916"/>
  <c r="AP915"/>
  <c r="Z915"/>
  <c r="S915"/>
  <c r="I915"/>
  <c r="AP914"/>
  <c r="Z914"/>
  <c r="S914"/>
  <c r="I914"/>
  <c r="AP913"/>
  <c r="Z913"/>
  <c r="S913"/>
  <c r="I913"/>
  <c r="AP912"/>
  <c r="Z912"/>
  <c r="S912"/>
  <c r="I912"/>
  <c r="AP911"/>
  <c r="Z911"/>
  <c r="S911"/>
  <c r="I911"/>
  <c r="AP910"/>
  <c r="Z910"/>
  <c r="S910"/>
  <c r="I910"/>
  <c r="AP909"/>
  <c r="Z909"/>
  <c r="S909"/>
  <c r="I909"/>
  <c r="AP908"/>
  <c r="Z908"/>
  <c r="S908"/>
  <c r="I908"/>
  <c r="AP907"/>
  <c r="Z907"/>
  <c r="S907"/>
  <c r="I907"/>
  <c r="AP906"/>
  <c r="Z906"/>
  <c r="S906"/>
  <c r="I906"/>
  <c r="AP905"/>
  <c r="Z905"/>
  <c r="S905"/>
  <c r="I905"/>
  <c r="AP904"/>
  <c r="Z904"/>
  <c r="S904"/>
  <c r="I904"/>
  <c r="AP903"/>
  <c r="Z903"/>
  <c r="S903"/>
  <c r="I903"/>
  <c r="AP902"/>
  <c r="Z902"/>
  <c r="S902"/>
  <c r="I902"/>
  <c r="AP901"/>
  <c r="Z901"/>
  <c r="S901"/>
  <c r="I901"/>
  <c r="AP900"/>
  <c r="Z900"/>
  <c r="S900"/>
  <c r="I900"/>
  <c r="AP899"/>
  <c r="Z899"/>
  <c r="S899"/>
  <c r="I899"/>
  <c r="AP898"/>
  <c r="Z898"/>
  <c r="S898"/>
  <c r="I898"/>
  <c r="AP897"/>
  <c r="Z897"/>
  <c r="S897"/>
  <c r="I897"/>
  <c r="AP896"/>
  <c r="Z896"/>
  <c r="S896"/>
  <c r="I896"/>
  <c r="AP895"/>
  <c r="Z895"/>
  <c r="S895"/>
  <c r="I895"/>
  <c r="AP894"/>
  <c r="Z894"/>
  <c r="S894"/>
  <c r="I894"/>
  <c r="AP893"/>
  <c r="Z893"/>
  <c r="S893"/>
  <c r="I893"/>
  <c r="AP892"/>
  <c r="Z892"/>
  <c r="S892"/>
  <c r="I892"/>
  <c r="AP891"/>
  <c r="Z891"/>
  <c r="S891"/>
  <c r="I891"/>
  <c r="AP890"/>
  <c r="Z890"/>
  <c r="S890"/>
  <c r="I890"/>
  <c r="AP889"/>
  <c r="Z889"/>
  <c r="S889"/>
  <c r="I889"/>
  <c r="AP888"/>
  <c r="Z888"/>
  <c r="S888"/>
  <c r="I888"/>
  <c r="AP887"/>
  <c r="Z887"/>
  <c r="S887"/>
  <c r="I887"/>
  <c r="AP886"/>
  <c r="Z886"/>
  <c r="S886"/>
  <c r="I886"/>
  <c r="AP885"/>
  <c r="Z885"/>
  <c r="S885"/>
  <c r="I885"/>
  <c r="AP884"/>
  <c r="Z884"/>
  <c r="S884"/>
  <c r="I884"/>
  <c r="AP883"/>
  <c r="Z883"/>
  <c r="S883"/>
  <c r="I883"/>
  <c r="AP882"/>
  <c r="Z882"/>
  <c r="S882"/>
  <c r="I882"/>
  <c r="AP881"/>
  <c r="Z881"/>
  <c r="S881"/>
  <c r="I881"/>
  <c r="AP880"/>
  <c r="Z880"/>
  <c r="S880"/>
  <c r="I880"/>
  <c r="AP879"/>
  <c r="Z879"/>
  <c r="S879"/>
  <c r="I879"/>
  <c r="AP878"/>
  <c r="Z878"/>
  <c r="S878"/>
  <c r="I878"/>
  <c r="AP877"/>
  <c r="Z877"/>
  <c r="S877"/>
  <c r="I877"/>
  <c r="AP876"/>
  <c r="Z876"/>
  <c r="S876"/>
  <c r="I876"/>
  <c r="AP875"/>
  <c r="Z875"/>
  <c r="S875"/>
  <c r="I875"/>
  <c r="AP874"/>
  <c r="Z874"/>
  <c r="S874"/>
  <c r="I874"/>
  <c r="AP873"/>
  <c r="Z873"/>
  <c r="S873"/>
  <c r="I873"/>
  <c r="AP872"/>
  <c r="Z872"/>
  <c r="S872"/>
  <c r="I872"/>
  <c r="AP871"/>
  <c r="Z871"/>
  <c r="S871"/>
  <c r="I871"/>
  <c r="AP870"/>
  <c r="Z870"/>
  <c r="S870"/>
  <c r="I870"/>
  <c r="AP869"/>
  <c r="Z869"/>
  <c r="S869"/>
  <c r="I869"/>
  <c r="AP868"/>
  <c r="Z868"/>
  <c r="S868"/>
  <c r="I868"/>
  <c r="AP867"/>
  <c r="Z867"/>
  <c r="S867"/>
  <c r="I867"/>
  <c r="AP866"/>
  <c r="Z866"/>
  <c r="S866"/>
  <c r="I866"/>
  <c r="AP865"/>
  <c r="Z865"/>
  <c r="S865"/>
  <c r="I865"/>
  <c r="AP864"/>
  <c r="Z864"/>
  <c r="S864"/>
  <c r="I864"/>
  <c r="AP863"/>
  <c r="Z863"/>
  <c r="S863"/>
  <c r="I863"/>
  <c r="AP862"/>
  <c r="Z862"/>
  <c r="S862"/>
  <c r="I862"/>
  <c r="AP861"/>
  <c r="Z861"/>
  <c r="S861"/>
  <c r="I861"/>
  <c r="AP860"/>
  <c r="Z860"/>
  <c r="S860"/>
  <c r="I860"/>
  <c r="AP859"/>
  <c r="Z859"/>
  <c r="S859"/>
  <c r="I859"/>
  <c r="AP858"/>
  <c r="Z858"/>
  <c r="S858"/>
  <c r="I858"/>
  <c r="AP857"/>
  <c r="Z857"/>
  <c r="S857"/>
  <c r="I857"/>
  <c r="AP856"/>
  <c r="Z856"/>
  <c r="S856"/>
  <c r="I856"/>
  <c r="AP855"/>
  <c r="Z855"/>
  <c r="S855"/>
  <c r="I855"/>
  <c r="AP854"/>
  <c r="Z854"/>
  <c r="S854"/>
  <c r="I854"/>
  <c r="AP853"/>
  <c r="Z853"/>
  <c r="S853"/>
  <c r="I853"/>
  <c r="AP852"/>
  <c r="Z852"/>
  <c r="S852"/>
  <c r="I852"/>
  <c r="AP851"/>
  <c r="Z851"/>
  <c r="S851"/>
  <c r="I851"/>
  <c r="AP850"/>
  <c r="Z850"/>
  <c r="S850"/>
  <c r="I850"/>
  <c r="AP849"/>
  <c r="Z849"/>
  <c r="S849"/>
  <c r="I849"/>
  <c r="AP848"/>
  <c r="Z848"/>
  <c r="S848"/>
  <c r="I848"/>
  <c r="AP847"/>
  <c r="Z847"/>
  <c r="S847"/>
  <c r="I847"/>
  <c r="AP846"/>
  <c r="Z846"/>
  <c r="S846"/>
  <c r="I846"/>
  <c r="AP845"/>
  <c r="Z845"/>
  <c r="S845"/>
  <c r="I845"/>
  <c r="AP844"/>
  <c r="Z844"/>
  <c r="S844"/>
  <c r="I844"/>
  <c r="AP843"/>
  <c r="Z843"/>
  <c r="S843"/>
  <c r="I843"/>
  <c r="AP842"/>
  <c r="Z842"/>
  <c r="S842"/>
  <c r="I842"/>
  <c r="AP841"/>
  <c r="Z841"/>
  <c r="S841"/>
  <c r="I841"/>
  <c r="AP840"/>
  <c r="Z840"/>
  <c r="S840"/>
  <c r="I840"/>
  <c r="AP839"/>
  <c r="Z839"/>
  <c r="S839"/>
  <c r="I839"/>
  <c r="AP838"/>
  <c r="Z838"/>
  <c r="S838"/>
  <c r="I838"/>
  <c r="AP837"/>
  <c r="Z837"/>
  <c r="S837"/>
  <c r="I837"/>
  <c r="AP836"/>
  <c r="Z836"/>
  <c r="S836"/>
  <c r="I836"/>
  <c r="AP835"/>
  <c r="Z835"/>
  <c r="S835"/>
  <c r="I835"/>
  <c r="AP834"/>
  <c r="Z834"/>
  <c r="S834"/>
  <c r="I834"/>
  <c r="AP833"/>
  <c r="Z833"/>
  <c r="S833"/>
  <c r="I833"/>
  <c r="AP832"/>
  <c r="Z832"/>
  <c r="S832"/>
  <c r="I832"/>
  <c r="AP831"/>
  <c r="Z831"/>
  <c r="S831"/>
  <c r="I831"/>
  <c r="AP830"/>
  <c r="Z830"/>
  <c r="S830"/>
  <c r="I830"/>
  <c r="AP829"/>
  <c r="Z829"/>
  <c r="S829"/>
  <c r="I829"/>
  <c r="AP828"/>
  <c r="Z828"/>
  <c r="S828"/>
  <c r="I828"/>
  <c r="AP827"/>
  <c r="Z827"/>
  <c r="S827"/>
  <c r="I827"/>
  <c r="AP826"/>
  <c r="Z826"/>
  <c r="S826"/>
  <c r="I826"/>
  <c r="AP825"/>
  <c r="Z825"/>
  <c r="S825"/>
  <c r="I825"/>
  <c r="AP824"/>
  <c r="Z824"/>
  <c r="S824"/>
  <c r="I824"/>
  <c r="AP823"/>
  <c r="Z823"/>
  <c r="S823"/>
  <c r="I823"/>
  <c r="AP822"/>
  <c r="Z822"/>
  <c r="S822"/>
  <c r="I822"/>
  <c r="AP821"/>
  <c r="Z821"/>
  <c r="S821"/>
  <c r="I821"/>
  <c r="AP820"/>
  <c r="Z820"/>
  <c r="S820"/>
  <c r="I820"/>
  <c r="AP819"/>
  <c r="Z819"/>
  <c r="S819"/>
  <c r="I819"/>
  <c r="AP818"/>
  <c r="Z818"/>
  <c r="S818"/>
  <c r="I818"/>
  <c r="AP817"/>
  <c r="Z817"/>
  <c r="S817"/>
  <c r="I817"/>
  <c r="AP816"/>
  <c r="Z816"/>
  <c r="S816"/>
  <c r="I816"/>
  <c r="AP815"/>
  <c r="Z815"/>
  <c r="S815"/>
  <c r="I815"/>
  <c r="AP814"/>
  <c r="Z814"/>
  <c r="S814"/>
  <c r="I814"/>
  <c r="AP813"/>
  <c r="Z813"/>
  <c r="S813"/>
  <c r="I813"/>
  <c r="AP812"/>
  <c r="Z812"/>
  <c r="S812"/>
  <c r="I812"/>
  <c r="AP811"/>
  <c r="Z811"/>
  <c r="S811"/>
  <c r="I811"/>
  <c r="AP810"/>
  <c r="Z810"/>
  <c r="S810"/>
  <c r="I810"/>
  <c r="AP809"/>
  <c r="Z809"/>
  <c r="S809"/>
  <c r="I809"/>
  <c r="AP808"/>
  <c r="Z808"/>
  <c r="S808"/>
  <c r="I808"/>
  <c r="AP807"/>
  <c r="Z807"/>
  <c r="S807"/>
  <c r="I807"/>
  <c r="AP806"/>
  <c r="Z806"/>
  <c r="S806"/>
  <c r="I806"/>
  <c r="AP805"/>
  <c r="Z805"/>
  <c r="S805"/>
  <c r="I805"/>
  <c r="AP804"/>
  <c r="Z804"/>
  <c r="S804"/>
  <c r="I804"/>
  <c r="AP803"/>
  <c r="Z803"/>
  <c r="S803"/>
  <c r="I803"/>
  <c r="AP802"/>
  <c r="Z802"/>
  <c r="S802"/>
  <c r="I802"/>
  <c r="AP801"/>
  <c r="Z801"/>
  <c r="S801"/>
  <c r="I801"/>
  <c r="AP800"/>
  <c r="Z800"/>
  <c r="S800"/>
  <c r="I800"/>
  <c r="AP799"/>
  <c r="Z799"/>
  <c r="S799"/>
  <c r="I799"/>
  <c r="AP798"/>
  <c r="Z798"/>
  <c r="S798"/>
  <c r="I798"/>
  <c r="AP797"/>
  <c r="Z797"/>
  <c r="S797"/>
  <c r="I797"/>
  <c r="AP796"/>
  <c r="Z796"/>
  <c r="S796"/>
  <c r="I796"/>
  <c r="AP795"/>
  <c r="Z795"/>
  <c r="S795"/>
  <c r="I795"/>
  <c r="AP794"/>
  <c r="Z794"/>
  <c r="S794"/>
  <c r="I794"/>
  <c r="AP793"/>
  <c r="Z793"/>
  <c r="S793"/>
  <c r="I793"/>
  <c r="AP792"/>
  <c r="Z792"/>
  <c r="S792"/>
  <c r="I792"/>
  <c r="AP791"/>
  <c r="Z791"/>
  <c r="S791"/>
  <c r="I791"/>
  <c r="AP790"/>
  <c r="Z790"/>
  <c r="S790"/>
  <c r="I790"/>
  <c r="AP789"/>
  <c r="Z789"/>
  <c r="S789"/>
  <c r="I789"/>
  <c r="AP788"/>
  <c r="Z788"/>
  <c r="S788"/>
  <c r="I788"/>
  <c r="AP787"/>
  <c r="Z787"/>
  <c r="S787"/>
  <c r="I787"/>
  <c r="AP786"/>
  <c r="Z786"/>
  <c r="S786"/>
  <c r="I786"/>
  <c r="AP785"/>
  <c r="Z785"/>
  <c r="S785"/>
  <c r="I785"/>
  <c r="AP784"/>
  <c r="Z784"/>
  <c r="S784"/>
  <c r="I784"/>
  <c r="AP783"/>
  <c r="Z783"/>
  <c r="S783"/>
  <c r="I783"/>
  <c r="AP782"/>
  <c r="Z782"/>
  <c r="S782"/>
  <c r="I782"/>
  <c r="AP781"/>
  <c r="Z781"/>
  <c r="S781"/>
  <c r="I781"/>
  <c r="AP780"/>
  <c r="Z780"/>
  <c r="S780"/>
  <c r="I780"/>
  <c r="AP779"/>
  <c r="Z779"/>
  <c r="S779"/>
  <c r="I779"/>
  <c r="AP778"/>
  <c r="Z778"/>
  <c r="S778"/>
  <c r="I778"/>
  <c r="AP777"/>
  <c r="Z777"/>
  <c r="S777"/>
  <c r="I777"/>
  <c r="AP776"/>
  <c r="Z776"/>
  <c r="S776"/>
  <c r="I776"/>
  <c r="AP775"/>
  <c r="Z775"/>
  <c r="S775"/>
  <c r="I775"/>
  <c r="AP774"/>
  <c r="Z774"/>
  <c r="S774"/>
  <c r="I774"/>
  <c r="AP773"/>
  <c r="Z773"/>
  <c r="S773"/>
  <c r="I773"/>
  <c r="AP772"/>
  <c r="Z772"/>
  <c r="S772"/>
  <c r="I772"/>
  <c r="AP771"/>
  <c r="Z771"/>
  <c r="S771"/>
  <c r="I771"/>
  <c r="AP770"/>
  <c r="Z770"/>
  <c r="S770"/>
  <c r="I770"/>
  <c r="AP769"/>
  <c r="Z769"/>
  <c r="S769"/>
  <c r="I769"/>
  <c r="AP768"/>
  <c r="Z768"/>
  <c r="S768"/>
  <c r="I768"/>
  <c r="AP767"/>
  <c r="Z767"/>
  <c r="S767"/>
  <c r="I767"/>
  <c r="AP766"/>
  <c r="Z766"/>
  <c r="S766"/>
  <c r="I766"/>
  <c r="AP765"/>
  <c r="Z765"/>
  <c r="S765"/>
  <c r="I765"/>
  <c r="AP764"/>
  <c r="Z764"/>
  <c r="S764"/>
  <c r="I764"/>
  <c r="AP763"/>
  <c r="Z763"/>
  <c r="S763"/>
  <c r="I763"/>
  <c r="AP762"/>
  <c r="Z762"/>
  <c r="S762"/>
  <c r="I762"/>
  <c r="AP761"/>
  <c r="Z761"/>
  <c r="S761"/>
  <c r="I761"/>
  <c r="AP760"/>
  <c r="Z760"/>
  <c r="S760"/>
  <c r="I760"/>
  <c r="AP759"/>
  <c r="Z759"/>
  <c r="S759"/>
  <c r="I759"/>
  <c r="AP758"/>
  <c r="Z758"/>
  <c r="S758"/>
  <c r="I758"/>
  <c r="AP757"/>
  <c r="Z757"/>
  <c r="S757"/>
  <c r="I757"/>
  <c r="AP756"/>
  <c r="Z756"/>
  <c r="S756"/>
  <c r="I756"/>
  <c r="AP755"/>
  <c r="Z755"/>
  <c r="S755"/>
  <c r="I755"/>
  <c r="AP754"/>
  <c r="Z754"/>
  <c r="S754"/>
  <c r="I754"/>
  <c r="AP753"/>
  <c r="Z753"/>
  <c r="S753"/>
  <c r="I753"/>
  <c r="AP752"/>
  <c r="Z752"/>
  <c r="S752"/>
  <c r="I752"/>
  <c r="AP751"/>
  <c r="Z751"/>
  <c r="S751"/>
  <c r="I751"/>
  <c r="AP750"/>
  <c r="Z750"/>
  <c r="S750"/>
  <c r="I750"/>
  <c r="AP749"/>
  <c r="Z749"/>
  <c r="S749"/>
  <c r="I749"/>
  <c r="AP748"/>
  <c r="Z748"/>
  <c r="S748"/>
  <c r="I748"/>
  <c r="AP747"/>
  <c r="Z747"/>
  <c r="S747"/>
  <c r="I747"/>
  <c r="AP746"/>
  <c r="Z746"/>
  <c r="S746"/>
  <c r="I746"/>
  <c r="AP745"/>
  <c r="Z745"/>
  <c r="S745"/>
  <c r="I745"/>
  <c r="AP744"/>
  <c r="Z744"/>
  <c r="S744"/>
  <c r="I744"/>
  <c r="AP743"/>
  <c r="Z743"/>
  <c r="S743"/>
  <c r="I743"/>
  <c r="AP742"/>
  <c r="Z742"/>
  <c r="S742"/>
  <c r="I742"/>
  <c r="AP741"/>
  <c r="Z741"/>
  <c r="S741"/>
  <c r="I741"/>
  <c r="AP740"/>
  <c r="Z740"/>
  <c r="S740"/>
  <c r="I740"/>
  <c r="AP739"/>
  <c r="Z739"/>
  <c r="S739"/>
  <c r="I739"/>
  <c r="AP738"/>
  <c r="Z738"/>
  <c r="S738"/>
  <c r="I738"/>
  <c r="AP737"/>
  <c r="Z737"/>
  <c r="S737"/>
  <c r="I737"/>
  <c r="AP736"/>
  <c r="Z736"/>
  <c r="S736"/>
  <c r="I736"/>
  <c r="AP735"/>
  <c r="Z735"/>
  <c r="S735"/>
  <c r="I735"/>
  <c r="AP734"/>
  <c r="Z734"/>
  <c r="S734"/>
  <c r="I734"/>
  <c r="AP733"/>
  <c r="Z733"/>
  <c r="S733"/>
  <c r="I733"/>
  <c r="AP732"/>
  <c r="Z732"/>
  <c r="S732"/>
  <c r="I732"/>
  <c r="AP731"/>
  <c r="Z731"/>
  <c r="S731"/>
  <c r="I731"/>
  <c r="AP730"/>
  <c r="Z730"/>
  <c r="S730"/>
  <c r="I730"/>
  <c r="AP729"/>
  <c r="Z729"/>
  <c r="S729"/>
  <c r="I729"/>
  <c r="AP728"/>
  <c r="Z728"/>
  <c r="S728"/>
  <c r="I728"/>
  <c r="AP727"/>
  <c r="Z727"/>
  <c r="S727"/>
  <c r="I727"/>
  <c r="AP726"/>
  <c r="Z726"/>
  <c r="S726"/>
  <c r="I726"/>
  <c r="AP725"/>
  <c r="Z725"/>
  <c r="S725"/>
  <c r="I725"/>
  <c r="AP724"/>
  <c r="Z724"/>
  <c r="S724"/>
  <c r="I724"/>
  <c r="AP723"/>
  <c r="Z723"/>
  <c r="S723"/>
  <c r="I723"/>
  <c r="AP722"/>
  <c r="Z722"/>
  <c r="S722"/>
  <c r="I722"/>
  <c r="AP721"/>
  <c r="Z721"/>
  <c r="S721"/>
  <c r="I721"/>
  <c r="AP720"/>
  <c r="Z720"/>
  <c r="S720"/>
  <c r="I720"/>
  <c r="AP719"/>
  <c r="Z719"/>
  <c r="S719"/>
  <c r="I719"/>
  <c r="AP718"/>
  <c r="Z718"/>
  <c r="S718"/>
  <c r="I718"/>
  <c r="AP717"/>
  <c r="Z717"/>
  <c r="S717"/>
  <c r="I717"/>
  <c r="AP716"/>
  <c r="Z716"/>
  <c r="S716"/>
  <c r="I716"/>
  <c r="AP715"/>
  <c r="Z715"/>
  <c r="S715"/>
  <c r="I715"/>
  <c r="AP714"/>
  <c r="Z714"/>
  <c r="S714"/>
  <c r="I714"/>
  <c r="AP713"/>
  <c r="Z713"/>
  <c r="S713"/>
  <c r="I713"/>
  <c r="AP712"/>
  <c r="Z712"/>
  <c r="S712"/>
  <c r="I712"/>
  <c r="AP711"/>
  <c r="Z711"/>
  <c r="S711"/>
  <c r="I711"/>
  <c r="AP710"/>
  <c r="Z710"/>
  <c r="S710"/>
  <c r="I710"/>
  <c r="AP709"/>
  <c r="Z709"/>
  <c r="S709"/>
  <c r="I709"/>
  <c r="AP708"/>
  <c r="Z708"/>
  <c r="S708"/>
  <c r="I708"/>
  <c r="AP707"/>
  <c r="Z707"/>
  <c r="S707"/>
  <c r="I707"/>
  <c r="AP706"/>
  <c r="Z706"/>
  <c r="S706"/>
  <c r="I706"/>
  <c r="AP705"/>
  <c r="Z705"/>
  <c r="S705"/>
  <c r="I705"/>
  <c r="AP704"/>
  <c r="Z704"/>
  <c r="S704"/>
  <c r="I704"/>
  <c r="AP703"/>
  <c r="Z703"/>
  <c r="S703"/>
  <c r="I703"/>
  <c r="AP702"/>
  <c r="Z702"/>
  <c r="S702"/>
  <c r="I702"/>
  <c r="AP701"/>
  <c r="Z701"/>
  <c r="S701"/>
  <c r="I701"/>
  <c r="AP700"/>
  <c r="Z700"/>
  <c r="S700"/>
  <c r="I700"/>
  <c r="AP699"/>
  <c r="Z699"/>
  <c r="S699"/>
  <c r="I699"/>
  <c r="AP698"/>
  <c r="Z698"/>
  <c r="S698"/>
  <c r="I698"/>
  <c r="AP697"/>
  <c r="Z697"/>
  <c r="S697"/>
  <c r="I697"/>
  <c r="AP696"/>
  <c r="Z696"/>
  <c r="S696"/>
  <c r="I696"/>
  <c r="AP695"/>
  <c r="Z695"/>
  <c r="S695"/>
  <c r="I695"/>
  <c r="AP694"/>
  <c r="Z694"/>
  <c r="S694"/>
  <c r="I694"/>
  <c r="AP693"/>
  <c r="Z693"/>
  <c r="S693"/>
  <c r="I693"/>
  <c r="AP692"/>
  <c r="Z692"/>
  <c r="S692"/>
  <c r="I692"/>
  <c r="AP691"/>
  <c r="Z691"/>
  <c r="S691"/>
  <c r="I691"/>
  <c r="AP690"/>
  <c r="Z690"/>
  <c r="S690"/>
  <c r="I690"/>
  <c r="AP689"/>
  <c r="Z689"/>
  <c r="S689"/>
  <c r="I689"/>
  <c r="AP688"/>
  <c r="Z688"/>
  <c r="S688"/>
  <c r="I688"/>
  <c r="AP687"/>
  <c r="Z687"/>
  <c r="S687"/>
  <c r="I687"/>
  <c r="AP686"/>
  <c r="Z686"/>
  <c r="S686"/>
  <c r="I686"/>
  <c r="AP685"/>
  <c r="Z685"/>
  <c r="S685"/>
  <c r="I685"/>
  <c r="AP684"/>
  <c r="Z684"/>
  <c r="S684"/>
  <c r="I684"/>
  <c r="AP683"/>
  <c r="Z683"/>
  <c r="S683"/>
  <c r="I683"/>
  <c r="AP682"/>
  <c r="Z682"/>
  <c r="S682"/>
  <c r="I682"/>
  <c r="AP681"/>
  <c r="Z681"/>
  <c r="S681"/>
  <c r="I681"/>
  <c r="AP680"/>
  <c r="Z680"/>
  <c r="S680"/>
  <c r="I680"/>
  <c r="AP679"/>
  <c r="Z679"/>
  <c r="S679"/>
  <c r="I679"/>
  <c r="AP678"/>
  <c r="Z678"/>
  <c r="S678"/>
  <c r="I678"/>
  <c r="AP677"/>
  <c r="Z677"/>
  <c r="S677"/>
  <c r="I677"/>
  <c r="AP676"/>
  <c r="Z676"/>
  <c r="S676"/>
  <c r="I676"/>
  <c r="AP675"/>
  <c r="Z675"/>
  <c r="S675"/>
  <c r="I675"/>
  <c r="AP674"/>
  <c r="Z674"/>
  <c r="S674"/>
  <c r="I674"/>
  <c r="AP673"/>
  <c r="Z673"/>
  <c r="S673"/>
  <c r="I673"/>
  <c r="E673"/>
  <c r="AP672"/>
  <c r="Z672"/>
  <c r="S672"/>
  <c r="I672"/>
  <c r="AP671"/>
  <c r="Z671"/>
  <c r="S671"/>
  <c r="I671"/>
  <c r="AP670"/>
  <c r="Z670"/>
  <c r="S670"/>
  <c r="I670"/>
  <c r="AP669"/>
  <c r="Z669"/>
  <c r="S669"/>
  <c r="I669"/>
  <c r="AP668"/>
  <c r="Z668"/>
  <c r="S668"/>
  <c r="I668"/>
  <c r="AP667"/>
  <c r="Z667"/>
  <c r="S667"/>
  <c r="I667"/>
  <c r="AP666"/>
  <c r="Z666"/>
  <c r="S666"/>
  <c r="I666"/>
  <c r="AP665"/>
  <c r="Z665"/>
  <c r="S665"/>
  <c r="I665"/>
  <c r="AP664"/>
  <c r="Z664"/>
  <c r="S664"/>
  <c r="I664"/>
  <c r="AP663"/>
  <c r="Z663"/>
  <c r="S663"/>
  <c r="I663"/>
  <c r="AP662"/>
  <c r="Z662"/>
  <c r="S662"/>
  <c r="I662"/>
  <c r="AP661"/>
  <c r="Z661"/>
  <c r="S661"/>
  <c r="I661"/>
  <c r="AP660"/>
  <c r="Z660"/>
  <c r="S660"/>
  <c r="I660"/>
  <c r="AP659"/>
  <c r="Z659"/>
  <c r="S659"/>
  <c r="I659"/>
  <c r="AP658"/>
  <c r="Z658"/>
  <c r="S658"/>
  <c r="I658"/>
  <c r="AP657"/>
  <c r="Z657"/>
  <c r="S657"/>
  <c r="I657"/>
  <c r="AP656"/>
  <c r="Z656"/>
  <c r="S656"/>
  <c r="I656"/>
  <c r="AP655"/>
  <c r="Z655"/>
  <c r="S655"/>
  <c r="I655"/>
  <c r="AP654"/>
  <c r="Z654"/>
  <c r="S654"/>
  <c r="I654"/>
  <c r="AP653"/>
  <c r="Z653"/>
  <c r="S653"/>
  <c r="I653"/>
  <c r="AP652"/>
  <c r="Z652"/>
  <c r="S652"/>
  <c r="I652"/>
  <c r="AP651"/>
  <c r="Z651"/>
  <c r="S651"/>
  <c r="I651"/>
  <c r="AP650"/>
  <c r="Z650"/>
  <c r="S650"/>
  <c r="I650"/>
  <c r="AP649"/>
  <c r="Z649"/>
  <c r="S649"/>
  <c r="I649"/>
  <c r="AP648"/>
  <c r="Z648"/>
  <c r="S648"/>
  <c r="I648"/>
  <c r="AP647"/>
  <c r="Z647"/>
  <c r="S647"/>
  <c r="I647"/>
  <c r="AP646"/>
  <c r="Z646"/>
  <c r="S646"/>
  <c r="I646"/>
  <c r="AP645"/>
  <c r="Z645"/>
  <c r="S645"/>
  <c r="I645"/>
  <c r="AP644"/>
  <c r="Z644"/>
  <c r="S644"/>
  <c r="I644"/>
  <c r="AP643"/>
  <c r="Z643"/>
  <c r="S643"/>
  <c r="I643"/>
  <c r="AP642"/>
  <c r="Z642"/>
  <c r="S642"/>
  <c r="I642"/>
  <c r="AP641"/>
  <c r="Z641"/>
  <c r="S641"/>
  <c r="I641"/>
  <c r="AP640"/>
  <c r="Z640"/>
  <c r="S640"/>
  <c r="I640"/>
  <c r="AP639"/>
  <c r="Z639"/>
  <c r="S639"/>
  <c r="I639"/>
  <c r="AP638"/>
  <c r="Z638"/>
  <c r="S638"/>
  <c r="I638"/>
  <c r="AP637"/>
  <c r="Z637"/>
  <c r="S637"/>
  <c r="I637"/>
  <c r="AP636"/>
  <c r="Z636"/>
  <c r="S636"/>
  <c r="I636"/>
  <c r="AP635"/>
  <c r="Z635"/>
  <c r="S635"/>
  <c r="I635"/>
  <c r="AP634"/>
  <c r="Z634"/>
  <c r="S634"/>
  <c r="I634"/>
  <c r="AP633"/>
  <c r="Z633"/>
  <c r="S633"/>
  <c r="I633"/>
  <c r="AP632"/>
  <c r="Z632"/>
  <c r="S632"/>
  <c r="I632"/>
  <c r="AP631"/>
  <c r="Z631"/>
  <c r="S631"/>
  <c r="I631"/>
  <c r="AP630"/>
  <c r="Z630"/>
  <c r="S630"/>
  <c r="I630"/>
  <c r="AP629"/>
  <c r="Z629"/>
  <c r="S629"/>
  <c r="I629"/>
  <c r="AP628"/>
  <c r="Z628"/>
  <c r="S628"/>
  <c r="I628"/>
  <c r="AP627"/>
  <c r="Z627"/>
  <c r="S627"/>
  <c r="I627"/>
  <c r="AP626"/>
  <c r="Z626"/>
  <c r="S626"/>
  <c r="I626"/>
  <c r="AP625"/>
  <c r="Z625"/>
  <c r="S625"/>
  <c r="I625"/>
  <c r="AP624"/>
  <c r="Z624"/>
  <c r="S624"/>
  <c r="I624"/>
  <c r="AP623"/>
  <c r="Z623"/>
  <c r="S623"/>
  <c r="I623"/>
  <c r="AP622"/>
  <c r="Z622"/>
  <c r="S622"/>
  <c r="I622"/>
  <c r="AP621"/>
  <c r="Z621"/>
  <c r="S621"/>
  <c r="I621"/>
  <c r="AP620"/>
  <c r="Z620"/>
  <c r="S620"/>
  <c r="I620"/>
  <c r="AP619"/>
  <c r="Z619"/>
  <c r="S619"/>
  <c r="I619"/>
  <c r="AP618"/>
  <c r="Z618"/>
  <c r="S618"/>
  <c r="I618"/>
  <c r="AP617"/>
  <c r="Z617"/>
  <c r="S617"/>
  <c r="I617"/>
  <c r="AP616"/>
  <c r="Z616"/>
  <c r="S616"/>
  <c r="I616"/>
  <c r="AP615"/>
  <c r="Z615"/>
  <c r="S615"/>
  <c r="I615"/>
  <c r="AP614"/>
  <c r="Z614"/>
  <c r="S614"/>
  <c r="I614"/>
  <c r="AP613"/>
  <c r="Z613"/>
  <c r="S613"/>
  <c r="I613"/>
  <c r="AP612"/>
  <c r="Z612"/>
  <c r="S612"/>
  <c r="I612"/>
  <c r="AP611"/>
  <c r="Z611"/>
  <c r="S611"/>
  <c r="I611"/>
  <c r="AP610"/>
  <c r="Z610"/>
  <c r="S610"/>
  <c r="I610"/>
  <c r="AP609"/>
  <c r="Z609"/>
  <c r="S609"/>
  <c r="I609"/>
  <c r="AP608"/>
  <c r="Z608"/>
  <c r="S608"/>
  <c r="I608"/>
  <c r="AP607"/>
  <c r="Z607"/>
  <c r="S607"/>
  <c r="I607"/>
  <c r="AP606"/>
  <c r="Z606"/>
  <c r="S606"/>
  <c r="I606"/>
  <c r="AP605"/>
  <c r="Z605"/>
  <c r="S605"/>
  <c r="I605"/>
  <c r="AP604"/>
  <c r="Z604"/>
  <c r="S604"/>
  <c r="I604"/>
  <c r="AP603"/>
  <c r="Z603"/>
  <c r="S603"/>
  <c r="I603"/>
  <c r="AP602"/>
  <c r="Z602"/>
  <c r="S602"/>
  <c r="I602"/>
  <c r="AP601"/>
  <c r="Z601"/>
  <c r="S601"/>
  <c r="I601"/>
  <c r="AP600"/>
  <c r="Z600"/>
  <c r="S600"/>
  <c r="I600"/>
  <c r="AP599"/>
  <c r="Z599"/>
  <c r="S599"/>
  <c r="I599"/>
  <c r="AP598"/>
  <c r="Z598"/>
  <c r="S598"/>
  <c r="I598"/>
  <c r="AP597"/>
  <c r="Z597"/>
  <c r="S597"/>
  <c r="I597"/>
  <c r="AP596"/>
  <c r="Z596"/>
  <c r="S596"/>
  <c r="I596"/>
  <c r="AP595"/>
  <c r="Z595"/>
  <c r="S595"/>
  <c r="I595"/>
  <c r="AP594"/>
  <c r="Z594"/>
  <c r="S594"/>
  <c r="I594"/>
  <c r="AP593"/>
  <c r="Z593"/>
  <c r="S593"/>
  <c r="I593"/>
  <c r="AP592"/>
  <c r="Z592"/>
  <c r="S592"/>
  <c r="I592"/>
  <c r="AP591"/>
  <c r="Z591"/>
  <c r="S591"/>
  <c r="I591"/>
  <c r="AP590"/>
  <c r="Z590"/>
  <c r="S590"/>
  <c r="I590"/>
  <c r="AP589"/>
  <c r="Z589"/>
  <c r="S589"/>
  <c r="I589"/>
  <c r="AP588"/>
  <c r="Z588"/>
  <c r="S588"/>
  <c r="I588"/>
  <c r="AP587"/>
  <c r="Z587"/>
  <c r="S587"/>
  <c r="I587"/>
  <c r="AP586"/>
  <c r="Z586"/>
  <c r="S586"/>
  <c r="I586"/>
  <c r="AP585"/>
  <c r="Z585"/>
  <c r="S585"/>
  <c r="I585"/>
  <c r="AP584"/>
  <c r="Z584"/>
  <c r="S584"/>
  <c r="I584"/>
  <c r="AP583"/>
  <c r="Z583"/>
  <c r="S583"/>
  <c r="I583"/>
  <c r="AP582"/>
  <c r="Z582"/>
  <c r="S582"/>
  <c r="I582"/>
  <c r="AP581"/>
  <c r="Z581"/>
  <c r="S581"/>
  <c r="I581"/>
  <c r="AP580"/>
  <c r="Z580"/>
  <c r="S580"/>
  <c r="I580"/>
  <c r="AP579"/>
  <c r="Z579"/>
  <c r="S579"/>
  <c r="I579"/>
  <c r="AP578"/>
  <c r="Z578"/>
  <c r="S578"/>
  <c r="I578"/>
  <c r="AP577"/>
  <c r="Z577"/>
  <c r="S577"/>
  <c r="I577"/>
  <c r="AP576"/>
  <c r="Z576"/>
  <c r="S576"/>
  <c r="I576"/>
  <c r="AP575"/>
  <c r="Z575"/>
  <c r="S575"/>
  <c r="I575"/>
  <c r="AP574"/>
  <c r="Z574"/>
  <c r="S574"/>
  <c r="I574"/>
  <c r="AP573"/>
  <c r="Z573"/>
  <c r="S573"/>
  <c r="I573"/>
  <c r="AP572"/>
  <c r="Z572"/>
  <c r="S572"/>
  <c r="I572"/>
  <c r="AP571"/>
  <c r="Z571"/>
  <c r="S571"/>
  <c r="I571"/>
  <c r="AP570"/>
  <c r="Z570"/>
  <c r="S570"/>
  <c r="I570"/>
  <c r="AP569"/>
  <c r="Z569"/>
  <c r="S569"/>
  <c r="I569"/>
  <c r="AP568"/>
  <c r="Z568"/>
  <c r="S568"/>
  <c r="I568"/>
  <c r="AP567"/>
  <c r="Z567"/>
  <c r="S567"/>
  <c r="I567"/>
  <c r="AP566"/>
  <c r="Z566"/>
  <c r="S566"/>
  <c r="I566"/>
  <c r="AP565"/>
  <c r="Z565"/>
  <c r="S565"/>
  <c r="I565"/>
  <c r="AP564"/>
  <c r="Z564"/>
  <c r="S564"/>
  <c r="I564"/>
  <c r="AP563"/>
  <c r="Z563"/>
  <c r="S563"/>
  <c r="I563"/>
  <c r="AP562"/>
  <c r="Z562"/>
  <c r="S562"/>
  <c r="I562"/>
  <c r="AP561"/>
  <c r="Z561"/>
  <c r="S561"/>
  <c r="I561"/>
  <c r="AP560"/>
  <c r="Z560"/>
  <c r="S560"/>
  <c r="I560"/>
  <c r="AP559"/>
  <c r="Z559"/>
  <c r="S559"/>
  <c r="I559"/>
  <c r="AP558"/>
  <c r="Z558"/>
  <c r="S558"/>
  <c r="I558"/>
  <c r="AP557"/>
  <c r="Z557"/>
  <c r="S557"/>
  <c r="I557"/>
  <c r="AP556"/>
  <c r="Z556"/>
  <c r="S556"/>
  <c r="I556"/>
  <c r="AP555"/>
  <c r="Z555"/>
  <c r="I555"/>
  <c r="AP554"/>
  <c r="Z554"/>
  <c r="S554"/>
  <c r="I554"/>
  <c r="AP553"/>
  <c r="Z553"/>
  <c r="S553"/>
  <c r="I553"/>
  <c r="AP552"/>
  <c r="Z552"/>
  <c r="S552"/>
  <c r="I552"/>
  <c r="AP551"/>
  <c r="Z551"/>
  <c r="S551"/>
  <c r="I551"/>
  <c r="AP550"/>
  <c r="Z550"/>
  <c r="S550"/>
  <c r="I550"/>
  <c r="AP549"/>
  <c r="Z549"/>
  <c r="S549"/>
  <c r="I549"/>
  <c r="AP548"/>
  <c r="Z548"/>
  <c r="S548"/>
  <c r="I548"/>
  <c r="AP547"/>
  <c r="Z547"/>
  <c r="S547"/>
  <c r="I547"/>
  <c r="AP546"/>
  <c r="Z546"/>
  <c r="S546"/>
  <c r="I546"/>
  <c r="AP545"/>
  <c r="Z545"/>
  <c r="S545"/>
  <c r="I545"/>
  <c r="AP544"/>
  <c r="Z544"/>
  <c r="S544"/>
  <c r="I544"/>
  <c r="AP543"/>
  <c r="Z543"/>
  <c r="S543"/>
  <c r="I543"/>
  <c r="AP542"/>
  <c r="Z542"/>
  <c r="S542"/>
  <c r="I542"/>
  <c r="AP541"/>
  <c r="Z541"/>
  <c r="S541"/>
  <c r="I541"/>
  <c r="AP540"/>
  <c r="Z540"/>
  <c r="S540"/>
  <c r="I540"/>
  <c r="AP539"/>
  <c r="Z539"/>
  <c r="S539"/>
  <c r="I539"/>
  <c r="AP538"/>
  <c r="Z538"/>
  <c r="S538"/>
  <c r="AP537"/>
  <c r="Z537"/>
  <c r="S537"/>
  <c r="I537"/>
  <c r="AP536"/>
  <c r="Z536"/>
  <c r="S536"/>
  <c r="I536"/>
  <c r="AP535"/>
  <c r="Z535"/>
  <c r="S535"/>
  <c r="I535"/>
  <c r="AP534"/>
  <c r="Z534"/>
  <c r="S534"/>
  <c r="I534"/>
  <c r="AP533"/>
  <c r="Z533"/>
  <c r="S533"/>
  <c r="I533"/>
  <c r="AP532"/>
  <c r="Z532"/>
  <c r="S532"/>
  <c r="I532"/>
  <c r="AP531"/>
  <c r="Z531"/>
  <c r="S531"/>
  <c r="I531"/>
  <c r="AP530"/>
  <c r="Z530"/>
  <c r="S530"/>
  <c r="I530"/>
  <c r="AP529"/>
  <c r="Z529"/>
  <c r="S529"/>
  <c r="I529"/>
  <c r="AP528"/>
  <c r="Z528"/>
  <c r="S528"/>
  <c r="I528"/>
  <c r="AP527"/>
  <c r="Z527"/>
  <c r="S527"/>
  <c r="I527"/>
  <c r="AP526"/>
  <c r="Z526"/>
  <c r="S526"/>
  <c r="I526"/>
  <c r="AP525"/>
  <c r="Z525"/>
  <c r="S525"/>
  <c r="I525"/>
  <c r="AP524"/>
  <c r="Z524"/>
  <c r="S524"/>
  <c r="I524"/>
  <c r="AP523"/>
  <c r="Z523"/>
  <c r="S523"/>
  <c r="I523"/>
  <c r="AP522"/>
  <c r="Z522"/>
  <c r="S522"/>
  <c r="I522"/>
  <c r="AP521"/>
  <c r="Z521"/>
  <c r="S521"/>
  <c r="I521"/>
  <c r="AP520"/>
  <c r="Z520"/>
  <c r="S520"/>
  <c r="I520"/>
  <c r="AP519"/>
  <c r="Z519"/>
  <c r="S519"/>
  <c r="I519"/>
  <c r="AP518"/>
  <c r="Z518"/>
  <c r="S518"/>
  <c r="I518"/>
  <c r="AP517"/>
  <c r="Z517"/>
  <c r="S517"/>
  <c r="I517"/>
  <c r="AP516"/>
  <c r="Z516"/>
  <c r="S516"/>
  <c r="I516"/>
  <c r="AP515"/>
  <c r="Z515"/>
  <c r="S515"/>
  <c r="I515"/>
  <c r="AP514"/>
  <c r="Z514"/>
  <c r="I514"/>
  <c r="AP513"/>
  <c r="Z513"/>
  <c r="S513"/>
  <c r="I513"/>
  <c r="AP512"/>
  <c r="Z512"/>
  <c r="S512"/>
  <c r="I512"/>
  <c r="AP511"/>
  <c r="Z511"/>
  <c r="S511"/>
  <c r="I511"/>
  <c r="AP510"/>
  <c r="Z510"/>
  <c r="S510"/>
  <c r="I510"/>
  <c r="AP509"/>
  <c r="Z509"/>
  <c r="S509"/>
  <c r="I509"/>
  <c r="AP508"/>
  <c r="Z508"/>
  <c r="S508"/>
  <c r="I508"/>
  <c r="AP507"/>
  <c r="Z507"/>
  <c r="S507"/>
  <c r="I507"/>
  <c r="AP506"/>
  <c r="Z506"/>
  <c r="S506"/>
  <c r="I506"/>
  <c r="AP505"/>
  <c r="Z505"/>
  <c r="S505"/>
  <c r="I505"/>
  <c r="AP504"/>
  <c r="Z504"/>
  <c r="S504"/>
  <c r="I504"/>
  <c r="AP503"/>
  <c r="Z503"/>
  <c r="S503"/>
  <c r="I503"/>
  <c r="AP502"/>
  <c r="Z502"/>
  <c r="S502"/>
  <c r="I502"/>
  <c r="AP501"/>
  <c r="Z501"/>
  <c r="S501"/>
  <c r="I501"/>
  <c r="AP500"/>
  <c r="Z500"/>
  <c r="S500"/>
  <c r="I500"/>
  <c r="AP499"/>
  <c r="Z499"/>
  <c r="S499"/>
  <c r="I499"/>
  <c r="AP498"/>
  <c r="Z498"/>
  <c r="S498"/>
  <c r="I498"/>
  <c r="AP497"/>
  <c r="Z497"/>
  <c r="S497"/>
  <c r="I497"/>
  <c r="AP496"/>
  <c r="Z496"/>
  <c r="S496"/>
  <c r="I496"/>
  <c r="AP495"/>
  <c r="Z495"/>
  <c r="S495"/>
  <c r="I495"/>
  <c r="AP494"/>
  <c r="Z494"/>
  <c r="S494"/>
  <c r="I494"/>
  <c r="AP493"/>
  <c r="Z493"/>
  <c r="S493"/>
  <c r="I493"/>
  <c r="AP492"/>
  <c r="Z492"/>
  <c r="S492"/>
  <c r="I492"/>
  <c r="AP491"/>
  <c r="Z491"/>
  <c r="S491"/>
  <c r="I491"/>
  <c r="AP490"/>
  <c r="Z490"/>
  <c r="S490"/>
  <c r="I490"/>
  <c r="AP489"/>
  <c r="Z489"/>
  <c r="S489"/>
  <c r="I489"/>
  <c r="AP488"/>
  <c r="Z488"/>
  <c r="S488"/>
  <c r="I488"/>
  <c r="AP487"/>
  <c r="Z487"/>
  <c r="S487"/>
  <c r="I487"/>
  <c r="AP486"/>
  <c r="Z486"/>
  <c r="S486"/>
  <c r="I486"/>
  <c r="AP485"/>
  <c r="Z485"/>
  <c r="S485"/>
  <c r="I485"/>
  <c r="AP484"/>
  <c r="Z484"/>
  <c r="S484"/>
  <c r="I484"/>
  <c r="AP483"/>
  <c r="Z483"/>
  <c r="S483"/>
  <c r="I483"/>
  <c r="AP482"/>
  <c r="Z482"/>
  <c r="S482"/>
  <c r="I482"/>
  <c r="AP481"/>
  <c r="Z481"/>
  <c r="S481"/>
  <c r="I481"/>
  <c r="AP480"/>
  <c r="Z480"/>
  <c r="S480"/>
  <c r="I480"/>
  <c r="AP479"/>
  <c r="Z479"/>
  <c r="S479"/>
  <c r="I479"/>
  <c r="AP478"/>
  <c r="Z478"/>
  <c r="S478"/>
  <c r="I478"/>
  <c r="AP477"/>
  <c r="Z477"/>
  <c r="S477"/>
  <c r="I477"/>
  <c r="AP476"/>
  <c r="Z476"/>
  <c r="S476"/>
  <c r="I476"/>
  <c r="AP475"/>
  <c r="Z475"/>
  <c r="S475"/>
  <c r="I475"/>
  <c r="AP474"/>
  <c r="Z474"/>
  <c r="S474"/>
  <c r="I474"/>
  <c r="AP473"/>
  <c r="Z473"/>
  <c r="S473"/>
  <c r="I473"/>
  <c r="AP472"/>
  <c r="Z472"/>
  <c r="S472"/>
  <c r="I472"/>
  <c r="AP471"/>
  <c r="Z471"/>
  <c r="S471"/>
  <c r="I471"/>
  <c r="AP470"/>
  <c r="Z470"/>
  <c r="S470"/>
  <c r="I470"/>
  <c r="AP469"/>
  <c r="Z469"/>
  <c r="S469"/>
  <c r="I469"/>
  <c r="AP468"/>
  <c r="Z468"/>
  <c r="S468"/>
  <c r="I468"/>
  <c r="AP467"/>
  <c r="Z467"/>
  <c r="S467"/>
  <c r="I467"/>
  <c r="AP466"/>
  <c r="Z466"/>
  <c r="S466"/>
  <c r="I466"/>
  <c r="AP465"/>
  <c r="Z465"/>
  <c r="S465"/>
  <c r="I465"/>
  <c r="AP464"/>
  <c r="Z464"/>
  <c r="S464"/>
  <c r="I464"/>
  <c r="AP463"/>
  <c r="Z463"/>
  <c r="S463"/>
  <c r="I463"/>
  <c r="AP462"/>
  <c r="Z462"/>
  <c r="S462"/>
  <c r="I462"/>
  <c r="AP461"/>
  <c r="Z461"/>
  <c r="S461"/>
  <c r="I461"/>
  <c r="AP460"/>
  <c r="Z460"/>
  <c r="S460"/>
  <c r="I460"/>
  <c r="AP459"/>
  <c r="Z459"/>
  <c r="S459"/>
  <c r="I459"/>
  <c r="AP458"/>
  <c r="Z458"/>
  <c r="S458"/>
  <c r="I458"/>
  <c r="AP457"/>
  <c r="Z457"/>
  <c r="S457"/>
  <c r="I457"/>
  <c r="AP456"/>
  <c r="Z456"/>
  <c r="S456"/>
  <c r="I456"/>
  <c r="AP455"/>
  <c r="Z455"/>
  <c r="S455"/>
  <c r="I455"/>
  <c r="AP454"/>
  <c r="Z454"/>
  <c r="S454"/>
  <c r="I454"/>
  <c r="AP453"/>
  <c r="Z453"/>
  <c r="S453"/>
  <c r="I453"/>
  <c r="AP452"/>
  <c r="Z452"/>
  <c r="S452"/>
  <c r="I452"/>
  <c r="AP451"/>
  <c r="Z451"/>
  <c r="S451"/>
  <c r="I451"/>
  <c r="AP450"/>
  <c r="Z450"/>
  <c r="S450"/>
  <c r="I450"/>
  <c r="AP449"/>
  <c r="Z449"/>
  <c r="S449"/>
  <c r="I449"/>
  <c r="AP448"/>
  <c r="Z448"/>
  <c r="S448"/>
  <c r="I448"/>
  <c r="AP447"/>
  <c r="Z447"/>
  <c r="S447"/>
  <c r="I447"/>
  <c r="AP446"/>
  <c r="Z446"/>
  <c r="S446"/>
  <c r="I446"/>
  <c r="AP445"/>
  <c r="Z445"/>
  <c r="S445"/>
  <c r="I445"/>
  <c r="AP444"/>
  <c r="Z444"/>
  <c r="S444"/>
  <c r="I444"/>
  <c r="AP443"/>
  <c r="Z443"/>
  <c r="S443"/>
  <c r="I443"/>
  <c r="AP442"/>
  <c r="Z442"/>
  <c r="S442"/>
  <c r="I442"/>
  <c r="AP441"/>
  <c r="Z441"/>
  <c r="S441"/>
  <c r="I441"/>
  <c r="AP440"/>
  <c r="Z440"/>
  <c r="S440"/>
  <c r="I440"/>
  <c r="AP439"/>
  <c r="Z439"/>
  <c r="S439"/>
  <c r="I439"/>
  <c r="AP438"/>
  <c r="Z438"/>
  <c r="S438"/>
  <c r="I438"/>
  <c r="AP437"/>
  <c r="Z437"/>
  <c r="S437"/>
  <c r="I437"/>
  <c r="AP436"/>
  <c r="Z436"/>
  <c r="S436"/>
  <c r="I436"/>
  <c r="AP435"/>
  <c r="Z435"/>
  <c r="S435"/>
  <c r="I435"/>
  <c r="AP434"/>
  <c r="Z434"/>
  <c r="S434"/>
  <c r="I434"/>
  <c r="AP433"/>
  <c r="Z433"/>
  <c r="S433"/>
  <c r="I433"/>
  <c r="AP432"/>
  <c r="Z432"/>
  <c r="S432"/>
  <c r="I432"/>
  <c r="AP431"/>
  <c r="Z431"/>
  <c r="S431"/>
  <c r="I431"/>
  <c r="AP430"/>
  <c r="Z430"/>
  <c r="S430"/>
  <c r="I430"/>
  <c r="AP429"/>
  <c r="Z429"/>
  <c r="S429"/>
  <c r="I429"/>
  <c r="AP428"/>
  <c r="Z428"/>
  <c r="S428"/>
  <c r="I428"/>
  <c r="AP427"/>
  <c r="Z427"/>
  <c r="S427"/>
  <c r="I427"/>
  <c r="AP426"/>
  <c r="Z426"/>
  <c r="S426"/>
  <c r="I426"/>
  <c r="AP425"/>
  <c r="Z425"/>
  <c r="S425"/>
  <c r="I425"/>
  <c r="AP424"/>
  <c r="Z424"/>
  <c r="S424"/>
  <c r="I424"/>
  <c r="AP423"/>
  <c r="Z423"/>
  <c r="S423"/>
  <c r="I423"/>
  <c r="AP422"/>
  <c r="Z422"/>
  <c r="S422"/>
  <c r="I422"/>
  <c r="AP421"/>
  <c r="Z421"/>
  <c r="S421"/>
  <c r="I421"/>
  <c r="AP420"/>
  <c r="Z420"/>
  <c r="S420"/>
  <c r="I420"/>
  <c r="AP419"/>
  <c r="Z419"/>
  <c r="S419"/>
  <c r="I419"/>
  <c r="AP418"/>
  <c r="Z418"/>
  <c r="S418"/>
  <c r="I418"/>
  <c r="AP417"/>
  <c r="Z417"/>
  <c r="S417"/>
  <c r="I417"/>
  <c r="AP416"/>
  <c r="Z416"/>
  <c r="S416"/>
  <c r="I416"/>
  <c r="AP415"/>
  <c r="Z415"/>
  <c r="S415"/>
  <c r="I415"/>
  <c r="AP414"/>
  <c r="Z414"/>
  <c r="S414"/>
  <c r="I414"/>
  <c r="AP413"/>
  <c r="Z413"/>
  <c r="S413"/>
  <c r="I413"/>
  <c r="AP412"/>
  <c r="Z412"/>
  <c r="S412"/>
  <c r="I412"/>
  <c r="AP411"/>
  <c r="Z411"/>
  <c r="S411"/>
  <c r="I411"/>
  <c r="AP410"/>
  <c r="Z410"/>
  <c r="S410"/>
  <c r="I410"/>
  <c r="AP409"/>
  <c r="Z409"/>
  <c r="S409"/>
  <c r="I409"/>
  <c r="AP408"/>
  <c r="Z408"/>
  <c r="S408"/>
  <c r="I408"/>
  <c r="AP407"/>
  <c r="Z407"/>
  <c r="S407"/>
  <c r="I407"/>
  <c r="AP406"/>
  <c r="Z406"/>
  <c r="S406"/>
  <c r="I406"/>
  <c r="AP405"/>
  <c r="Z405"/>
  <c r="S405"/>
  <c r="I405"/>
  <c r="AP404"/>
  <c r="Z404"/>
  <c r="S404"/>
  <c r="I404"/>
  <c r="AP403"/>
  <c r="Z403"/>
  <c r="S403"/>
  <c r="I403"/>
  <c r="AP402"/>
  <c r="Z402"/>
  <c r="S402"/>
  <c r="I402"/>
  <c r="AP401"/>
  <c r="Z401"/>
  <c r="S401"/>
  <c r="I401"/>
  <c r="AP400"/>
  <c r="Z400"/>
  <c r="S400"/>
  <c r="I400"/>
  <c r="AP399"/>
  <c r="Z399"/>
  <c r="S399"/>
  <c r="I399"/>
  <c r="AP398"/>
  <c r="Z398"/>
  <c r="S398"/>
  <c r="I398"/>
  <c r="AP397"/>
  <c r="Z397"/>
  <c r="S397"/>
  <c r="I397"/>
  <c r="AP396"/>
  <c r="Z396"/>
  <c r="S396"/>
  <c r="I396"/>
  <c r="AP395"/>
  <c r="Z395"/>
  <c r="S395"/>
  <c r="I395"/>
  <c r="AP394"/>
  <c r="Z394"/>
  <c r="S394"/>
  <c r="I394"/>
  <c r="AP393"/>
  <c r="Z393"/>
  <c r="S393"/>
  <c r="I393"/>
  <c r="AP392"/>
  <c r="Z392"/>
  <c r="S392"/>
  <c r="I392"/>
  <c r="AP391"/>
  <c r="Z391"/>
  <c r="S391"/>
  <c r="I391"/>
  <c r="AP390"/>
  <c r="Z390"/>
  <c r="S390"/>
  <c r="I390"/>
  <c r="AP389"/>
  <c r="Z389"/>
  <c r="S389"/>
  <c r="I389"/>
  <c r="AP388"/>
  <c r="Z388"/>
  <c r="S388"/>
  <c r="I388"/>
  <c r="AP387"/>
  <c r="Z387"/>
  <c r="S387"/>
  <c r="I387"/>
  <c r="AP386"/>
  <c r="Z386"/>
  <c r="S386"/>
  <c r="I386"/>
  <c r="AP385"/>
  <c r="Z385"/>
  <c r="S385"/>
  <c r="I385"/>
  <c r="AP384"/>
  <c r="Z384"/>
  <c r="S384"/>
  <c r="I384"/>
  <c r="AP383"/>
  <c r="Z383"/>
  <c r="S383"/>
  <c r="I383"/>
  <c r="AP382"/>
  <c r="Z382"/>
  <c r="S382"/>
  <c r="I382"/>
  <c r="AP381"/>
  <c r="Z381"/>
  <c r="S381"/>
  <c r="I381"/>
  <c r="AP380"/>
  <c r="Z380"/>
  <c r="S380"/>
  <c r="I380"/>
  <c r="AP379"/>
  <c r="Z379"/>
  <c r="S379"/>
  <c r="I379"/>
  <c r="AP378"/>
  <c r="Z378"/>
  <c r="S378"/>
  <c r="I378"/>
  <c r="AP377"/>
  <c r="Z377"/>
  <c r="S377"/>
  <c r="I377"/>
  <c r="AP376"/>
  <c r="Z376"/>
  <c r="S376"/>
  <c r="I376"/>
  <c r="AP375"/>
  <c r="Z375"/>
  <c r="S375"/>
  <c r="I375"/>
  <c r="AP374"/>
  <c r="Z374"/>
  <c r="S374"/>
  <c r="I374"/>
  <c r="AP373"/>
  <c r="Z373"/>
  <c r="S373"/>
  <c r="I373"/>
  <c r="AP372"/>
  <c r="Z372"/>
  <c r="S372"/>
  <c r="I372"/>
  <c r="AP371"/>
  <c r="Z371"/>
  <c r="S371"/>
  <c r="I371"/>
  <c r="AP370"/>
  <c r="Z370"/>
  <c r="S370"/>
  <c r="I370"/>
  <c r="AP369"/>
  <c r="Z369"/>
  <c r="S369"/>
  <c r="I369"/>
  <c r="AP368"/>
  <c r="Z368"/>
  <c r="S368"/>
  <c r="I368"/>
  <c r="AP367"/>
  <c r="Z367"/>
  <c r="S367"/>
  <c r="I367"/>
  <c r="AP366"/>
  <c r="Z366"/>
  <c r="S366"/>
  <c r="I366"/>
  <c r="AP365"/>
  <c r="Z365"/>
  <c r="S365"/>
  <c r="I365"/>
  <c r="AP364"/>
  <c r="Z364"/>
  <c r="S364"/>
  <c r="I364"/>
  <c r="AP363"/>
  <c r="Z363"/>
  <c r="S363"/>
  <c r="I363"/>
  <c r="AP362"/>
  <c r="Z362"/>
  <c r="S362"/>
  <c r="I362"/>
  <c r="AP361"/>
  <c r="Z361"/>
  <c r="S361"/>
  <c r="I361"/>
  <c r="AP360"/>
  <c r="Z360"/>
  <c r="S360"/>
  <c r="I360"/>
  <c r="AP359"/>
  <c r="Z359"/>
  <c r="S359"/>
  <c r="I359"/>
  <c r="AP358"/>
  <c r="Z358"/>
  <c r="S358"/>
  <c r="I358"/>
  <c r="AP357"/>
  <c r="Z357"/>
  <c r="S357"/>
  <c r="I357"/>
  <c r="AP356"/>
  <c r="Z356"/>
  <c r="S356"/>
  <c r="I356"/>
  <c r="AP355"/>
  <c r="Z355"/>
  <c r="S355"/>
  <c r="I355"/>
  <c r="AP354"/>
  <c r="Z354"/>
  <c r="I354"/>
  <c r="AP353"/>
  <c r="Z353"/>
  <c r="I353"/>
  <c r="AP352"/>
  <c r="Z352"/>
  <c r="S352"/>
  <c r="I352"/>
  <c r="AP351"/>
  <c r="Z351"/>
  <c r="S351"/>
  <c r="I351"/>
  <c r="AP350"/>
  <c r="Z350"/>
  <c r="S350"/>
  <c r="I350"/>
  <c r="AP349"/>
  <c r="Z349"/>
  <c r="S349"/>
  <c r="I349"/>
  <c r="AP348"/>
  <c r="Z348"/>
  <c r="S348"/>
  <c r="I348"/>
  <c r="AP347"/>
  <c r="Z347"/>
  <c r="S347"/>
  <c r="I347"/>
  <c r="AP346"/>
  <c r="Z346"/>
  <c r="S346"/>
  <c r="I346"/>
  <c r="AP345"/>
  <c r="Z345"/>
  <c r="S345"/>
  <c r="I345"/>
  <c r="AP344"/>
  <c r="Z344"/>
  <c r="S344"/>
  <c r="I344"/>
  <c r="AP343"/>
  <c r="Z343"/>
  <c r="S343"/>
  <c r="I343"/>
  <c r="AP342"/>
  <c r="Z342"/>
  <c r="S342"/>
  <c r="I342"/>
  <c r="AP341"/>
  <c r="Z341"/>
  <c r="S341"/>
  <c r="I341"/>
  <c r="AP340"/>
  <c r="Z340"/>
  <c r="S340"/>
  <c r="I340"/>
  <c r="AP339"/>
  <c r="Z339"/>
  <c r="S339"/>
  <c r="I339"/>
  <c r="AP338"/>
  <c r="Z338"/>
  <c r="S338"/>
  <c r="I338"/>
  <c r="AP337"/>
  <c r="Z337"/>
  <c r="S337"/>
  <c r="I337"/>
  <c r="AP336"/>
  <c r="Z336"/>
  <c r="S336"/>
  <c r="I336"/>
  <c r="AP335"/>
  <c r="Z335"/>
  <c r="S335"/>
  <c r="I335"/>
  <c r="AP334"/>
  <c r="Z334"/>
  <c r="S334"/>
  <c r="I334"/>
  <c r="AP333"/>
  <c r="Z333"/>
  <c r="S333"/>
  <c r="I333"/>
  <c r="AP332"/>
  <c r="Z332"/>
  <c r="S332"/>
  <c r="I332"/>
  <c r="AP331"/>
  <c r="Z331"/>
  <c r="S331"/>
  <c r="I331"/>
  <c r="AP330"/>
  <c r="Z330"/>
  <c r="S330"/>
  <c r="I330"/>
  <c r="AP329"/>
  <c r="Z329"/>
  <c r="S329"/>
  <c r="I329"/>
  <c r="AP328"/>
  <c r="Z328"/>
  <c r="S328"/>
  <c r="I328"/>
  <c r="AP327"/>
  <c r="Z327"/>
  <c r="S327"/>
  <c r="I327"/>
  <c r="AP326"/>
  <c r="Z326"/>
  <c r="S326"/>
  <c r="I326"/>
  <c r="AP325"/>
  <c r="Z325"/>
  <c r="S325"/>
  <c r="I325"/>
  <c r="AP324"/>
  <c r="Z324"/>
  <c r="S324"/>
  <c r="I324"/>
  <c r="AP323"/>
  <c r="Z323"/>
  <c r="S323"/>
  <c r="I323"/>
  <c r="AP322"/>
  <c r="Z322"/>
  <c r="S322"/>
  <c r="I322"/>
  <c r="AP321"/>
  <c r="Z321"/>
  <c r="S321"/>
  <c r="I321"/>
  <c r="AP320"/>
  <c r="Z320"/>
  <c r="S320"/>
  <c r="I320"/>
  <c r="AP319"/>
  <c r="Z319"/>
  <c r="S319"/>
  <c r="I319"/>
  <c r="AP318"/>
  <c r="Z318"/>
  <c r="S318"/>
  <c r="I318"/>
  <c r="AP317"/>
  <c r="Z317"/>
  <c r="S317"/>
  <c r="I317"/>
  <c r="AP316"/>
  <c r="Z316"/>
  <c r="S316"/>
  <c r="I316"/>
  <c r="AP315"/>
  <c r="Z315"/>
  <c r="S315"/>
  <c r="I315"/>
  <c r="AP314"/>
  <c r="Z314"/>
  <c r="S314"/>
  <c r="I314"/>
  <c r="AP313"/>
  <c r="Z313"/>
  <c r="S313"/>
  <c r="I313"/>
  <c r="AP312"/>
  <c r="Z312"/>
  <c r="S312"/>
  <c r="I312"/>
  <c r="AP311"/>
  <c r="Z311"/>
  <c r="S311"/>
  <c r="I311"/>
  <c r="AP310"/>
  <c r="Z310"/>
  <c r="S310"/>
  <c r="I310"/>
  <c r="AP309"/>
  <c r="Z309"/>
  <c r="S309"/>
  <c r="I309"/>
  <c r="AP308"/>
  <c r="Z308"/>
  <c r="S308"/>
  <c r="I308"/>
  <c r="AP307"/>
  <c r="Z307"/>
  <c r="S307"/>
  <c r="I307"/>
  <c r="AP306"/>
  <c r="Z306"/>
  <c r="S306"/>
  <c r="I306"/>
  <c r="AP305"/>
  <c r="Z305"/>
  <c r="S305"/>
  <c r="I305"/>
  <c r="AP304"/>
  <c r="Z304"/>
  <c r="S304"/>
  <c r="I304"/>
  <c r="AP303"/>
  <c r="Z303"/>
  <c r="S303"/>
  <c r="I303"/>
  <c r="AP302"/>
  <c r="Z302"/>
  <c r="S302"/>
  <c r="I302"/>
  <c r="AP301"/>
  <c r="Z301"/>
  <c r="S301"/>
  <c r="I301"/>
  <c r="AP300"/>
  <c r="Z300"/>
  <c r="S300"/>
  <c r="I300"/>
  <c r="AP299"/>
  <c r="Z299"/>
  <c r="S299"/>
  <c r="I299"/>
  <c r="AP298"/>
  <c r="Z298"/>
  <c r="S298"/>
  <c r="I298"/>
  <c r="AP297"/>
  <c r="Z297"/>
  <c r="S297"/>
  <c r="I297"/>
  <c r="AP296"/>
  <c r="Z296"/>
  <c r="S296"/>
  <c r="I296"/>
  <c r="AP295"/>
  <c r="Z295"/>
  <c r="S295"/>
  <c r="I295"/>
  <c r="AP294"/>
  <c r="Z294"/>
  <c r="S294"/>
  <c r="I294"/>
  <c r="AP293"/>
  <c r="Z293"/>
  <c r="S293"/>
  <c r="I293"/>
  <c r="AP292"/>
  <c r="Z292"/>
  <c r="S292"/>
  <c r="I292"/>
  <c r="AP291"/>
  <c r="Z291"/>
  <c r="S291"/>
  <c r="I291"/>
  <c r="AP290"/>
  <c r="Z290"/>
  <c r="S290"/>
  <c r="I290"/>
  <c r="AP289"/>
  <c r="Z289"/>
  <c r="S289"/>
  <c r="I289"/>
  <c r="AP288"/>
  <c r="Z288"/>
  <c r="S288"/>
  <c r="I288"/>
  <c r="AP287"/>
  <c r="Z287"/>
  <c r="S287"/>
  <c r="I287"/>
  <c r="AP286"/>
  <c r="Z286"/>
  <c r="S286"/>
  <c r="I286"/>
  <c r="AP285"/>
  <c r="Z285"/>
  <c r="S285"/>
  <c r="I285"/>
  <c r="AP284"/>
  <c r="Z284"/>
  <c r="S284"/>
  <c r="I284"/>
  <c r="AP283"/>
  <c r="Z283"/>
  <c r="S283"/>
  <c r="I283"/>
  <c r="AP282"/>
  <c r="Z282"/>
  <c r="S282"/>
  <c r="I282"/>
  <c r="AP281"/>
  <c r="Z281"/>
  <c r="S281"/>
  <c r="I281"/>
  <c r="AP280"/>
  <c r="Z280"/>
  <c r="S280"/>
  <c r="I280"/>
  <c r="AP279"/>
  <c r="Z279"/>
  <c r="S279"/>
  <c r="I279"/>
  <c r="AP278"/>
  <c r="Z278"/>
  <c r="S278"/>
  <c r="I278"/>
  <c r="AP277"/>
  <c r="Z277"/>
  <c r="S277"/>
  <c r="I277"/>
  <c r="AP276"/>
  <c r="Z276"/>
  <c r="S276"/>
  <c r="I276"/>
  <c r="AP275"/>
  <c r="Z275"/>
  <c r="S275"/>
  <c r="I275"/>
  <c r="AP274"/>
  <c r="Z274"/>
  <c r="S274"/>
  <c r="I274"/>
  <c r="AP273"/>
  <c r="Z273"/>
  <c r="S273"/>
  <c r="I273"/>
  <c r="AP272"/>
  <c r="Z272"/>
  <c r="S272"/>
  <c r="I272"/>
  <c r="AP271"/>
  <c r="Z271"/>
  <c r="S271"/>
  <c r="I271"/>
  <c r="AP270"/>
  <c r="Z270"/>
  <c r="S270"/>
  <c r="I270"/>
  <c r="AP269"/>
  <c r="Z269"/>
  <c r="S269"/>
  <c r="I269"/>
  <c r="AP268"/>
  <c r="Z268"/>
  <c r="S268"/>
  <c r="I268"/>
  <c r="AP267"/>
  <c r="Z267"/>
  <c r="S267"/>
  <c r="I267"/>
  <c r="AP266"/>
  <c r="Z266"/>
  <c r="S266"/>
  <c r="I266"/>
  <c r="AP265"/>
  <c r="Z265"/>
  <c r="S265"/>
  <c r="I265"/>
  <c r="AP264"/>
  <c r="Z264"/>
  <c r="S264"/>
  <c r="I264"/>
  <c r="AP263"/>
  <c r="Z263"/>
  <c r="S263"/>
  <c r="I263"/>
  <c r="AP262"/>
  <c r="Z262"/>
  <c r="S262"/>
  <c r="I262"/>
  <c r="AP261"/>
  <c r="Z261"/>
  <c r="S261"/>
  <c r="I261"/>
  <c r="AP260"/>
  <c r="Z260"/>
  <c r="S260"/>
  <c r="I260"/>
  <c r="AP259"/>
  <c r="Z259"/>
  <c r="S259"/>
  <c r="I259"/>
  <c r="AP258"/>
  <c r="Z258"/>
  <c r="S258"/>
  <c r="I258"/>
  <c r="AP257"/>
  <c r="Z257"/>
  <c r="S257"/>
  <c r="I257"/>
  <c r="AP256"/>
  <c r="Z256"/>
  <c r="S256"/>
  <c r="I256"/>
  <c r="AP255"/>
  <c r="Z255"/>
  <c r="S255"/>
  <c r="I255"/>
  <c r="AP254"/>
  <c r="Z254"/>
  <c r="S254"/>
  <c r="I254"/>
  <c r="AP253"/>
  <c r="Z253"/>
  <c r="S253"/>
  <c r="I253"/>
  <c r="AP252"/>
  <c r="Z252"/>
  <c r="S252"/>
  <c r="I252"/>
  <c r="AP251"/>
  <c r="Z251"/>
  <c r="S251"/>
  <c r="I251"/>
  <c r="AP250"/>
  <c r="Z250"/>
  <c r="S250"/>
  <c r="I250"/>
  <c r="AP249"/>
  <c r="Z249"/>
  <c r="S249"/>
  <c r="I249"/>
  <c r="AP248"/>
  <c r="Z248"/>
  <c r="S248"/>
  <c r="I248"/>
  <c r="AP247"/>
  <c r="Z247"/>
  <c r="S247"/>
  <c r="I247"/>
  <c r="AP246"/>
  <c r="Z246"/>
  <c r="I246"/>
  <c r="AP245"/>
  <c r="Z245"/>
  <c r="S245"/>
  <c r="I245"/>
  <c r="AP244"/>
  <c r="Z244"/>
  <c r="S244"/>
  <c r="I244"/>
  <c r="AP243"/>
  <c r="Z243"/>
  <c r="S243"/>
  <c r="I243"/>
  <c r="AP242"/>
  <c r="Z242"/>
  <c r="S242"/>
  <c r="I242"/>
  <c r="AP241"/>
  <c r="Z241"/>
  <c r="S241"/>
  <c r="I241"/>
  <c r="AP240"/>
  <c r="Z240"/>
  <c r="S240"/>
  <c r="I240"/>
  <c r="AP239"/>
  <c r="Z239"/>
  <c r="S239"/>
  <c r="I239"/>
  <c r="AP238"/>
  <c r="Z238"/>
  <c r="S238"/>
  <c r="I238"/>
  <c r="AP237"/>
  <c r="Z237"/>
  <c r="S237"/>
  <c r="I237"/>
  <c r="AP236"/>
  <c r="Z236"/>
  <c r="S236"/>
  <c r="I236"/>
  <c r="AP235"/>
  <c r="Z235"/>
  <c r="S235"/>
  <c r="I235"/>
  <c r="AP234"/>
  <c r="Z234"/>
  <c r="S234"/>
  <c r="I234"/>
  <c r="AP233"/>
  <c r="Z233"/>
  <c r="S233"/>
  <c r="I233"/>
  <c r="AP232"/>
  <c r="Z232"/>
  <c r="S232"/>
  <c r="I232"/>
  <c r="AP231"/>
  <c r="Z231"/>
  <c r="S231"/>
  <c r="I231"/>
  <c r="AP230"/>
  <c r="Z230"/>
  <c r="S230"/>
  <c r="I230"/>
  <c r="AP229"/>
  <c r="Z229"/>
  <c r="S229"/>
  <c r="I229"/>
  <c r="AP228"/>
  <c r="Z228"/>
  <c r="S228"/>
  <c r="I228"/>
  <c r="AP227"/>
  <c r="Z227"/>
  <c r="S227"/>
  <c r="I227"/>
  <c r="AP226"/>
  <c r="Z226"/>
  <c r="S226"/>
  <c r="I226"/>
  <c r="AP225"/>
  <c r="Z225"/>
  <c r="S225"/>
  <c r="I225"/>
  <c r="AP224"/>
  <c r="Z224"/>
  <c r="S224"/>
  <c r="I224"/>
  <c r="AP223"/>
  <c r="Z223"/>
  <c r="S223"/>
  <c r="I223"/>
  <c r="AP222"/>
  <c r="Z222"/>
  <c r="S222"/>
  <c r="I222"/>
  <c r="AP221"/>
  <c r="Z221"/>
  <c r="S221"/>
  <c r="I221"/>
  <c r="AP220"/>
  <c r="Z220"/>
  <c r="S220"/>
  <c r="I220"/>
  <c r="AP219"/>
  <c r="Z219"/>
  <c r="S219"/>
  <c r="I219"/>
  <c r="AP218"/>
  <c r="Z218"/>
  <c r="S218"/>
  <c r="I218"/>
  <c r="AP217"/>
  <c r="Z217"/>
  <c r="S217"/>
  <c r="I217"/>
  <c r="AP216"/>
  <c r="Z216"/>
  <c r="S216"/>
  <c r="I216"/>
  <c r="AP215"/>
  <c r="Z215"/>
  <c r="S215"/>
  <c r="I215"/>
  <c r="AP214"/>
  <c r="Z214"/>
  <c r="S214"/>
  <c r="I214"/>
  <c r="AP213"/>
  <c r="Z213"/>
  <c r="S213"/>
  <c r="I213"/>
  <c r="AP212"/>
  <c r="Z212"/>
  <c r="S212"/>
  <c r="I212"/>
  <c r="AP211"/>
  <c r="Z211"/>
  <c r="S211"/>
  <c r="I211"/>
  <c r="AP210"/>
  <c r="Z210"/>
  <c r="S210"/>
  <c r="I210"/>
  <c r="AP209"/>
  <c r="Z209"/>
  <c r="S209"/>
  <c r="I209"/>
  <c r="AP208"/>
  <c r="Z208"/>
  <c r="S208"/>
  <c r="I208"/>
  <c r="AP207"/>
  <c r="Z207"/>
  <c r="S207"/>
  <c r="I207"/>
  <c r="AP206"/>
  <c r="Z206"/>
  <c r="S206"/>
  <c r="I206"/>
  <c r="AP205"/>
  <c r="Z205"/>
  <c r="S205"/>
  <c r="I205"/>
  <c r="AP204"/>
  <c r="Z204"/>
  <c r="S204"/>
  <c r="I204"/>
  <c r="AP203"/>
  <c r="Z203"/>
  <c r="S203"/>
  <c r="I203"/>
  <c r="AP202"/>
  <c r="Z202"/>
  <c r="S202"/>
  <c r="I202"/>
  <c r="AP201"/>
  <c r="Z201"/>
  <c r="S201"/>
  <c r="I201"/>
  <c r="AP200"/>
  <c r="Z200"/>
  <c r="S200"/>
  <c r="I200"/>
  <c r="AP199"/>
  <c r="Z199"/>
  <c r="S199"/>
  <c r="I199"/>
  <c r="AP198"/>
  <c r="Z198"/>
  <c r="S198"/>
  <c r="I198"/>
  <c r="AP197"/>
  <c r="Z197"/>
  <c r="S197"/>
  <c r="I197"/>
  <c r="AP196"/>
  <c r="Z196"/>
  <c r="S196"/>
  <c r="I196"/>
  <c r="AP195"/>
  <c r="Z195"/>
  <c r="S195"/>
  <c r="I195"/>
  <c r="AP194"/>
  <c r="Z194"/>
  <c r="S194"/>
  <c r="I194"/>
  <c r="AP193"/>
  <c r="Z193"/>
  <c r="S193"/>
  <c r="I193"/>
  <c r="AP192"/>
  <c r="Z192"/>
  <c r="S192"/>
  <c r="I192"/>
  <c r="AP191"/>
  <c r="Z191"/>
  <c r="S191"/>
  <c r="I191"/>
  <c r="AP190"/>
  <c r="Z190"/>
  <c r="S190"/>
  <c r="I190"/>
  <c r="AP189"/>
  <c r="Z189"/>
  <c r="S189"/>
  <c r="I189"/>
  <c r="AP188"/>
  <c r="Z188"/>
  <c r="S188"/>
  <c r="I188"/>
  <c r="AP187"/>
  <c r="Z187"/>
  <c r="S187"/>
  <c r="I187"/>
  <c r="AP186"/>
  <c r="Z186"/>
  <c r="S186"/>
  <c r="I186"/>
  <c r="AP184"/>
  <c r="Z184"/>
  <c r="I184"/>
  <c r="AP183"/>
  <c r="Z183"/>
  <c r="S183"/>
  <c r="I183"/>
  <c r="AP182"/>
  <c r="Z182"/>
  <c r="S182"/>
  <c r="I182"/>
  <c r="AP181"/>
  <c r="Z181"/>
  <c r="S181"/>
  <c r="I181"/>
  <c r="AP180"/>
  <c r="Z180"/>
  <c r="S180"/>
  <c r="I180"/>
  <c r="AP179"/>
  <c r="Z179"/>
  <c r="S179"/>
  <c r="I179"/>
  <c r="AP178"/>
  <c r="Z178"/>
  <c r="S178"/>
  <c r="I178"/>
  <c r="AP177"/>
  <c r="Z177"/>
  <c r="S177"/>
  <c r="I177"/>
  <c r="AP176"/>
  <c r="Z176"/>
  <c r="S176"/>
  <c r="I176"/>
  <c r="AP175"/>
  <c r="Z175"/>
  <c r="S175"/>
  <c r="I175"/>
  <c r="AP174"/>
  <c r="Z174"/>
  <c r="S174"/>
  <c r="I174"/>
  <c r="AP173"/>
  <c r="Z173"/>
  <c r="S173"/>
  <c r="I173"/>
  <c r="AP172"/>
  <c r="Z172"/>
  <c r="S172"/>
  <c r="I172"/>
  <c r="AP171"/>
  <c r="Z171"/>
  <c r="S171"/>
  <c r="I171"/>
  <c r="AP170"/>
  <c r="Z170"/>
  <c r="S170"/>
  <c r="I170"/>
  <c r="AP169"/>
  <c r="Z169"/>
  <c r="S169"/>
  <c r="I169"/>
  <c r="AP168"/>
  <c r="Z168"/>
  <c r="S168"/>
  <c r="I168"/>
  <c r="AP167"/>
  <c r="Z167"/>
  <c r="S167"/>
  <c r="I167"/>
  <c r="AP166"/>
  <c r="Z166"/>
  <c r="S166"/>
  <c r="I166"/>
  <c r="AP165"/>
  <c r="Z165"/>
  <c r="S165"/>
  <c r="I165"/>
  <c r="AP164"/>
  <c r="Z164"/>
  <c r="S164"/>
  <c r="I164"/>
  <c r="AP163"/>
  <c r="Z163"/>
  <c r="S163"/>
  <c r="I163"/>
  <c r="AP162"/>
  <c r="Z162"/>
  <c r="S162"/>
  <c r="I162"/>
  <c r="AP161"/>
  <c r="Z161"/>
  <c r="S161"/>
  <c r="I161"/>
  <c r="AP160"/>
  <c r="Z160"/>
  <c r="S160"/>
  <c r="I160"/>
  <c r="AP159"/>
  <c r="Z159"/>
  <c r="S159"/>
  <c r="I159"/>
  <c r="AP158"/>
  <c r="Z158"/>
  <c r="S158"/>
  <c r="I158"/>
  <c r="AP157"/>
  <c r="Z157"/>
  <c r="S157"/>
  <c r="I157"/>
  <c r="AP156"/>
  <c r="Z156"/>
  <c r="S156"/>
  <c r="I156"/>
  <c r="AP155"/>
  <c r="Z155"/>
  <c r="S155"/>
  <c r="I155"/>
  <c r="AP154"/>
  <c r="Z154"/>
  <c r="S154"/>
  <c r="I154"/>
  <c r="AP153"/>
  <c r="Z153"/>
  <c r="S153"/>
  <c r="I153"/>
  <c r="AP152"/>
  <c r="Z152"/>
  <c r="S152"/>
  <c r="I152"/>
  <c r="AP151"/>
  <c r="Z151"/>
  <c r="S151"/>
  <c r="I151"/>
  <c r="AP150"/>
  <c r="Z150"/>
  <c r="S150"/>
  <c r="I150"/>
  <c r="AP149"/>
  <c r="Z149"/>
  <c r="S149"/>
  <c r="I149"/>
  <c r="AP148"/>
  <c r="Z148"/>
  <c r="S148"/>
  <c r="I148"/>
  <c r="AP147"/>
  <c r="Z147"/>
  <c r="S147"/>
  <c r="I147"/>
  <c r="AP146"/>
  <c r="Z146"/>
  <c r="S146"/>
  <c r="I146"/>
  <c r="AP145"/>
  <c r="Z145"/>
  <c r="I145"/>
  <c r="AP144"/>
  <c r="Z144"/>
  <c r="S144"/>
  <c r="I144"/>
  <c r="AP143"/>
  <c r="Z143"/>
  <c r="S143"/>
  <c r="I143"/>
  <c r="AP142"/>
  <c r="Z142"/>
  <c r="S142"/>
  <c r="I142"/>
  <c r="AP141"/>
  <c r="Z141"/>
  <c r="S141"/>
  <c r="I141"/>
  <c r="AP140"/>
  <c r="Z140"/>
  <c r="S140"/>
  <c r="I140"/>
  <c r="AP139"/>
  <c r="Z139"/>
  <c r="S139"/>
  <c r="I139"/>
  <c r="AP138"/>
  <c r="Z138"/>
  <c r="S138"/>
  <c r="I138"/>
  <c r="AP137"/>
  <c r="Z137"/>
  <c r="S137"/>
  <c r="I137"/>
  <c r="AP136"/>
  <c r="Z136"/>
  <c r="S136"/>
  <c r="I136"/>
  <c r="AP135"/>
  <c r="Z135"/>
  <c r="S135"/>
  <c r="I135"/>
  <c r="AP134"/>
  <c r="Z134"/>
  <c r="S134"/>
  <c r="I134"/>
  <c r="AP133"/>
  <c r="Z133"/>
  <c r="S133"/>
  <c r="I133"/>
  <c r="AP132"/>
  <c r="Z132"/>
  <c r="S132"/>
  <c r="I132"/>
  <c r="AP131"/>
  <c r="Z131"/>
  <c r="S131"/>
  <c r="I131"/>
  <c r="AP130"/>
  <c r="Z130"/>
  <c r="S130"/>
  <c r="I130"/>
  <c r="AP129"/>
  <c r="Z129"/>
  <c r="S129"/>
  <c r="I129"/>
  <c r="AP128"/>
  <c r="Z128"/>
  <c r="S128"/>
  <c r="I128"/>
  <c r="AP127"/>
  <c r="Z127"/>
  <c r="S127"/>
  <c r="I127"/>
  <c r="AP126"/>
  <c r="Z126"/>
  <c r="S126"/>
  <c r="I126"/>
  <c r="AP125"/>
  <c r="Z125"/>
  <c r="S125"/>
  <c r="I125"/>
  <c r="AP124"/>
  <c r="Z124"/>
  <c r="S124"/>
  <c r="I124"/>
  <c r="AP123"/>
  <c r="Z123"/>
  <c r="S123"/>
  <c r="I123"/>
  <c r="AP122"/>
  <c r="Z122"/>
  <c r="S122"/>
  <c r="I122"/>
  <c r="AP121"/>
  <c r="Z121"/>
  <c r="S121"/>
  <c r="I121"/>
  <c r="AP120"/>
  <c r="Z120"/>
  <c r="S120"/>
  <c r="I120"/>
  <c r="AP119"/>
  <c r="Z119"/>
  <c r="S119"/>
  <c r="I119"/>
  <c r="AP118"/>
  <c r="Z118"/>
  <c r="S118"/>
  <c r="I118"/>
  <c r="AP117"/>
  <c r="Z117"/>
  <c r="S117"/>
  <c r="I117"/>
  <c r="AP116"/>
  <c r="Z116"/>
  <c r="S116"/>
  <c r="I116"/>
  <c r="AP115"/>
  <c r="Z115"/>
  <c r="S115"/>
  <c r="I115"/>
  <c r="AP114"/>
  <c r="Z114"/>
  <c r="S114"/>
  <c r="I114"/>
  <c r="AP113"/>
  <c r="Z113"/>
  <c r="S113"/>
  <c r="I113"/>
  <c r="AP112"/>
  <c r="Z112"/>
  <c r="S112"/>
  <c r="I112"/>
  <c r="AP111"/>
  <c r="Z111"/>
  <c r="S111"/>
  <c r="I111"/>
  <c r="AP110"/>
  <c r="Z110"/>
  <c r="S110"/>
  <c r="I110"/>
  <c r="AP109"/>
  <c r="Z109"/>
  <c r="S109"/>
  <c r="I109"/>
  <c r="AP108"/>
  <c r="Z108"/>
  <c r="S108"/>
  <c r="I108"/>
  <c r="AP107"/>
  <c r="Z107"/>
  <c r="S107"/>
  <c r="I107"/>
  <c r="AP106"/>
  <c r="Z106"/>
  <c r="S106"/>
  <c r="I106"/>
  <c r="AP105"/>
  <c r="Z105"/>
  <c r="S105"/>
  <c r="I105"/>
  <c r="AP104"/>
  <c r="Z104"/>
  <c r="S104"/>
  <c r="I104"/>
  <c r="AP103"/>
  <c r="Z103"/>
  <c r="S103"/>
  <c r="I103"/>
  <c r="AP102"/>
  <c r="Z102"/>
  <c r="S102"/>
  <c r="I102"/>
  <c r="AP101"/>
  <c r="Z101"/>
  <c r="S101"/>
  <c r="I101"/>
  <c r="AP100"/>
  <c r="Z100"/>
  <c r="S100"/>
  <c r="I100"/>
  <c r="AP99"/>
  <c r="Z99"/>
  <c r="S99"/>
  <c r="I99"/>
  <c r="AP98"/>
  <c r="Z98"/>
  <c r="S98"/>
  <c r="I98"/>
  <c r="AP97"/>
  <c r="Z97"/>
  <c r="S97"/>
  <c r="I97"/>
  <c r="AP96"/>
  <c r="Z96"/>
  <c r="S96"/>
  <c r="I96"/>
  <c r="AP95"/>
  <c r="Z95"/>
  <c r="S95"/>
  <c r="I95"/>
  <c r="AP94"/>
  <c r="Z94"/>
  <c r="S94"/>
  <c r="I94"/>
  <c r="AP93"/>
  <c r="Z93"/>
  <c r="S93"/>
  <c r="I93"/>
  <c r="AP92"/>
  <c r="Z92"/>
  <c r="S92"/>
  <c r="I92"/>
  <c r="AP91"/>
  <c r="Z91"/>
  <c r="S91"/>
  <c r="I91"/>
  <c r="AP90"/>
  <c r="Z90"/>
  <c r="S90"/>
  <c r="I90"/>
  <c r="AP89"/>
  <c r="Z89"/>
  <c r="S89"/>
  <c r="I89"/>
  <c r="AP88"/>
  <c r="Z88"/>
  <c r="S88"/>
  <c r="I88"/>
  <c r="AP87"/>
  <c r="Z87"/>
  <c r="S87"/>
  <c r="I87"/>
  <c r="AP86"/>
  <c r="Z86"/>
  <c r="S86"/>
  <c r="I86"/>
  <c r="AP85"/>
  <c r="Z85"/>
  <c r="S85"/>
  <c r="I85"/>
  <c r="AP84"/>
  <c r="Z84"/>
  <c r="S84"/>
  <c r="I84"/>
  <c r="AP83"/>
  <c r="Z83"/>
  <c r="S83"/>
  <c r="I83"/>
  <c r="AP82"/>
  <c r="Z82"/>
  <c r="S82"/>
  <c r="I82"/>
  <c r="AP81"/>
  <c r="Z81"/>
  <c r="S81"/>
  <c r="I81"/>
  <c r="AP80"/>
  <c r="Z80"/>
  <c r="S80"/>
  <c r="I80"/>
  <c r="AP79"/>
  <c r="Z79"/>
  <c r="S79"/>
  <c r="I79"/>
  <c r="AP78"/>
  <c r="Z78"/>
  <c r="S78"/>
  <c r="I78"/>
  <c r="AP77"/>
  <c r="Z77"/>
  <c r="S77"/>
  <c r="I77"/>
  <c r="AP76"/>
  <c r="Z76"/>
  <c r="S76"/>
  <c r="I76"/>
  <c r="AP75"/>
  <c r="Z75"/>
  <c r="S75"/>
  <c r="I75"/>
  <c r="AP74"/>
  <c r="Z74"/>
  <c r="S74"/>
  <c r="I74"/>
  <c r="AP73"/>
  <c r="Z73"/>
  <c r="S73"/>
  <c r="I73"/>
  <c r="AP72"/>
  <c r="Z72"/>
  <c r="S72"/>
  <c r="I72"/>
  <c r="AP71"/>
  <c r="Z71"/>
  <c r="S71"/>
  <c r="I71"/>
  <c r="AP70"/>
  <c r="Z70"/>
  <c r="S70"/>
  <c r="I70"/>
  <c r="AP69"/>
  <c r="Z69"/>
  <c r="S69"/>
  <c r="I69"/>
  <c r="AP68"/>
  <c r="Z68"/>
  <c r="S68"/>
  <c r="I68"/>
  <c r="AP67"/>
  <c r="Z67"/>
  <c r="S67"/>
  <c r="I67"/>
  <c r="AP66"/>
  <c r="Z66"/>
  <c r="S66"/>
  <c r="I66"/>
  <c r="AP65"/>
  <c r="Z65"/>
  <c r="S65"/>
  <c r="I65"/>
  <c r="AP64"/>
  <c r="Z64"/>
  <c r="S64"/>
  <c r="I64"/>
  <c r="AP63"/>
  <c r="Z63"/>
  <c r="S63"/>
  <c r="I63"/>
  <c r="AP62"/>
  <c r="Z62"/>
  <c r="S62"/>
  <c r="I62"/>
  <c r="AP61"/>
  <c r="Z61"/>
  <c r="S61"/>
  <c r="I61"/>
  <c r="AP60"/>
  <c r="Z60"/>
  <c r="S60"/>
  <c r="I60"/>
  <c r="AP59"/>
  <c r="Z59"/>
  <c r="S59"/>
  <c r="I59"/>
  <c r="AP58"/>
  <c r="Z58"/>
  <c r="S58"/>
  <c r="I58"/>
  <c r="AP57"/>
  <c r="Z57"/>
  <c r="S57"/>
  <c r="I57"/>
  <c r="AP56"/>
  <c r="Z56"/>
  <c r="S56"/>
  <c r="I56"/>
  <c r="AP55"/>
  <c r="Z55"/>
  <c r="S55"/>
  <c r="I55"/>
  <c r="AP54"/>
  <c r="Z54"/>
  <c r="S54"/>
  <c r="I54"/>
  <c r="AP53"/>
  <c r="Z53"/>
  <c r="S53"/>
  <c r="I53"/>
  <c r="AP52"/>
  <c r="Z52"/>
  <c r="S52"/>
  <c r="I52"/>
  <c r="AP50"/>
  <c r="Z50"/>
  <c r="S50"/>
  <c r="I50"/>
  <c r="AP49"/>
  <c r="Z49"/>
  <c r="S49"/>
  <c r="I49"/>
  <c r="AP48"/>
  <c r="Z48"/>
  <c r="S48"/>
  <c r="I48"/>
  <c r="AP47"/>
  <c r="Z47"/>
  <c r="S47"/>
  <c r="I47"/>
  <c r="AP46"/>
  <c r="Z46"/>
  <c r="S46"/>
  <c r="I46"/>
  <c r="AP45"/>
  <c r="Z45"/>
  <c r="S45"/>
  <c r="I45"/>
  <c r="AP44"/>
  <c r="Z44"/>
  <c r="S44"/>
  <c r="I44"/>
  <c r="AP43"/>
  <c r="Z43"/>
  <c r="S43"/>
  <c r="I43"/>
  <c r="AP42"/>
  <c r="Z42"/>
  <c r="S42"/>
  <c r="I42"/>
  <c r="AP41"/>
  <c r="Z41"/>
  <c r="S41"/>
  <c r="I41"/>
  <c r="AP39"/>
  <c r="Z39"/>
  <c r="S39"/>
  <c r="I39"/>
  <c r="AP38"/>
  <c r="Z38"/>
  <c r="S38"/>
  <c r="I38"/>
  <c r="AP37"/>
  <c r="Z37"/>
  <c r="S37"/>
  <c r="I37"/>
  <c r="AP36"/>
  <c r="Z36"/>
  <c r="S36"/>
  <c r="I36"/>
  <c r="AP35"/>
  <c r="Z35"/>
  <c r="S35"/>
  <c r="I35"/>
  <c r="AP34"/>
  <c r="Z34"/>
  <c r="S34"/>
  <c r="I34"/>
  <c r="AP33"/>
  <c r="Z33"/>
  <c r="S33"/>
  <c r="I33"/>
  <c r="AP32"/>
  <c r="Z32"/>
  <c r="S32"/>
  <c r="I32"/>
  <c r="AP31"/>
  <c r="Z31"/>
  <c r="S31"/>
  <c r="I31"/>
  <c r="AP30"/>
  <c r="Z30"/>
  <c r="S30"/>
  <c r="I30"/>
  <c r="AP29"/>
  <c r="Z29"/>
  <c r="S29"/>
  <c r="I29"/>
  <c r="AP28"/>
  <c r="Z28"/>
  <c r="S28"/>
  <c r="I28"/>
  <c r="AP27"/>
  <c r="Z27"/>
  <c r="S27"/>
  <c r="I27"/>
  <c r="AP26"/>
  <c r="Z26"/>
  <c r="S26"/>
  <c r="I26"/>
  <c r="AP25"/>
  <c r="Z25"/>
  <c r="S25"/>
  <c r="I25"/>
  <c r="AP24"/>
  <c r="Z24"/>
  <c r="S24"/>
  <c r="I24"/>
  <c r="AP23"/>
  <c r="Z23"/>
  <c r="S23"/>
  <c r="I23"/>
  <c r="AP22"/>
  <c r="Z22"/>
  <c r="S22"/>
  <c r="I22"/>
  <c r="AP21"/>
  <c r="Z21"/>
  <c r="S21"/>
  <c r="I21"/>
  <c r="AP20"/>
  <c r="Z20"/>
  <c r="S20"/>
  <c r="I20"/>
  <c r="AP19"/>
  <c r="Z19"/>
  <c r="S19"/>
  <c r="I19"/>
  <c r="AP18"/>
  <c r="Z18"/>
  <c r="S18"/>
  <c r="I18"/>
  <c r="AP17"/>
  <c r="Z17"/>
  <c r="S17"/>
  <c r="I17"/>
  <c r="AP16"/>
  <c r="Z16"/>
  <c r="S16"/>
  <c r="I16"/>
  <c r="AP15"/>
  <c r="Z15"/>
  <c r="S15"/>
  <c r="I15"/>
  <c r="AP14"/>
  <c r="Z14"/>
  <c r="S14"/>
  <c r="I14"/>
  <c r="AP13"/>
  <c r="Z13"/>
  <c r="S13"/>
  <c r="I13"/>
  <c r="AP12"/>
  <c r="Z12"/>
  <c r="S12"/>
  <c r="I12"/>
  <c r="AP11"/>
  <c r="Z11"/>
  <c r="S11"/>
  <c r="I11"/>
  <c r="AS9"/>
  <c r="AR9"/>
  <c r="AQ9"/>
  <c r="AO9"/>
  <c r="AN9"/>
  <c r="AM9"/>
  <c r="AL9"/>
  <c r="AK9"/>
  <c r="AJ9"/>
  <c r="AI9"/>
  <c r="AH9"/>
  <c r="AG9"/>
  <c r="AF9"/>
  <c r="AE9"/>
  <c r="AD9"/>
  <c r="AC9"/>
  <c r="AB9"/>
  <c r="AA9"/>
  <c r="Y9"/>
  <c r="X9"/>
  <c r="W9"/>
  <c r="V9"/>
  <c r="U9"/>
  <c r="T9"/>
  <c r="R9"/>
  <c r="Q9"/>
  <c r="P9"/>
  <c r="O9"/>
  <c r="N9"/>
  <c r="M9"/>
  <c r="L9"/>
  <c r="K9"/>
  <c r="J9"/>
  <c r="AS7"/>
  <c r="AR7"/>
  <c r="AQ7"/>
  <c r="AO7"/>
  <c r="AN7"/>
  <c r="AM7"/>
  <c r="AL7"/>
  <c r="AK7"/>
  <c r="AJ7"/>
  <c r="AI7"/>
  <c r="AH7"/>
  <c r="AG7"/>
  <c r="AF7"/>
  <c r="AE7"/>
  <c r="AD7"/>
  <c r="AC7"/>
  <c r="AB7"/>
  <c r="AA7"/>
  <c r="Y7"/>
  <c r="X7"/>
  <c r="W7"/>
  <c r="V7"/>
  <c r="U7"/>
  <c r="T7"/>
  <c r="R7"/>
  <c r="Q7"/>
  <c r="P7"/>
  <c r="O7"/>
  <c r="N7"/>
  <c r="M7"/>
  <c r="L7"/>
  <c r="K7"/>
  <c r="J7"/>
  <c r="AP7"/>
  <c r="H550"/>
  <c r="I7"/>
  <c r="H311"/>
  <c r="H404"/>
  <c r="H458"/>
  <c r="H462"/>
  <c r="H466"/>
  <c r="H474"/>
  <c r="H87"/>
  <c r="H127"/>
  <c r="H129"/>
  <c r="H135"/>
  <c r="H891"/>
  <c r="H957"/>
  <c r="H1006"/>
  <c r="H470"/>
  <c r="H471"/>
  <c r="H473"/>
  <c r="H759"/>
  <c r="H792"/>
  <c r="H800"/>
  <c r="H802"/>
  <c r="H137"/>
  <c r="H26"/>
  <c r="H263"/>
  <c r="H295"/>
  <c r="H307"/>
  <c r="H308"/>
  <c r="H310"/>
  <c r="H373"/>
  <c r="H381"/>
  <c r="H695"/>
  <c r="H711"/>
  <c r="H716"/>
  <c r="H991"/>
  <c r="H992"/>
  <c r="H994"/>
  <c r="H240"/>
  <c r="H660"/>
  <c r="H157"/>
  <c r="H199"/>
  <c r="H216"/>
  <c r="H589"/>
  <c r="H621"/>
  <c r="H825"/>
  <c r="H859"/>
  <c r="H875"/>
  <c r="H879"/>
  <c r="H887"/>
  <c r="H890"/>
  <c r="H18"/>
  <c r="H22"/>
  <c r="H23"/>
  <c r="H25"/>
  <c r="H177"/>
  <c r="H279"/>
  <c r="H287"/>
  <c r="H289"/>
  <c r="H357"/>
  <c r="H359"/>
  <c r="H442"/>
  <c r="H452"/>
  <c r="H528"/>
  <c r="H605"/>
  <c r="H687"/>
  <c r="H691"/>
  <c r="H694"/>
  <c r="H776"/>
  <c r="H781"/>
  <c r="H867"/>
  <c r="H869"/>
  <c r="H924"/>
  <c r="H940"/>
  <c r="H945"/>
  <c r="H953"/>
  <c r="H956"/>
  <c r="Z7"/>
  <c r="H44"/>
  <c r="H63"/>
  <c r="H79"/>
  <c r="H83"/>
  <c r="H84"/>
  <c r="H86"/>
  <c r="H149"/>
  <c r="H153"/>
  <c r="H154"/>
  <c r="H156"/>
  <c r="H195"/>
  <c r="H347"/>
  <c r="H422"/>
  <c r="H426"/>
  <c r="H507"/>
  <c r="H573"/>
  <c r="H577"/>
  <c r="H581"/>
  <c r="H585"/>
  <c r="H586"/>
  <c r="H588"/>
  <c r="H668"/>
  <c r="H679"/>
  <c r="H681"/>
  <c r="H743"/>
  <c r="H747"/>
  <c r="H755"/>
  <c r="H758"/>
  <c r="H843"/>
  <c r="H848"/>
  <c r="H907"/>
  <c r="H932"/>
  <c r="H934"/>
  <c r="H975"/>
  <c r="H980"/>
  <c r="H71"/>
  <c r="H73"/>
  <c r="H111"/>
  <c r="H119"/>
  <c r="H143"/>
  <c r="H173"/>
  <c r="H236"/>
  <c r="H238"/>
  <c r="H258"/>
  <c r="H259"/>
  <c r="H262"/>
  <c r="H327"/>
  <c r="H333"/>
  <c r="H387"/>
  <c r="H399"/>
  <c r="H401"/>
  <c r="H403"/>
  <c r="H490"/>
  <c r="H557"/>
  <c r="H567"/>
  <c r="H637"/>
  <c r="H656"/>
  <c r="H658"/>
  <c r="H659"/>
  <c r="H727"/>
  <c r="H735"/>
  <c r="H737"/>
  <c r="H808"/>
  <c r="H813"/>
  <c r="H821"/>
  <c r="H824"/>
  <c r="H913"/>
  <c r="H988"/>
  <c r="H997"/>
  <c r="H998"/>
  <c r="H1001"/>
  <c r="H1003"/>
  <c r="H13"/>
  <c r="H20"/>
  <c r="H34"/>
  <c r="H39"/>
  <c r="H41"/>
  <c r="H43"/>
  <c r="H107"/>
  <c r="H108"/>
  <c r="H110"/>
  <c r="H165"/>
  <c r="H169"/>
  <c r="H170"/>
  <c r="H172"/>
  <c r="H191"/>
  <c r="H192"/>
  <c r="H194"/>
  <c r="H30"/>
  <c r="H36"/>
  <c r="H54"/>
  <c r="H59"/>
  <c r="H60"/>
  <c r="H62"/>
  <c r="H95"/>
  <c r="H97"/>
  <c r="H103"/>
  <c r="H105"/>
  <c r="H115"/>
  <c r="H116"/>
  <c r="H118"/>
  <c r="H167"/>
  <c r="H187"/>
  <c r="H189"/>
  <c r="H208"/>
  <c r="H209"/>
  <c r="H228"/>
  <c r="H245"/>
  <c r="H267"/>
  <c r="H48"/>
  <c r="H57"/>
  <c r="H75"/>
  <c r="H76"/>
  <c r="H78"/>
  <c r="H139"/>
  <c r="H140"/>
  <c r="H142"/>
  <c r="H146"/>
  <c r="H148"/>
  <c r="H161"/>
  <c r="H183"/>
  <c r="H212"/>
  <c r="H220"/>
  <c r="H222"/>
  <c r="H976"/>
  <c r="H983"/>
  <c r="H999"/>
  <c r="H1000"/>
  <c r="H1002"/>
  <c r="H1007"/>
  <c r="H1008"/>
  <c r="H1011"/>
  <c r="H283"/>
  <c r="H303"/>
  <c r="H305"/>
  <c r="H323"/>
  <c r="H324"/>
  <c r="H326"/>
  <c r="H349"/>
  <c r="H356"/>
  <c r="H375"/>
  <c r="H412"/>
  <c r="H417"/>
  <c r="H418"/>
  <c r="H421"/>
  <c r="H468"/>
  <c r="H478"/>
  <c r="H482"/>
  <c r="H486"/>
  <c r="H487"/>
  <c r="H489"/>
  <c r="H583"/>
  <c r="H593"/>
  <c r="H597"/>
  <c r="H601"/>
  <c r="H602"/>
  <c r="H604"/>
  <c r="H645"/>
  <c r="H653"/>
  <c r="H664"/>
  <c r="H666"/>
  <c r="H667"/>
  <c r="H676"/>
  <c r="H707"/>
  <c r="H710"/>
  <c r="H732"/>
  <c r="H751"/>
  <c r="H753"/>
  <c r="H764"/>
  <c r="H772"/>
  <c r="H775"/>
  <c r="H797"/>
  <c r="H817"/>
  <c r="H819"/>
  <c r="H829"/>
  <c r="H838"/>
  <c r="H841"/>
  <c r="H864"/>
  <c r="H883"/>
  <c r="H885"/>
  <c r="H895"/>
  <c r="H903"/>
  <c r="H906"/>
  <c r="H929"/>
  <c r="H949"/>
  <c r="H951"/>
  <c r="H961"/>
  <c r="H965"/>
  <c r="H971"/>
  <c r="H974"/>
  <c r="H986"/>
  <c r="H1009"/>
  <c r="H211"/>
  <c r="H232"/>
  <c r="H254"/>
  <c r="H256"/>
  <c r="H275"/>
  <c r="H276"/>
  <c r="H278"/>
  <c r="H299"/>
  <c r="H339"/>
  <c r="H341"/>
  <c r="H342"/>
  <c r="H346"/>
  <c r="H367"/>
  <c r="H368"/>
  <c r="H372"/>
  <c r="H391"/>
  <c r="H414"/>
  <c r="H434"/>
  <c r="H438"/>
  <c r="H439"/>
  <c r="H441"/>
  <c r="H484"/>
  <c r="H499"/>
  <c r="H503"/>
  <c r="H504"/>
  <c r="H506"/>
  <c r="H520"/>
  <c r="H524"/>
  <c r="H525"/>
  <c r="H527"/>
  <c r="H542"/>
  <c r="H546"/>
  <c r="H547"/>
  <c r="H549"/>
  <c r="H556"/>
  <c r="H599"/>
  <c r="H617"/>
  <c r="H618"/>
  <c r="H620"/>
  <c r="H703"/>
  <c r="H705"/>
  <c r="H723"/>
  <c r="H726"/>
  <c r="H748"/>
  <c r="H768"/>
  <c r="H770"/>
  <c r="H780"/>
  <c r="H788"/>
  <c r="H791"/>
  <c r="H814"/>
  <c r="H833"/>
  <c r="H835"/>
  <c r="H847"/>
  <c r="H855"/>
  <c r="H858"/>
  <c r="H880"/>
  <c r="H899"/>
  <c r="H901"/>
  <c r="H912"/>
  <c r="H920"/>
  <c r="H923"/>
  <c r="H946"/>
  <c r="H968"/>
  <c r="H978"/>
  <c r="H979"/>
  <c r="H985"/>
  <c r="H989"/>
  <c r="H993"/>
  <c r="H995"/>
  <c r="H203"/>
  <c r="H206"/>
  <c r="H224"/>
  <c r="H225"/>
  <c r="H227"/>
  <c r="H250"/>
  <c r="H271"/>
  <c r="H273"/>
  <c r="H291"/>
  <c r="H292"/>
  <c r="H294"/>
  <c r="H315"/>
  <c r="H379"/>
  <c r="H383"/>
  <c r="H384"/>
  <c r="H386"/>
  <c r="H408"/>
  <c r="H436"/>
  <c r="H454"/>
  <c r="H455"/>
  <c r="H457"/>
  <c r="H501"/>
  <c r="H522"/>
  <c r="H544"/>
  <c r="H569"/>
  <c r="H570"/>
  <c r="H572"/>
  <c r="H615"/>
  <c r="H633"/>
  <c r="H636"/>
  <c r="H683"/>
  <c r="H686"/>
  <c r="H700"/>
  <c r="H719"/>
  <c r="H721"/>
  <c r="H731"/>
  <c r="H739"/>
  <c r="H742"/>
  <c r="H765"/>
  <c r="H784"/>
  <c r="H786"/>
  <c r="H796"/>
  <c r="H804"/>
  <c r="H807"/>
  <c r="H830"/>
  <c r="H851"/>
  <c r="H853"/>
  <c r="H863"/>
  <c r="H871"/>
  <c r="H874"/>
  <c r="H896"/>
  <c r="H916"/>
  <c r="H918"/>
  <c r="H928"/>
  <c r="H936"/>
  <c r="H939"/>
  <c r="H962"/>
  <c r="Z9"/>
  <c r="I9"/>
  <c r="AP9"/>
  <c r="H24"/>
  <c r="H27"/>
  <c r="H29"/>
  <c r="H42"/>
  <c r="H45"/>
  <c r="H47"/>
  <c r="H61"/>
  <c r="H67"/>
  <c r="H68"/>
  <c r="H70"/>
  <c r="H81"/>
  <c r="H85"/>
  <c r="H88"/>
  <c r="H91"/>
  <c r="H92"/>
  <c r="H94"/>
  <c r="H113"/>
  <c r="H123"/>
  <c r="H124"/>
  <c r="H126"/>
  <c r="H151"/>
  <c r="H11"/>
  <c r="H14"/>
  <c r="H16"/>
  <c r="H28"/>
  <c r="H31"/>
  <c r="H33"/>
  <c r="H46"/>
  <c r="H50"/>
  <c r="H53"/>
  <c r="H65"/>
  <c r="H69"/>
  <c r="H72"/>
  <c r="H74"/>
  <c r="H89"/>
  <c r="H99"/>
  <c r="H100"/>
  <c r="H102"/>
  <c r="H121"/>
  <c r="H131"/>
  <c r="H132"/>
  <c r="H134"/>
  <c r="H159"/>
  <c r="H181"/>
  <c r="H15"/>
  <c r="H19"/>
  <c r="H21"/>
  <c r="H32"/>
  <c r="H35"/>
  <c r="H38"/>
  <c r="H52"/>
  <c r="H56"/>
  <c r="H58"/>
  <c r="H90"/>
  <c r="H101"/>
  <c r="H104"/>
  <c r="H106"/>
  <c r="H117"/>
  <c r="H120"/>
  <c r="H122"/>
  <c r="H133"/>
  <c r="H136"/>
  <c r="H138"/>
  <c r="H155"/>
  <c r="H158"/>
  <c r="H160"/>
  <c r="H171"/>
  <c r="H174"/>
  <c r="H176"/>
  <c r="H193"/>
  <c r="H196"/>
  <c r="H198"/>
  <c r="H210"/>
  <c r="H213"/>
  <c r="H215"/>
  <c r="H226"/>
  <c r="H229"/>
  <c r="H231"/>
  <c r="H241"/>
  <c r="H244"/>
  <c r="H247"/>
  <c r="H249"/>
  <c r="H261"/>
  <c r="H264"/>
  <c r="H266"/>
  <c r="H277"/>
  <c r="H280"/>
  <c r="H282"/>
  <c r="H293"/>
  <c r="H296"/>
  <c r="H298"/>
  <c r="H309"/>
  <c r="H312"/>
  <c r="H314"/>
  <c r="H343"/>
  <c r="H345"/>
  <c r="H348"/>
  <c r="H355"/>
  <c r="H358"/>
  <c r="H385"/>
  <c r="H388"/>
  <c r="H390"/>
  <c r="H419"/>
  <c r="H423"/>
  <c r="H425"/>
  <c r="H162"/>
  <c r="H164"/>
  <c r="H175"/>
  <c r="H178"/>
  <c r="H180"/>
  <c r="H186"/>
  <c r="H197"/>
  <c r="H200"/>
  <c r="H202"/>
  <c r="H214"/>
  <c r="H217"/>
  <c r="H219"/>
  <c r="H230"/>
  <c r="H233"/>
  <c r="H235"/>
  <c r="H243"/>
  <c r="H246"/>
  <c r="H248"/>
  <c r="H251"/>
  <c r="H253"/>
  <c r="H265"/>
  <c r="H268"/>
  <c r="H270"/>
  <c r="H281"/>
  <c r="H284"/>
  <c r="H286"/>
  <c r="H297"/>
  <c r="H300"/>
  <c r="H302"/>
  <c r="H319"/>
  <c r="H365"/>
  <c r="H395"/>
  <c r="H430"/>
  <c r="H494"/>
  <c r="H516"/>
  <c r="H609"/>
  <c r="H613"/>
  <c r="H64"/>
  <c r="H66"/>
  <c r="H77"/>
  <c r="H80"/>
  <c r="H82"/>
  <c r="H93"/>
  <c r="H96"/>
  <c r="H98"/>
  <c r="H109"/>
  <c r="H112"/>
  <c r="H114"/>
  <c r="H125"/>
  <c r="H128"/>
  <c r="H130"/>
  <c r="H141"/>
  <c r="H144"/>
  <c r="H147"/>
  <c r="H150"/>
  <c r="H152"/>
  <c r="H163"/>
  <c r="H166"/>
  <c r="H168"/>
  <c r="H179"/>
  <c r="H182"/>
  <c r="H184"/>
  <c r="H188"/>
  <c r="H190"/>
  <c r="H201"/>
  <c r="H205"/>
  <c r="H207"/>
  <c r="H218"/>
  <c r="H221"/>
  <c r="H223"/>
  <c r="H234"/>
  <c r="H237"/>
  <c r="H252"/>
  <c r="H255"/>
  <c r="H257"/>
  <c r="H269"/>
  <c r="H272"/>
  <c r="H274"/>
  <c r="H285"/>
  <c r="H288"/>
  <c r="H290"/>
  <c r="H301"/>
  <c r="H304"/>
  <c r="H306"/>
  <c r="H321"/>
  <c r="H325"/>
  <c r="H328"/>
  <c r="H331"/>
  <c r="H332"/>
  <c r="H369"/>
  <c r="H371"/>
  <c r="H374"/>
  <c r="H397"/>
  <c r="H402"/>
  <c r="H405"/>
  <c r="H407"/>
  <c r="H446"/>
  <c r="H450"/>
  <c r="H511"/>
  <c r="H532"/>
  <c r="H536"/>
  <c r="H561"/>
  <c r="H565"/>
  <c r="H625"/>
  <c r="H629"/>
  <c r="H313"/>
  <c r="H316"/>
  <c r="H318"/>
  <c r="H329"/>
  <c r="H334"/>
  <c r="H338"/>
  <c r="H350"/>
  <c r="H354"/>
  <c r="H360"/>
  <c r="H364"/>
  <c r="H376"/>
  <c r="H378"/>
  <c r="H389"/>
  <c r="H392"/>
  <c r="H394"/>
  <c r="H406"/>
  <c r="H409"/>
  <c r="H411"/>
  <c r="H424"/>
  <c r="H427"/>
  <c r="H429"/>
  <c r="H440"/>
  <c r="H443"/>
  <c r="H445"/>
  <c r="H456"/>
  <c r="H459"/>
  <c r="H461"/>
  <c r="H472"/>
  <c r="H475"/>
  <c r="H477"/>
  <c r="H488"/>
  <c r="H491"/>
  <c r="H493"/>
  <c r="H505"/>
  <c r="H508"/>
  <c r="H510"/>
  <c r="H515"/>
  <c r="H526"/>
  <c r="H529"/>
  <c r="H531"/>
  <c r="H548"/>
  <c r="H551"/>
  <c r="H555"/>
  <c r="H558"/>
  <c r="H560"/>
  <c r="H571"/>
  <c r="H574"/>
  <c r="H576"/>
  <c r="H587"/>
  <c r="H590"/>
  <c r="H592"/>
  <c r="H603"/>
  <c r="H606"/>
  <c r="H608"/>
  <c r="H619"/>
  <c r="H622"/>
  <c r="H624"/>
  <c r="H641"/>
  <c r="H644"/>
  <c r="H657"/>
  <c r="H672"/>
  <c r="H684"/>
  <c r="H689"/>
  <c r="H699"/>
  <c r="H702"/>
  <c r="H317"/>
  <c r="H320"/>
  <c r="H322"/>
  <c r="H335"/>
  <c r="H337"/>
  <c r="H340"/>
  <c r="H351"/>
  <c r="H353"/>
  <c r="H361"/>
  <c r="H363"/>
  <c r="H366"/>
  <c r="H377"/>
  <c r="H382"/>
  <c r="H393"/>
  <c r="H398"/>
  <c r="H410"/>
  <c r="H413"/>
  <c r="H416"/>
  <c r="H428"/>
  <c r="H431"/>
  <c r="H433"/>
  <c r="H444"/>
  <c r="H447"/>
  <c r="H449"/>
  <c r="H460"/>
  <c r="H463"/>
  <c r="H465"/>
  <c r="H476"/>
  <c r="H479"/>
  <c r="H481"/>
  <c r="H492"/>
  <c r="H496"/>
  <c r="H498"/>
  <c r="H509"/>
  <c r="H512"/>
  <c r="H514"/>
  <c r="H517"/>
  <c r="H519"/>
  <c r="H530"/>
  <c r="H533"/>
  <c r="H535"/>
  <c r="H539"/>
  <c r="H541"/>
  <c r="H554"/>
  <c r="H559"/>
  <c r="H562"/>
  <c r="H564"/>
  <c r="H575"/>
  <c r="H578"/>
  <c r="H580"/>
  <c r="H591"/>
  <c r="H594"/>
  <c r="H596"/>
  <c r="H607"/>
  <c r="H610"/>
  <c r="H612"/>
  <c r="H623"/>
  <c r="H626"/>
  <c r="H628"/>
  <c r="H649"/>
  <c r="H652"/>
  <c r="H665"/>
  <c r="H675"/>
  <c r="H677"/>
  <c r="H678"/>
  <c r="H692"/>
  <c r="H697"/>
  <c r="H715"/>
  <c r="H432"/>
  <c r="H435"/>
  <c r="H437"/>
  <c r="H448"/>
  <c r="H451"/>
  <c r="H453"/>
  <c r="H464"/>
  <c r="H467"/>
  <c r="H469"/>
  <c r="H480"/>
  <c r="H483"/>
  <c r="H485"/>
  <c r="H497"/>
  <c r="H500"/>
  <c r="H502"/>
  <c r="H513"/>
  <c r="H518"/>
  <c r="H521"/>
  <c r="H523"/>
  <c r="H534"/>
  <c r="H537"/>
  <c r="H540"/>
  <c r="H543"/>
  <c r="H545"/>
  <c r="H563"/>
  <c r="H566"/>
  <c r="H568"/>
  <c r="H579"/>
  <c r="H582"/>
  <c r="H584"/>
  <c r="H595"/>
  <c r="H598"/>
  <c r="H600"/>
  <c r="H611"/>
  <c r="H614"/>
  <c r="H616"/>
  <c r="H627"/>
  <c r="H632"/>
  <c r="H648"/>
  <c r="H663"/>
  <c r="H669"/>
  <c r="H674"/>
  <c r="H680"/>
  <c r="H685"/>
  <c r="H690"/>
  <c r="H696"/>
  <c r="H701"/>
  <c r="H706"/>
  <c r="H712"/>
  <c r="H717"/>
  <c r="H722"/>
  <c r="H728"/>
  <c r="H733"/>
  <c r="H738"/>
  <c r="H744"/>
  <c r="H749"/>
  <c r="H754"/>
  <c r="H760"/>
  <c r="H766"/>
  <c r="H771"/>
  <c r="H777"/>
  <c r="H782"/>
  <c r="H787"/>
  <c r="H793"/>
  <c r="H798"/>
  <c r="H803"/>
  <c r="H809"/>
  <c r="H815"/>
  <c r="H820"/>
  <c r="H826"/>
  <c r="H831"/>
  <c r="H836"/>
  <c r="H844"/>
  <c r="H849"/>
  <c r="H854"/>
  <c r="H860"/>
  <c r="H865"/>
  <c r="H870"/>
  <c r="H876"/>
  <c r="H881"/>
  <c r="H886"/>
  <c r="H892"/>
  <c r="H897"/>
  <c r="H902"/>
  <c r="H908"/>
  <c r="H914"/>
  <c r="H919"/>
  <c r="H925"/>
  <c r="H930"/>
  <c r="H935"/>
  <c r="H941"/>
  <c r="H947"/>
  <c r="H952"/>
  <c r="H958"/>
  <c r="H963"/>
  <c r="H970"/>
  <c r="H977"/>
  <c r="H987"/>
  <c r="H1004"/>
  <c r="H640"/>
  <c r="H655"/>
  <c r="H661"/>
  <c r="H671"/>
  <c r="H682"/>
  <c r="H688"/>
  <c r="H693"/>
  <c r="H698"/>
  <c r="H704"/>
  <c r="H709"/>
  <c r="H714"/>
  <c r="H720"/>
  <c r="H725"/>
  <c r="H730"/>
  <c r="H736"/>
  <c r="H741"/>
  <c r="H746"/>
  <c r="H752"/>
  <c r="H757"/>
  <c r="H763"/>
  <c r="H769"/>
  <c r="H774"/>
  <c r="H779"/>
  <c r="H785"/>
  <c r="H790"/>
  <c r="H795"/>
  <c r="H801"/>
  <c r="H806"/>
  <c r="H812"/>
  <c r="H818"/>
  <c r="H823"/>
  <c r="H828"/>
  <c r="H834"/>
  <c r="H840"/>
  <c r="H846"/>
  <c r="H852"/>
  <c r="H857"/>
  <c r="H862"/>
  <c r="H868"/>
  <c r="H873"/>
  <c r="H878"/>
  <c r="H884"/>
  <c r="H889"/>
  <c r="H894"/>
  <c r="H900"/>
  <c r="H905"/>
  <c r="H911"/>
  <c r="H917"/>
  <c r="H922"/>
  <c r="H927"/>
  <c r="H933"/>
  <c r="H938"/>
  <c r="H944"/>
  <c r="H950"/>
  <c r="H955"/>
  <c r="H960"/>
  <c r="H966"/>
  <c r="H973"/>
  <c r="H984"/>
  <c r="H708"/>
  <c r="H713"/>
  <c r="H718"/>
  <c r="H724"/>
  <c r="H729"/>
  <c r="H734"/>
  <c r="H740"/>
  <c r="H745"/>
  <c r="H750"/>
  <c r="H756"/>
  <c r="H761"/>
  <c r="H767"/>
  <c r="H773"/>
  <c r="H778"/>
  <c r="H783"/>
  <c r="H789"/>
  <c r="H794"/>
  <c r="H799"/>
  <c r="H805"/>
  <c r="H811"/>
  <c r="H816"/>
  <c r="H822"/>
  <c r="H827"/>
  <c r="H832"/>
  <c r="H839"/>
  <c r="H845"/>
  <c r="H850"/>
  <c r="H856"/>
  <c r="H861"/>
  <c r="H866"/>
  <c r="H872"/>
  <c r="H877"/>
  <c r="H882"/>
  <c r="H888"/>
  <c r="H893"/>
  <c r="H898"/>
  <c r="H904"/>
  <c r="H909"/>
  <c r="H915"/>
  <c r="H921"/>
  <c r="H926"/>
  <c r="H931"/>
  <c r="H937"/>
  <c r="H943"/>
  <c r="H948"/>
  <c r="H954"/>
  <c r="H959"/>
  <c r="H964"/>
  <c r="H972"/>
  <c r="H981"/>
  <c r="H996"/>
  <c r="S9"/>
  <c r="H12"/>
  <c r="H330"/>
  <c r="S7"/>
  <c r="H336"/>
  <c r="H344"/>
  <c r="H352"/>
  <c r="H362"/>
  <c r="H370"/>
  <c r="H380"/>
  <c r="H396"/>
  <c r="H634"/>
  <c r="H635"/>
  <c r="H642"/>
  <c r="H643"/>
  <c r="H650"/>
  <c r="H651"/>
  <c r="H662"/>
  <c r="H673"/>
  <c r="H630"/>
  <c r="H631"/>
  <c r="H638"/>
  <c r="H639"/>
  <c r="H646"/>
  <c r="H647"/>
  <c r="H654"/>
  <c r="H670"/>
  <c r="J63" i="51"/>
  <c r="F63"/>
  <c r="V56" i="53"/>
  <c r="U56"/>
  <c r="T56"/>
  <c r="S56"/>
  <c r="R56"/>
  <c r="Q56"/>
  <c r="P56"/>
  <c r="O56"/>
  <c r="N56"/>
  <c r="M56"/>
  <c r="L56"/>
  <c r="K56"/>
  <c r="J56"/>
  <c r="I56"/>
  <c r="H56"/>
  <c r="G56"/>
  <c r="F56"/>
  <c r="E56"/>
  <c r="V55"/>
  <c r="U55"/>
  <c r="T55"/>
  <c r="S55"/>
  <c r="R55"/>
  <c r="Q55"/>
  <c r="P55"/>
  <c r="O55"/>
  <c r="N55"/>
  <c r="M55"/>
  <c r="L55"/>
  <c r="K55"/>
  <c r="J55"/>
  <c r="I55"/>
  <c r="H55"/>
  <c r="G55"/>
  <c r="F55"/>
  <c r="E55"/>
  <c r="V54"/>
  <c r="U54"/>
  <c r="T54"/>
  <c r="S54"/>
  <c r="R54"/>
  <c r="Q54"/>
  <c r="P54"/>
  <c r="O54"/>
  <c r="N54"/>
  <c r="M54"/>
  <c r="L54"/>
  <c r="K54"/>
  <c r="J54"/>
  <c r="I54"/>
  <c r="H54"/>
  <c r="G54"/>
  <c r="F54"/>
  <c r="E54"/>
  <c r="V53"/>
  <c r="U53"/>
  <c r="T53"/>
  <c r="S53"/>
  <c r="R53"/>
  <c r="Q53"/>
  <c r="P53"/>
  <c r="O53"/>
  <c r="N53"/>
  <c r="M53"/>
  <c r="L53"/>
  <c r="K53"/>
  <c r="J53"/>
  <c r="I53"/>
  <c r="H53"/>
  <c r="G53"/>
  <c r="F53"/>
  <c r="E53"/>
  <c r="V52"/>
  <c r="U52"/>
  <c r="T52"/>
  <c r="S52"/>
  <c r="R52"/>
  <c r="Q52"/>
  <c r="P52"/>
  <c r="O52"/>
  <c r="N52"/>
  <c r="M52"/>
  <c r="L52"/>
  <c r="K52"/>
  <c r="J52"/>
  <c r="I52"/>
  <c r="H52"/>
  <c r="G52"/>
  <c r="F52"/>
  <c r="E52"/>
  <c r="V51"/>
  <c r="U51"/>
  <c r="T51"/>
  <c r="S51"/>
  <c r="R51"/>
  <c r="Q51"/>
  <c r="P51"/>
  <c r="O51"/>
  <c r="N51"/>
  <c r="M51"/>
  <c r="L51"/>
  <c r="K51"/>
  <c r="J51"/>
  <c r="I51"/>
  <c r="H51"/>
  <c r="G51"/>
  <c r="F51"/>
  <c r="E51"/>
  <c r="V50"/>
  <c r="U50"/>
  <c r="T50"/>
  <c r="S50"/>
  <c r="R50"/>
  <c r="Q50"/>
  <c r="P50"/>
  <c r="O50"/>
  <c r="N50"/>
  <c r="M50"/>
  <c r="L50"/>
  <c r="K50"/>
  <c r="J50"/>
  <c r="I50"/>
  <c r="H50"/>
  <c r="G50"/>
  <c r="F50"/>
  <c r="E50"/>
  <c r="V49"/>
  <c r="U49"/>
  <c r="T49"/>
  <c r="S49"/>
  <c r="R49"/>
  <c r="Q49"/>
  <c r="P49"/>
  <c r="O49"/>
  <c r="N49"/>
  <c r="M49"/>
  <c r="L49"/>
  <c r="K49"/>
  <c r="J49"/>
  <c r="I49"/>
  <c r="H49"/>
  <c r="G49"/>
  <c r="F49"/>
  <c r="E49"/>
  <c r="V48"/>
  <c r="U48"/>
  <c r="T48"/>
  <c r="S48"/>
  <c r="R48"/>
  <c r="Q48"/>
  <c r="P48"/>
  <c r="O48"/>
  <c r="N48"/>
  <c r="M48"/>
  <c r="L48"/>
  <c r="K48"/>
  <c r="J48"/>
  <c r="I48"/>
  <c r="H48"/>
  <c r="G48"/>
  <c r="F48"/>
  <c r="E48"/>
  <c r="V47"/>
  <c r="U47"/>
  <c r="T47"/>
  <c r="S47"/>
  <c r="R47"/>
  <c r="Q47"/>
  <c r="P47"/>
  <c r="O47"/>
  <c r="N47"/>
  <c r="M47"/>
  <c r="L47"/>
  <c r="K47"/>
  <c r="J47"/>
  <c r="I47"/>
  <c r="H47"/>
  <c r="G47"/>
  <c r="F47"/>
  <c r="E47"/>
  <c r="V46"/>
  <c r="U46"/>
  <c r="T46"/>
  <c r="S46"/>
  <c r="R46"/>
  <c r="Q46"/>
  <c r="P46"/>
  <c r="O46"/>
  <c r="N46"/>
  <c r="M46"/>
  <c r="L46"/>
  <c r="K46"/>
  <c r="J46"/>
  <c r="I46"/>
  <c r="H46"/>
  <c r="G46"/>
  <c r="E46"/>
  <c r="F46"/>
  <c r="D46"/>
  <c r="V45"/>
  <c r="U45"/>
  <c r="T45"/>
  <c r="S45"/>
  <c r="R45"/>
  <c r="Q45"/>
  <c r="P45"/>
  <c r="O45"/>
  <c r="N45"/>
  <c r="M45"/>
  <c r="L45"/>
  <c r="K45"/>
  <c r="J45"/>
  <c r="I45"/>
  <c r="H45"/>
  <c r="G45"/>
  <c r="F45"/>
  <c r="E45"/>
  <c r="V44"/>
  <c r="U44"/>
  <c r="T44"/>
  <c r="S44"/>
  <c r="R44"/>
  <c r="Q44"/>
  <c r="P44"/>
  <c r="O44"/>
  <c r="N44"/>
  <c r="M44"/>
  <c r="L44"/>
  <c r="K44"/>
  <c r="J44"/>
  <c r="I44"/>
  <c r="H44"/>
  <c r="G44"/>
  <c r="E44"/>
  <c r="F44"/>
  <c r="D44"/>
  <c r="V43"/>
  <c r="U43"/>
  <c r="T43"/>
  <c r="S43"/>
  <c r="R43"/>
  <c r="Q43"/>
  <c r="P43"/>
  <c r="O43"/>
  <c r="N43"/>
  <c r="M43"/>
  <c r="L43"/>
  <c r="K43"/>
  <c r="J43"/>
  <c r="I43"/>
  <c r="H43"/>
  <c r="G43"/>
  <c r="F43"/>
  <c r="E43"/>
  <c r="V42"/>
  <c r="U42"/>
  <c r="T42"/>
  <c r="S42"/>
  <c r="R42"/>
  <c r="Q42"/>
  <c r="P42"/>
  <c r="O42"/>
  <c r="N42"/>
  <c r="M42"/>
  <c r="L42"/>
  <c r="K42"/>
  <c r="J42"/>
  <c r="I42"/>
  <c r="H42"/>
  <c r="G42"/>
  <c r="E42"/>
  <c r="F42"/>
  <c r="D42"/>
  <c r="V41"/>
  <c r="U41"/>
  <c r="T41"/>
  <c r="S41"/>
  <c r="R41"/>
  <c r="Q41"/>
  <c r="P41"/>
  <c r="O41"/>
  <c r="N41"/>
  <c r="M41"/>
  <c r="L41"/>
  <c r="K41"/>
  <c r="J41"/>
  <c r="I41"/>
  <c r="H41"/>
  <c r="G41"/>
  <c r="F41"/>
  <c r="E41"/>
  <c r="V40"/>
  <c r="U40"/>
  <c r="T40"/>
  <c r="S40"/>
  <c r="R40"/>
  <c r="Q40"/>
  <c r="P40"/>
  <c r="O40"/>
  <c r="N40"/>
  <c r="M40"/>
  <c r="L40"/>
  <c r="K40"/>
  <c r="J40"/>
  <c r="I40"/>
  <c r="H40"/>
  <c r="G40"/>
  <c r="E40"/>
  <c r="F40"/>
  <c r="D40"/>
  <c r="V39"/>
  <c r="U39"/>
  <c r="T39"/>
  <c r="S39"/>
  <c r="R39"/>
  <c r="Q39"/>
  <c r="P39"/>
  <c r="O39"/>
  <c r="N39"/>
  <c r="M39"/>
  <c r="L39"/>
  <c r="K39"/>
  <c r="J39"/>
  <c r="I39"/>
  <c r="H39"/>
  <c r="G39"/>
  <c r="F39"/>
  <c r="E39"/>
  <c r="V38"/>
  <c r="U38"/>
  <c r="T38"/>
  <c r="S38"/>
  <c r="R38"/>
  <c r="Q38"/>
  <c r="P38"/>
  <c r="O38"/>
  <c r="N38"/>
  <c r="M38"/>
  <c r="L38"/>
  <c r="K38"/>
  <c r="J38"/>
  <c r="I38"/>
  <c r="H38"/>
  <c r="G38"/>
  <c r="F38"/>
  <c r="E38"/>
  <c r="V37"/>
  <c r="U37"/>
  <c r="T37"/>
  <c r="S37"/>
  <c r="R37"/>
  <c r="Q37"/>
  <c r="P37"/>
  <c r="O37"/>
  <c r="N37"/>
  <c r="M37"/>
  <c r="L37"/>
  <c r="K37"/>
  <c r="J37"/>
  <c r="I37"/>
  <c r="H37"/>
  <c r="G37"/>
  <c r="F37"/>
  <c r="E37"/>
  <c r="V36"/>
  <c r="U36"/>
  <c r="T36"/>
  <c r="S36"/>
  <c r="R36"/>
  <c r="Q36"/>
  <c r="P36"/>
  <c r="O36"/>
  <c r="N36"/>
  <c r="M36"/>
  <c r="L36"/>
  <c r="K36"/>
  <c r="J36"/>
  <c r="I36"/>
  <c r="H36"/>
  <c r="G36"/>
  <c r="F36"/>
  <c r="E36"/>
  <c r="V35"/>
  <c r="U35"/>
  <c r="T35"/>
  <c r="S35"/>
  <c r="R35"/>
  <c r="Q35"/>
  <c r="P35"/>
  <c r="O35"/>
  <c r="N35"/>
  <c r="M35"/>
  <c r="L35"/>
  <c r="K35"/>
  <c r="J35"/>
  <c r="I35"/>
  <c r="H35"/>
  <c r="G35"/>
  <c r="F35"/>
  <c r="E35"/>
  <c r="V34"/>
  <c r="U34"/>
  <c r="T34"/>
  <c r="S34"/>
  <c r="R34"/>
  <c r="Q34"/>
  <c r="P34"/>
  <c r="O34"/>
  <c r="N34"/>
  <c r="M34"/>
  <c r="L34"/>
  <c r="K34"/>
  <c r="J34"/>
  <c r="I34"/>
  <c r="H34"/>
  <c r="G34"/>
  <c r="E34"/>
  <c r="F34"/>
  <c r="D34"/>
  <c r="V33"/>
  <c r="U33"/>
  <c r="T33"/>
  <c r="S33"/>
  <c r="R33"/>
  <c r="Q33"/>
  <c r="P33"/>
  <c r="O33"/>
  <c r="N33"/>
  <c r="M33"/>
  <c r="L33"/>
  <c r="K33"/>
  <c r="J33"/>
  <c r="I33"/>
  <c r="H33"/>
  <c r="G33"/>
  <c r="F33"/>
  <c r="E33"/>
  <c r="V32"/>
  <c r="U32"/>
  <c r="T32"/>
  <c r="S32"/>
  <c r="R32"/>
  <c r="Q32"/>
  <c r="P32"/>
  <c r="O32"/>
  <c r="N32"/>
  <c r="M32"/>
  <c r="L32"/>
  <c r="K32"/>
  <c r="J32"/>
  <c r="I32"/>
  <c r="H32"/>
  <c r="G32"/>
  <c r="E32"/>
  <c r="F32"/>
  <c r="D32"/>
  <c r="V31"/>
  <c r="U31"/>
  <c r="T31"/>
  <c r="S31"/>
  <c r="R31"/>
  <c r="Q31"/>
  <c r="P31"/>
  <c r="O31"/>
  <c r="N31"/>
  <c r="M31"/>
  <c r="L31"/>
  <c r="K31"/>
  <c r="J31"/>
  <c r="I31"/>
  <c r="H31"/>
  <c r="G31"/>
  <c r="F31"/>
  <c r="E31"/>
  <c r="V30"/>
  <c r="U30"/>
  <c r="T30"/>
  <c r="S30"/>
  <c r="S29"/>
  <c r="S28"/>
  <c r="R30"/>
  <c r="Q30"/>
  <c r="P30"/>
  <c r="P29"/>
  <c r="P28"/>
  <c r="O30"/>
  <c r="N30"/>
  <c r="M30"/>
  <c r="L30"/>
  <c r="K30"/>
  <c r="J30"/>
  <c r="I30"/>
  <c r="H30"/>
  <c r="G30"/>
  <c r="E30"/>
  <c r="F30"/>
  <c r="D30"/>
  <c r="V29"/>
  <c r="V28"/>
  <c r="U29"/>
  <c r="T29"/>
  <c r="R29"/>
  <c r="R28"/>
  <c r="Q29"/>
  <c r="O29"/>
  <c r="N29"/>
  <c r="M29"/>
  <c r="L29"/>
  <c r="K29"/>
  <c r="J29"/>
  <c r="I29"/>
  <c r="H29"/>
  <c r="G29"/>
  <c r="F29"/>
  <c r="F28"/>
  <c r="E29"/>
  <c r="V27"/>
  <c r="U27"/>
  <c r="T27"/>
  <c r="S27"/>
  <c r="R27"/>
  <c r="Q27"/>
  <c r="P27"/>
  <c r="O27"/>
  <c r="N27"/>
  <c r="M27"/>
  <c r="L27"/>
  <c r="K27"/>
  <c r="J27"/>
  <c r="I27"/>
  <c r="H27"/>
  <c r="G27"/>
  <c r="E27"/>
  <c r="F27"/>
  <c r="D27"/>
  <c r="V26"/>
  <c r="U26"/>
  <c r="T26"/>
  <c r="S26"/>
  <c r="R26"/>
  <c r="Q26"/>
  <c r="P26"/>
  <c r="O26"/>
  <c r="N26"/>
  <c r="M26"/>
  <c r="L26"/>
  <c r="K26"/>
  <c r="J26"/>
  <c r="I26"/>
  <c r="H26"/>
  <c r="G26"/>
  <c r="F26"/>
  <c r="E26"/>
  <c r="V25"/>
  <c r="U25"/>
  <c r="T25"/>
  <c r="S25"/>
  <c r="R25"/>
  <c r="Q25"/>
  <c r="P25"/>
  <c r="O25"/>
  <c r="N25"/>
  <c r="M25"/>
  <c r="L25"/>
  <c r="K25"/>
  <c r="J25"/>
  <c r="I25"/>
  <c r="H25"/>
  <c r="G25"/>
  <c r="F25"/>
  <c r="E25"/>
  <c r="V24"/>
  <c r="U24"/>
  <c r="T24"/>
  <c r="S24"/>
  <c r="R24"/>
  <c r="Q24"/>
  <c r="P24"/>
  <c r="O24"/>
  <c r="N24"/>
  <c r="M24"/>
  <c r="L24"/>
  <c r="K24"/>
  <c r="J24"/>
  <c r="I24"/>
  <c r="H24"/>
  <c r="G24"/>
  <c r="F24"/>
  <c r="E24"/>
  <c r="V23"/>
  <c r="U23"/>
  <c r="T23"/>
  <c r="S23"/>
  <c r="R23"/>
  <c r="Q23"/>
  <c r="P23"/>
  <c r="O23"/>
  <c r="N23"/>
  <c r="M23"/>
  <c r="L23"/>
  <c r="K23"/>
  <c r="J23"/>
  <c r="I23"/>
  <c r="H23"/>
  <c r="G23"/>
  <c r="E23"/>
  <c r="F23"/>
  <c r="D23"/>
  <c r="V22"/>
  <c r="U22"/>
  <c r="T22"/>
  <c r="S22"/>
  <c r="R22"/>
  <c r="Q22"/>
  <c r="P22"/>
  <c r="O22"/>
  <c r="N22"/>
  <c r="M22"/>
  <c r="L22"/>
  <c r="K22"/>
  <c r="J22"/>
  <c r="I22"/>
  <c r="H22"/>
  <c r="G22"/>
  <c r="F22"/>
  <c r="E22"/>
  <c r="V21"/>
  <c r="U21"/>
  <c r="T21"/>
  <c r="S21"/>
  <c r="R21"/>
  <c r="Q21"/>
  <c r="P21"/>
  <c r="O21"/>
  <c r="N21"/>
  <c r="M21"/>
  <c r="L21"/>
  <c r="K21"/>
  <c r="J21"/>
  <c r="I21"/>
  <c r="H21"/>
  <c r="G21"/>
  <c r="F21"/>
  <c r="E21"/>
  <c r="V20"/>
  <c r="U20"/>
  <c r="T20"/>
  <c r="S20"/>
  <c r="R20"/>
  <c r="Q20"/>
  <c r="P20"/>
  <c r="O20"/>
  <c r="N20"/>
  <c r="M20"/>
  <c r="L20"/>
  <c r="K20"/>
  <c r="J20"/>
  <c r="I20"/>
  <c r="H20"/>
  <c r="G20"/>
  <c r="F20"/>
  <c r="E20"/>
  <c r="V18"/>
  <c r="U18"/>
  <c r="T18"/>
  <c r="S18"/>
  <c r="R18"/>
  <c r="Q18"/>
  <c r="P18"/>
  <c r="O18"/>
  <c r="O9"/>
  <c r="O11"/>
  <c r="O12"/>
  <c r="O13"/>
  <c r="O14"/>
  <c r="O15"/>
  <c r="O16"/>
  <c r="O8"/>
  <c r="N18"/>
  <c r="M18"/>
  <c r="L18"/>
  <c r="K18"/>
  <c r="J18"/>
  <c r="I18"/>
  <c r="H18"/>
  <c r="G18"/>
  <c r="E18"/>
  <c r="F18"/>
  <c r="D18"/>
  <c r="D17"/>
  <c r="V16"/>
  <c r="U16"/>
  <c r="T16"/>
  <c r="S16"/>
  <c r="R16"/>
  <c r="Q16"/>
  <c r="P16"/>
  <c r="N16"/>
  <c r="M16"/>
  <c r="L16"/>
  <c r="K16"/>
  <c r="J16"/>
  <c r="I16"/>
  <c r="H16"/>
  <c r="G16"/>
  <c r="F16"/>
  <c r="E16"/>
  <c r="V15"/>
  <c r="U15"/>
  <c r="T15"/>
  <c r="S15"/>
  <c r="R15"/>
  <c r="Q15"/>
  <c r="P15"/>
  <c r="N15"/>
  <c r="M15"/>
  <c r="L15"/>
  <c r="K15"/>
  <c r="J15"/>
  <c r="I15"/>
  <c r="H15"/>
  <c r="G15"/>
  <c r="F15"/>
  <c r="E15"/>
  <c r="V14"/>
  <c r="U14"/>
  <c r="T14"/>
  <c r="S14"/>
  <c r="R14"/>
  <c r="Q14"/>
  <c r="P14"/>
  <c r="N14"/>
  <c r="M14"/>
  <c r="L14"/>
  <c r="K14"/>
  <c r="J14"/>
  <c r="I14"/>
  <c r="H14"/>
  <c r="G14"/>
  <c r="F14"/>
  <c r="E14"/>
  <c r="V13"/>
  <c r="U13"/>
  <c r="T13"/>
  <c r="S13"/>
  <c r="R13"/>
  <c r="Q13"/>
  <c r="P13"/>
  <c r="N13"/>
  <c r="M13"/>
  <c r="L13"/>
  <c r="K13"/>
  <c r="J13"/>
  <c r="I13"/>
  <c r="H13"/>
  <c r="E13"/>
  <c r="F13"/>
  <c r="G13"/>
  <c r="D13"/>
  <c r="V12"/>
  <c r="V9"/>
  <c r="V11"/>
  <c r="V8"/>
  <c r="U12"/>
  <c r="T12"/>
  <c r="S12"/>
  <c r="R12"/>
  <c r="Q12"/>
  <c r="P12"/>
  <c r="N12"/>
  <c r="M12"/>
  <c r="L12"/>
  <c r="K12"/>
  <c r="J12"/>
  <c r="J9"/>
  <c r="J11"/>
  <c r="J8"/>
  <c r="I12"/>
  <c r="H12"/>
  <c r="G12"/>
  <c r="F12"/>
  <c r="E12"/>
  <c r="U11"/>
  <c r="T11"/>
  <c r="S11"/>
  <c r="R11"/>
  <c r="Q11"/>
  <c r="P11"/>
  <c r="N11"/>
  <c r="M11"/>
  <c r="L11"/>
  <c r="K11"/>
  <c r="I11"/>
  <c r="H11"/>
  <c r="G11"/>
  <c r="F11"/>
  <c r="E11"/>
  <c r="V10"/>
  <c r="U10"/>
  <c r="T10"/>
  <c r="S10"/>
  <c r="R10"/>
  <c r="Q10"/>
  <c r="P10"/>
  <c r="O10"/>
  <c r="N10"/>
  <c r="M10"/>
  <c r="L10"/>
  <c r="K10"/>
  <c r="J10"/>
  <c r="I10"/>
  <c r="H10"/>
  <c r="G10"/>
  <c r="F10"/>
  <c r="E10"/>
  <c r="U9"/>
  <c r="T9"/>
  <c r="T8"/>
  <c r="S9"/>
  <c r="R9"/>
  <c r="Q9"/>
  <c r="P9"/>
  <c r="P8"/>
  <c r="N9"/>
  <c r="M9"/>
  <c r="M8"/>
  <c r="L9"/>
  <c r="L8"/>
  <c r="K9"/>
  <c r="I9"/>
  <c r="H9"/>
  <c r="G9"/>
  <c r="F9"/>
  <c r="E9"/>
  <c r="V29" i="52"/>
  <c r="U29"/>
  <c r="T29"/>
  <c r="S29"/>
  <c r="R29"/>
  <c r="Q29"/>
  <c r="P29"/>
  <c r="O29"/>
  <c r="N29"/>
  <c r="M29"/>
  <c r="L29"/>
  <c r="K29"/>
  <c r="J29"/>
  <c r="I29"/>
  <c r="H29"/>
  <c r="G29"/>
  <c r="F29"/>
  <c r="E29"/>
  <c r="V28"/>
  <c r="U28"/>
  <c r="T28"/>
  <c r="S28"/>
  <c r="R28"/>
  <c r="Q28"/>
  <c r="P28"/>
  <c r="O28"/>
  <c r="N28"/>
  <c r="M28"/>
  <c r="L28"/>
  <c r="K28"/>
  <c r="J28"/>
  <c r="I28"/>
  <c r="H28"/>
  <c r="G28"/>
  <c r="F28"/>
  <c r="E28"/>
  <c r="V27"/>
  <c r="U27"/>
  <c r="T27"/>
  <c r="S27"/>
  <c r="R27"/>
  <c r="Q27"/>
  <c r="P27"/>
  <c r="O27"/>
  <c r="N27"/>
  <c r="M27"/>
  <c r="L27"/>
  <c r="K27"/>
  <c r="J27"/>
  <c r="I27"/>
  <c r="H27"/>
  <c r="G27"/>
  <c r="F27"/>
  <c r="E27"/>
  <c r="D27"/>
  <c r="D26"/>
  <c r="V25"/>
  <c r="U25"/>
  <c r="T25"/>
  <c r="S25"/>
  <c r="R25"/>
  <c r="Q25"/>
  <c r="P25"/>
  <c r="O25"/>
  <c r="N25"/>
  <c r="M25"/>
  <c r="L25"/>
  <c r="K25"/>
  <c r="J25"/>
  <c r="I25"/>
  <c r="H25"/>
  <c r="G25"/>
  <c r="F25"/>
  <c r="E25"/>
  <c r="D24"/>
  <c r="D17"/>
  <c r="F59" i="51"/>
  <c r="F58"/>
  <c r="E19" i="2"/>
  <c r="F19"/>
  <c r="G19"/>
  <c r="H19"/>
  <c r="I19"/>
  <c r="J19"/>
  <c r="K19"/>
  <c r="L19"/>
  <c r="M19"/>
  <c r="N19"/>
  <c r="O19"/>
  <c r="P19"/>
  <c r="Q19"/>
  <c r="R19"/>
  <c r="S19"/>
  <c r="T19"/>
  <c r="U19"/>
  <c r="V19"/>
  <c r="E20"/>
  <c r="F20"/>
  <c r="G20"/>
  <c r="H20"/>
  <c r="I20"/>
  <c r="J20"/>
  <c r="K20"/>
  <c r="L20"/>
  <c r="M20"/>
  <c r="N20"/>
  <c r="O20"/>
  <c r="P20"/>
  <c r="Q20"/>
  <c r="R20"/>
  <c r="S20"/>
  <c r="T20"/>
  <c r="U20"/>
  <c r="V20"/>
  <c r="E21"/>
  <c r="F21"/>
  <c r="G21"/>
  <c r="H21"/>
  <c r="I21"/>
  <c r="J21"/>
  <c r="K21"/>
  <c r="L21"/>
  <c r="M21"/>
  <c r="N21"/>
  <c r="O21"/>
  <c r="P21"/>
  <c r="Q21"/>
  <c r="R21"/>
  <c r="S21"/>
  <c r="T21"/>
  <c r="U21"/>
  <c r="V21"/>
  <c r="E22"/>
  <c r="F22"/>
  <c r="G22"/>
  <c r="H22"/>
  <c r="I22"/>
  <c r="J22"/>
  <c r="K22"/>
  <c r="L22"/>
  <c r="M22"/>
  <c r="N22"/>
  <c r="O22"/>
  <c r="P22"/>
  <c r="Q22"/>
  <c r="R22"/>
  <c r="S22"/>
  <c r="T22"/>
  <c r="U22"/>
  <c r="V22"/>
  <c r="E23"/>
  <c r="F23"/>
  <c r="G23"/>
  <c r="H23"/>
  <c r="I23"/>
  <c r="J23"/>
  <c r="K23"/>
  <c r="L23"/>
  <c r="M23"/>
  <c r="N23"/>
  <c r="O23"/>
  <c r="P23"/>
  <c r="Q23"/>
  <c r="R23"/>
  <c r="S23"/>
  <c r="T23"/>
  <c r="U23"/>
  <c r="V23"/>
  <c r="E24"/>
  <c r="F24"/>
  <c r="G24"/>
  <c r="H24"/>
  <c r="I24"/>
  <c r="J24"/>
  <c r="K24"/>
  <c r="L24"/>
  <c r="M24"/>
  <c r="N24"/>
  <c r="O24"/>
  <c r="P24"/>
  <c r="Q24"/>
  <c r="R24"/>
  <c r="S24"/>
  <c r="T24"/>
  <c r="U24"/>
  <c r="V24"/>
  <c r="E25"/>
  <c r="F25"/>
  <c r="G25"/>
  <c r="H25"/>
  <c r="I25"/>
  <c r="J25"/>
  <c r="K25"/>
  <c r="L25"/>
  <c r="M25"/>
  <c r="N25"/>
  <c r="O25"/>
  <c r="P25"/>
  <c r="Q25"/>
  <c r="R25"/>
  <c r="S25"/>
  <c r="T25"/>
  <c r="U25"/>
  <c r="V25"/>
  <c r="E26"/>
  <c r="F26"/>
  <c r="G26"/>
  <c r="H26"/>
  <c r="I26"/>
  <c r="J26"/>
  <c r="K26"/>
  <c r="L26"/>
  <c r="M26"/>
  <c r="N26"/>
  <c r="O26"/>
  <c r="P26"/>
  <c r="Q26"/>
  <c r="R26"/>
  <c r="S26"/>
  <c r="T26"/>
  <c r="U26"/>
  <c r="V26"/>
  <c r="E28"/>
  <c r="E29"/>
  <c r="E30"/>
  <c r="E31"/>
  <c r="E32"/>
  <c r="E33"/>
  <c r="E34"/>
  <c r="E35"/>
  <c r="E36"/>
  <c r="E37"/>
  <c r="E38"/>
  <c r="F28"/>
  <c r="F29"/>
  <c r="F30"/>
  <c r="F31"/>
  <c r="F32"/>
  <c r="F33"/>
  <c r="F34"/>
  <c r="F35"/>
  <c r="F36"/>
  <c r="F37"/>
  <c r="F38"/>
  <c r="G28"/>
  <c r="G29"/>
  <c r="G30"/>
  <c r="G31"/>
  <c r="G32"/>
  <c r="G33"/>
  <c r="G34"/>
  <c r="G35"/>
  <c r="G36"/>
  <c r="G37"/>
  <c r="G38"/>
  <c r="H28"/>
  <c r="H29"/>
  <c r="H30"/>
  <c r="H31"/>
  <c r="H32"/>
  <c r="H33"/>
  <c r="H34"/>
  <c r="H35"/>
  <c r="H36"/>
  <c r="H37"/>
  <c r="H38"/>
  <c r="I28"/>
  <c r="I29"/>
  <c r="I30"/>
  <c r="I31"/>
  <c r="I32"/>
  <c r="I33"/>
  <c r="I34"/>
  <c r="I35"/>
  <c r="I36"/>
  <c r="I37"/>
  <c r="I38"/>
  <c r="J28"/>
  <c r="J29"/>
  <c r="J30"/>
  <c r="J31"/>
  <c r="J32"/>
  <c r="J33"/>
  <c r="J34"/>
  <c r="J35"/>
  <c r="J36"/>
  <c r="J37"/>
  <c r="J38"/>
  <c r="K28"/>
  <c r="K29"/>
  <c r="K30"/>
  <c r="K31"/>
  <c r="K32"/>
  <c r="K33"/>
  <c r="K34"/>
  <c r="K35"/>
  <c r="K36"/>
  <c r="K37"/>
  <c r="K38"/>
  <c r="L28"/>
  <c r="L29"/>
  <c r="L30"/>
  <c r="L31"/>
  <c r="L32"/>
  <c r="L33"/>
  <c r="L34"/>
  <c r="L35"/>
  <c r="L36"/>
  <c r="L37"/>
  <c r="L38"/>
  <c r="M28"/>
  <c r="M29"/>
  <c r="M30"/>
  <c r="M31"/>
  <c r="M32"/>
  <c r="M33"/>
  <c r="M34"/>
  <c r="M35"/>
  <c r="M36"/>
  <c r="M37"/>
  <c r="M38"/>
  <c r="N28"/>
  <c r="N29"/>
  <c r="N30"/>
  <c r="N31"/>
  <c r="N32"/>
  <c r="N33"/>
  <c r="N34"/>
  <c r="N35"/>
  <c r="N36"/>
  <c r="N37"/>
  <c r="N38"/>
  <c r="O28"/>
  <c r="O29"/>
  <c r="O30"/>
  <c r="O31"/>
  <c r="O32"/>
  <c r="O33"/>
  <c r="O34"/>
  <c r="O35"/>
  <c r="O36"/>
  <c r="O37"/>
  <c r="O38"/>
  <c r="P28"/>
  <c r="P29"/>
  <c r="P30"/>
  <c r="P31"/>
  <c r="P32"/>
  <c r="P33"/>
  <c r="P34"/>
  <c r="P35"/>
  <c r="P36"/>
  <c r="P37"/>
  <c r="P38"/>
  <c r="Q28"/>
  <c r="Q29"/>
  <c r="Q30"/>
  <c r="Q31"/>
  <c r="Q32"/>
  <c r="Q33"/>
  <c r="Q34"/>
  <c r="Q35"/>
  <c r="Q36"/>
  <c r="Q37"/>
  <c r="Q38"/>
  <c r="R28"/>
  <c r="R29"/>
  <c r="R30"/>
  <c r="R31"/>
  <c r="R32"/>
  <c r="R33"/>
  <c r="R34"/>
  <c r="R35"/>
  <c r="R36"/>
  <c r="R37"/>
  <c r="R38"/>
  <c r="S28"/>
  <c r="S29"/>
  <c r="S30"/>
  <c r="S31"/>
  <c r="S32"/>
  <c r="S33"/>
  <c r="S34"/>
  <c r="S35"/>
  <c r="S36"/>
  <c r="S37"/>
  <c r="S38"/>
  <c r="T28"/>
  <c r="T29"/>
  <c r="T30"/>
  <c r="T31"/>
  <c r="T32"/>
  <c r="T33"/>
  <c r="T34"/>
  <c r="T35"/>
  <c r="T36"/>
  <c r="T37"/>
  <c r="T38"/>
  <c r="U28"/>
  <c r="U29"/>
  <c r="U30"/>
  <c r="U31"/>
  <c r="U32"/>
  <c r="U33"/>
  <c r="U34"/>
  <c r="U35"/>
  <c r="U36"/>
  <c r="U37"/>
  <c r="U38"/>
  <c r="V28"/>
  <c r="V29"/>
  <c r="V30"/>
  <c r="V31"/>
  <c r="V32"/>
  <c r="V33"/>
  <c r="V34"/>
  <c r="V35"/>
  <c r="V36"/>
  <c r="V37"/>
  <c r="V38"/>
  <c r="E39"/>
  <c r="F39"/>
  <c r="G39"/>
  <c r="H39"/>
  <c r="I39"/>
  <c r="J39"/>
  <c r="K39"/>
  <c r="L39"/>
  <c r="M39"/>
  <c r="N39"/>
  <c r="O39"/>
  <c r="P39"/>
  <c r="Q39"/>
  <c r="R39"/>
  <c r="S39"/>
  <c r="T39"/>
  <c r="U39"/>
  <c r="V39"/>
  <c r="E40"/>
  <c r="F40"/>
  <c r="G40"/>
  <c r="H40"/>
  <c r="I40"/>
  <c r="J40"/>
  <c r="K40"/>
  <c r="L40"/>
  <c r="M40"/>
  <c r="N40"/>
  <c r="O40"/>
  <c r="P40"/>
  <c r="Q40"/>
  <c r="R40"/>
  <c r="S40"/>
  <c r="T40"/>
  <c r="U40"/>
  <c r="V40"/>
  <c r="E41"/>
  <c r="F41"/>
  <c r="G41"/>
  <c r="H41"/>
  <c r="I41"/>
  <c r="J41"/>
  <c r="K41"/>
  <c r="L41"/>
  <c r="M41"/>
  <c r="N41"/>
  <c r="O41"/>
  <c r="P41"/>
  <c r="Q41"/>
  <c r="R41"/>
  <c r="S41"/>
  <c r="T41"/>
  <c r="U41"/>
  <c r="V41"/>
  <c r="E42"/>
  <c r="F42"/>
  <c r="G42"/>
  <c r="H42"/>
  <c r="I42"/>
  <c r="J42"/>
  <c r="K42"/>
  <c r="L42"/>
  <c r="M42"/>
  <c r="N42"/>
  <c r="O42"/>
  <c r="P42"/>
  <c r="Q42"/>
  <c r="R42"/>
  <c r="S42"/>
  <c r="T42"/>
  <c r="U42"/>
  <c r="V42"/>
  <c r="E43"/>
  <c r="F43"/>
  <c r="G43"/>
  <c r="H43"/>
  <c r="I43"/>
  <c r="J43"/>
  <c r="K43"/>
  <c r="L43"/>
  <c r="M43"/>
  <c r="N43"/>
  <c r="O43"/>
  <c r="P43"/>
  <c r="Q43"/>
  <c r="R43"/>
  <c r="S43"/>
  <c r="T43"/>
  <c r="U43"/>
  <c r="V43"/>
  <c r="E44"/>
  <c r="F44"/>
  <c r="G44"/>
  <c r="H44"/>
  <c r="I44"/>
  <c r="J44"/>
  <c r="K44"/>
  <c r="L44"/>
  <c r="M44"/>
  <c r="N44"/>
  <c r="O44"/>
  <c r="P44"/>
  <c r="Q44"/>
  <c r="R44"/>
  <c r="S44"/>
  <c r="T44"/>
  <c r="U44"/>
  <c r="V44"/>
  <c r="E45"/>
  <c r="F45"/>
  <c r="G45"/>
  <c r="H45"/>
  <c r="I45"/>
  <c r="J45"/>
  <c r="K45"/>
  <c r="L45"/>
  <c r="M45"/>
  <c r="N45"/>
  <c r="O45"/>
  <c r="P45"/>
  <c r="Q45"/>
  <c r="R45"/>
  <c r="S45"/>
  <c r="T45"/>
  <c r="U45"/>
  <c r="V45"/>
  <c r="E46"/>
  <c r="F46"/>
  <c r="G46"/>
  <c r="H46"/>
  <c r="I46"/>
  <c r="J46"/>
  <c r="K46"/>
  <c r="L46"/>
  <c r="M46"/>
  <c r="N46"/>
  <c r="O46"/>
  <c r="P46"/>
  <c r="Q46"/>
  <c r="R46"/>
  <c r="S46"/>
  <c r="T46"/>
  <c r="U46"/>
  <c r="V46"/>
  <c r="E47"/>
  <c r="F47"/>
  <c r="G47"/>
  <c r="H47"/>
  <c r="I47"/>
  <c r="J47"/>
  <c r="K47"/>
  <c r="L47"/>
  <c r="M47"/>
  <c r="N47"/>
  <c r="O47"/>
  <c r="P47"/>
  <c r="Q47"/>
  <c r="R47"/>
  <c r="S47"/>
  <c r="T47"/>
  <c r="U47"/>
  <c r="V47"/>
  <c r="E48"/>
  <c r="F48"/>
  <c r="G48"/>
  <c r="H48"/>
  <c r="I48"/>
  <c r="J48"/>
  <c r="K48"/>
  <c r="L48"/>
  <c r="M48"/>
  <c r="N48"/>
  <c r="O48"/>
  <c r="P48"/>
  <c r="Q48"/>
  <c r="R48"/>
  <c r="S48"/>
  <c r="T48"/>
  <c r="U48"/>
  <c r="V48"/>
  <c r="E49"/>
  <c r="F49"/>
  <c r="G49"/>
  <c r="H49"/>
  <c r="I49"/>
  <c r="J49"/>
  <c r="K49"/>
  <c r="L49"/>
  <c r="M49"/>
  <c r="N49"/>
  <c r="O49"/>
  <c r="P49"/>
  <c r="Q49"/>
  <c r="R49"/>
  <c r="S49"/>
  <c r="T49"/>
  <c r="U49"/>
  <c r="V49"/>
  <c r="E50"/>
  <c r="F50"/>
  <c r="G50"/>
  <c r="H50"/>
  <c r="I50"/>
  <c r="J50"/>
  <c r="K50"/>
  <c r="L50"/>
  <c r="M50"/>
  <c r="N50"/>
  <c r="O50"/>
  <c r="P50"/>
  <c r="Q50"/>
  <c r="R50"/>
  <c r="S50"/>
  <c r="T50"/>
  <c r="U50"/>
  <c r="V50"/>
  <c r="E51"/>
  <c r="F51"/>
  <c r="G51"/>
  <c r="H51"/>
  <c r="I51"/>
  <c r="J51"/>
  <c r="K51"/>
  <c r="L51"/>
  <c r="M51"/>
  <c r="N51"/>
  <c r="O51"/>
  <c r="P51"/>
  <c r="Q51"/>
  <c r="R51"/>
  <c r="S51"/>
  <c r="T51"/>
  <c r="U51"/>
  <c r="V51"/>
  <c r="E52"/>
  <c r="F52"/>
  <c r="G52"/>
  <c r="H52"/>
  <c r="I52"/>
  <c r="J52"/>
  <c r="K52"/>
  <c r="L52"/>
  <c r="M52"/>
  <c r="N52"/>
  <c r="O52"/>
  <c r="P52"/>
  <c r="Q52"/>
  <c r="R52"/>
  <c r="S52"/>
  <c r="T52"/>
  <c r="U52"/>
  <c r="V52"/>
  <c r="E53"/>
  <c r="F53"/>
  <c r="G53"/>
  <c r="H53"/>
  <c r="I53"/>
  <c r="J53"/>
  <c r="K53"/>
  <c r="L53"/>
  <c r="M53"/>
  <c r="N53"/>
  <c r="O53"/>
  <c r="P53"/>
  <c r="Q53"/>
  <c r="R53"/>
  <c r="S53"/>
  <c r="T53"/>
  <c r="U53"/>
  <c r="V53"/>
  <c r="E54"/>
  <c r="F54"/>
  <c r="G54"/>
  <c r="H54"/>
  <c r="I54"/>
  <c r="J54"/>
  <c r="K54"/>
  <c r="L54"/>
  <c r="M54"/>
  <c r="N54"/>
  <c r="O54"/>
  <c r="P54"/>
  <c r="Q54"/>
  <c r="R54"/>
  <c r="S54"/>
  <c r="T54"/>
  <c r="U54"/>
  <c r="V54"/>
  <c r="E55"/>
  <c r="F55"/>
  <c r="G55"/>
  <c r="H55"/>
  <c r="I55"/>
  <c r="J55"/>
  <c r="K55"/>
  <c r="L55"/>
  <c r="M55"/>
  <c r="N55"/>
  <c r="O55"/>
  <c r="P55"/>
  <c r="Q55"/>
  <c r="R55"/>
  <c r="S55"/>
  <c r="T55"/>
  <c r="U55"/>
  <c r="V55"/>
  <c r="E56"/>
  <c r="F56"/>
  <c r="G56"/>
  <c r="H56"/>
  <c r="I56"/>
  <c r="J56"/>
  <c r="K56"/>
  <c r="L56"/>
  <c r="M56"/>
  <c r="N56"/>
  <c r="O56"/>
  <c r="P56"/>
  <c r="Q56"/>
  <c r="R56"/>
  <c r="S56"/>
  <c r="T56"/>
  <c r="U56"/>
  <c r="V56"/>
  <c r="E17"/>
  <c r="F17"/>
  <c r="G17"/>
  <c r="H17"/>
  <c r="I17"/>
  <c r="J17"/>
  <c r="K17"/>
  <c r="L17"/>
  <c r="M17"/>
  <c r="N17"/>
  <c r="O17"/>
  <c r="P17"/>
  <c r="Q17"/>
  <c r="R17"/>
  <c r="S17"/>
  <c r="T17"/>
  <c r="U17"/>
  <c r="V17"/>
  <c r="E16"/>
  <c r="F16"/>
  <c r="G16"/>
  <c r="H16"/>
  <c r="I16"/>
  <c r="J16"/>
  <c r="K16"/>
  <c r="L16"/>
  <c r="M16"/>
  <c r="N16"/>
  <c r="O16"/>
  <c r="P16"/>
  <c r="Q16"/>
  <c r="R16"/>
  <c r="S16"/>
  <c r="T16"/>
  <c r="U16"/>
  <c r="V16"/>
  <c r="E15"/>
  <c r="F15"/>
  <c r="G15"/>
  <c r="H15"/>
  <c r="I15"/>
  <c r="J15"/>
  <c r="K15"/>
  <c r="L15"/>
  <c r="M15"/>
  <c r="N15"/>
  <c r="O15"/>
  <c r="P15"/>
  <c r="Q15"/>
  <c r="R15"/>
  <c r="S15"/>
  <c r="T15"/>
  <c r="U15"/>
  <c r="V15"/>
  <c r="E14"/>
  <c r="F14"/>
  <c r="G14"/>
  <c r="H14"/>
  <c r="I14"/>
  <c r="J14"/>
  <c r="K14"/>
  <c r="L14"/>
  <c r="M14"/>
  <c r="N14"/>
  <c r="O14"/>
  <c r="P14"/>
  <c r="Q14"/>
  <c r="R14"/>
  <c r="S14"/>
  <c r="T14"/>
  <c r="U14"/>
  <c r="V14"/>
  <c r="E13"/>
  <c r="F13"/>
  <c r="G13"/>
  <c r="H13"/>
  <c r="I13"/>
  <c r="J13"/>
  <c r="K13"/>
  <c r="L13"/>
  <c r="M13"/>
  <c r="N13"/>
  <c r="O13"/>
  <c r="P13"/>
  <c r="Q13"/>
  <c r="R13"/>
  <c r="S13"/>
  <c r="T13"/>
  <c r="U13"/>
  <c r="V13"/>
  <c r="E12"/>
  <c r="F12"/>
  <c r="G12"/>
  <c r="H12"/>
  <c r="I12"/>
  <c r="J12"/>
  <c r="K12"/>
  <c r="L12"/>
  <c r="M12"/>
  <c r="N12"/>
  <c r="O12"/>
  <c r="P12"/>
  <c r="Q12"/>
  <c r="R12"/>
  <c r="S12"/>
  <c r="T12"/>
  <c r="U12"/>
  <c r="V12"/>
  <c r="E11"/>
  <c r="F11"/>
  <c r="G11"/>
  <c r="H11"/>
  <c r="I11"/>
  <c r="J11"/>
  <c r="K11"/>
  <c r="L11"/>
  <c r="M11"/>
  <c r="N11"/>
  <c r="O11"/>
  <c r="P11"/>
  <c r="Q11"/>
  <c r="R11"/>
  <c r="S11"/>
  <c r="T11"/>
  <c r="U11"/>
  <c r="V11"/>
  <c r="E10"/>
  <c r="F10"/>
  <c r="G10"/>
  <c r="H10"/>
  <c r="I10"/>
  <c r="J10"/>
  <c r="K10"/>
  <c r="L10"/>
  <c r="M10"/>
  <c r="N10"/>
  <c r="O10"/>
  <c r="P10"/>
  <c r="Q10"/>
  <c r="R10"/>
  <c r="S10"/>
  <c r="T10"/>
  <c r="U10"/>
  <c r="V10"/>
  <c r="AA10" i="10"/>
  <c r="D67" i="15"/>
  <c r="F15" i="46"/>
  <c r="G15"/>
  <c r="H15"/>
  <c r="I15"/>
  <c r="M10" i="6"/>
  <c r="M10" i="5"/>
  <c r="M10" i="4"/>
  <c r="P10" i="9"/>
  <c r="M10"/>
  <c r="F20" i="46"/>
  <c r="G20"/>
  <c r="H20"/>
  <c r="I20"/>
  <c r="J20"/>
  <c r="K20"/>
  <c r="L20"/>
  <c r="M20"/>
  <c r="N20"/>
  <c r="O20"/>
  <c r="P20"/>
  <c r="S20"/>
  <c r="T20"/>
  <c r="U20"/>
  <c r="V20"/>
  <c r="W20"/>
  <c r="X20"/>
  <c r="Y20"/>
  <c r="AA20"/>
  <c r="AB20"/>
  <c r="AC20"/>
  <c r="AD20"/>
  <c r="AE20"/>
  <c r="AF20"/>
  <c r="AG20"/>
  <c r="AH20"/>
  <c r="AI20"/>
  <c r="AJ20"/>
  <c r="AK20"/>
  <c r="AL20"/>
  <c r="AM20"/>
  <c r="AN20"/>
  <c r="AO20"/>
  <c r="AP20"/>
  <c r="AQ20"/>
  <c r="AR20"/>
  <c r="AS20"/>
  <c r="AT20"/>
  <c r="AU20"/>
  <c r="AV20"/>
  <c r="AW20"/>
  <c r="AX20"/>
  <c r="AY20"/>
  <c r="AZ20"/>
  <c r="BA20"/>
  <c r="BB20"/>
  <c r="BC20"/>
  <c r="E29" i="15"/>
  <c r="E26"/>
  <c r="E25"/>
  <c r="E24"/>
  <c r="E22"/>
  <c r="E23"/>
  <c r="E27"/>
  <c r="E28"/>
  <c r="M10"/>
  <c r="E598" i="50"/>
  <c r="E9" i="49"/>
  <c r="F9"/>
  <c r="G9"/>
  <c r="H9"/>
  <c r="I9"/>
  <c r="J9"/>
  <c r="K9"/>
  <c r="L9"/>
  <c r="M9"/>
  <c r="N9"/>
  <c r="O9"/>
  <c r="P9"/>
  <c r="Q9"/>
  <c r="R9"/>
  <c r="S9"/>
  <c r="T9"/>
  <c r="U9"/>
  <c r="V9"/>
  <c r="E10"/>
  <c r="F10"/>
  <c r="G10"/>
  <c r="H10"/>
  <c r="I10"/>
  <c r="J10"/>
  <c r="K10"/>
  <c r="L10"/>
  <c r="M10"/>
  <c r="N10"/>
  <c r="O10"/>
  <c r="P10"/>
  <c r="Q10"/>
  <c r="R10"/>
  <c r="S10"/>
  <c r="T10"/>
  <c r="U10"/>
  <c r="V10"/>
  <c r="E11"/>
  <c r="F11"/>
  <c r="G11"/>
  <c r="H11"/>
  <c r="I11"/>
  <c r="J11"/>
  <c r="K11"/>
  <c r="L11"/>
  <c r="M11"/>
  <c r="N11"/>
  <c r="O11"/>
  <c r="P11"/>
  <c r="Q11"/>
  <c r="R11"/>
  <c r="S11"/>
  <c r="T11"/>
  <c r="U11"/>
  <c r="V11"/>
  <c r="E12"/>
  <c r="F12"/>
  <c r="G12"/>
  <c r="H12"/>
  <c r="I12"/>
  <c r="J12"/>
  <c r="K12"/>
  <c r="L12"/>
  <c r="M12"/>
  <c r="N12"/>
  <c r="O12"/>
  <c r="P12"/>
  <c r="Q12"/>
  <c r="R12"/>
  <c r="S12"/>
  <c r="T12"/>
  <c r="U12"/>
  <c r="V12"/>
  <c r="E13"/>
  <c r="F13"/>
  <c r="G13"/>
  <c r="H13"/>
  <c r="I13"/>
  <c r="J13"/>
  <c r="K13"/>
  <c r="L13"/>
  <c r="M13"/>
  <c r="N13"/>
  <c r="O13"/>
  <c r="P13"/>
  <c r="Q13"/>
  <c r="R13"/>
  <c r="S13"/>
  <c r="T13"/>
  <c r="U13"/>
  <c r="V13"/>
  <c r="E14"/>
  <c r="F14"/>
  <c r="G14"/>
  <c r="H14"/>
  <c r="I14"/>
  <c r="J14"/>
  <c r="K14"/>
  <c r="L14"/>
  <c r="M14"/>
  <c r="N14"/>
  <c r="O14"/>
  <c r="P14"/>
  <c r="Q14"/>
  <c r="R14"/>
  <c r="S14"/>
  <c r="T14"/>
  <c r="U14"/>
  <c r="V14"/>
  <c r="E15"/>
  <c r="F15"/>
  <c r="G15"/>
  <c r="H15"/>
  <c r="I15"/>
  <c r="J15"/>
  <c r="K15"/>
  <c r="L15"/>
  <c r="M15"/>
  <c r="N15"/>
  <c r="O15"/>
  <c r="P15"/>
  <c r="Q15"/>
  <c r="R15"/>
  <c r="S15"/>
  <c r="T15"/>
  <c r="U15"/>
  <c r="V15"/>
  <c r="E16"/>
  <c r="F16"/>
  <c r="G16"/>
  <c r="H16"/>
  <c r="I16"/>
  <c r="J16"/>
  <c r="K16"/>
  <c r="L16"/>
  <c r="M16"/>
  <c r="N16"/>
  <c r="O16"/>
  <c r="P16"/>
  <c r="Q16"/>
  <c r="R16"/>
  <c r="S16"/>
  <c r="T16"/>
  <c r="U16"/>
  <c r="V16"/>
  <c r="D17"/>
  <c r="E18"/>
  <c r="F18"/>
  <c r="G18"/>
  <c r="H18"/>
  <c r="I18"/>
  <c r="J18"/>
  <c r="K18"/>
  <c r="L18"/>
  <c r="M18"/>
  <c r="N18"/>
  <c r="O18"/>
  <c r="P18"/>
  <c r="Q18"/>
  <c r="R18"/>
  <c r="S18"/>
  <c r="T18"/>
  <c r="U18"/>
  <c r="V18"/>
  <c r="E20"/>
  <c r="F20"/>
  <c r="G20"/>
  <c r="H20"/>
  <c r="I20"/>
  <c r="J20"/>
  <c r="K20"/>
  <c r="L20"/>
  <c r="M20"/>
  <c r="N20"/>
  <c r="O20"/>
  <c r="P20"/>
  <c r="Q20"/>
  <c r="R20"/>
  <c r="S20"/>
  <c r="T20"/>
  <c r="U20"/>
  <c r="V20"/>
  <c r="E21"/>
  <c r="F21"/>
  <c r="G21"/>
  <c r="H21"/>
  <c r="I21"/>
  <c r="J21"/>
  <c r="K21"/>
  <c r="L21"/>
  <c r="M21"/>
  <c r="N21"/>
  <c r="O21"/>
  <c r="P21"/>
  <c r="Q21"/>
  <c r="R21"/>
  <c r="S21"/>
  <c r="T21"/>
  <c r="U21"/>
  <c r="V21"/>
  <c r="E22"/>
  <c r="F22"/>
  <c r="G22"/>
  <c r="H22"/>
  <c r="I22"/>
  <c r="J22"/>
  <c r="K22"/>
  <c r="L22"/>
  <c r="M22"/>
  <c r="N22"/>
  <c r="O22"/>
  <c r="P22"/>
  <c r="Q22"/>
  <c r="R22"/>
  <c r="S22"/>
  <c r="T22"/>
  <c r="U22"/>
  <c r="V22"/>
  <c r="E23"/>
  <c r="F23"/>
  <c r="G23"/>
  <c r="H23"/>
  <c r="I23"/>
  <c r="J23"/>
  <c r="K23"/>
  <c r="L23"/>
  <c r="M23"/>
  <c r="N23"/>
  <c r="O23"/>
  <c r="P23"/>
  <c r="Q23"/>
  <c r="R23"/>
  <c r="S23"/>
  <c r="T23"/>
  <c r="U23"/>
  <c r="V23"/>
  <c r="E24"/>
  <c r="F24"/>
  <c r="G24"/>
  <c r="H24"/>
  <c r="I24"/>
  <c r="J24"/>
  <c r="K24"/>
  <c r="L24"/>
  <c r="M24"/>
  <c r="N24"/>
  <c r="O24"/>
  <c r="P24"/>
  <c r="Q24"/>
  <c r="R24"/>
  <c r="S24"/>
  <c r="T24"/>
  <c r="U24"/>
  <c r="V24"/>
  <c r="E25"/>
  <c r="F25"/>
  <c r="G25"/>
  <c r="H25"/>
  <c r="I25"/>
  <c r="J25"/>
  <c r="K25"/>
  <c r="L25"/>
  <c r="M25"/>
  <c r="N25"/>
  <c r="O25"/>
  <c r="P25"/>
  <c r="Q25"/>
  <c r="R25"/>
  <c r="S25"/>
  <c r="T25"/>
  <c r="U25"/>
  <c r="V25"/>
  <c r="E26"/>
  <c r="F26"/>
  <c r="G26"/>
  <c r="H26"/>
  <c r="I26"/>
  <c r="J26"/>
  <c r="K26"/>
  <c r="L26"/>
  <c r="M26"/>
  <c r="N26"/>
  <c r="O26"/>
  <c r="P26"/>
  <c r="Q26"/>
  <c r="R26"/>
  <c r="S26"/>
  <c r="T26"/>
  <c r="U26"/>
  <c r="V26"/>
  <c r="E27"/>
  <c r="F27"/>
  <c r="G27"/>
  <c r="H27"/>
  <c r="I27"/>
  <c r="J27"/>
  <c r="K27"/>
  <c r="L27"/>
  <c r="M27"/>
  <c r="N27"/>
  <c r="O27"/>
  <c r="P27"/>
  <c r="Q27"/>
  <c r="R27"/>
  <c r="S27"/>
  <c r="T27"/>
  <c r="U27"/>
  <c r="V27"/>
  <c r="E29"/>
  <c r="F29"/>
  <c r="G29"/>
  <c r="H29"/>
  <c r="I29"/>
  <c r="J29"/>
  <c r="K29"/>
  <c r="L29"/>
  <c r="M29"/>
  <c r="N29"/>
  <c r="O29"/>
  <c r="P29"/>
  <c r="Q29"/>
  <c r="R29"/>
  <c r="S29"/>
  <c r="T29"/>
  <c r="U29"/>
  <c r="V29"/>
  <c r="E30"/>
  <c r="F30"/>
  <c r="G30"/>
  <c r="H30"/>
  <c r="I30"/>
  <c r="J30"/>
  <c r="K30"/>
  <c r="L30"/>
  <c r="M30"/>
  <c r="N30"/>
  <c r="O30"/>
  <c r="P30"/>
  <c r="Q30"/>
  <c r="R30"/>
  <c r="S30"/>
  <c r="T30"/>
  <c r="U30"/>
  <c r="V30"/>
  <c r="E31"/>
  <c r="F31"/>
  <c r="G31"/>
  <c r="H31"/>
  <c r="I31"/>
  <c r="J31"/>
  <c r="K31"/>
  <c r="L31"/>
  <c r="M31"/>
  <c r="N31"/>
  <c r="O31"/>
  <c r="P31"/>
  <c r="Q31"/>
  <c r="R31"/>
  <c r="S31"/>
  <c r="T31"/>
  <c r="U31"/>
  <c r="V31"/>
  <c r="E32"/>
  <c r="F32"/>
  <c r="G32"/>
  <c r="H32"/>
  <c r="I32"/>
  <c r="J32"/>
  <c r="K32"/>
  <c r="L32"/>
  <c r="M32"/>
  <c r="N32"/>
  <c r="O32"/>
  <c r="P32"/>
  <c r="Q32"/>
  <c r="R32"/>
  <c r="S32"/>
  <c r="T32"/>
  <c r="U32"/>
  <c r="V32"/>
  <c r="E33"/>
  <c r="F33"/>
  <c r="G33"/>
  <c r="H33"/>
  <c r="I33"/>
  <c r="J33"/>
  <c r="K33"/>
  <c r="L33"/>
  <c r="M33"/>
  <c r="N33"/>
  <c r="O33"/>
  <c r="P33"/>
  <c r="Q33"/>
  <c r="R33"/>
  <c r="S33"/>
  <c r="T33"/>
  <c r="U33"/>
  <c r="V33"/>
  <c r="E34"/>
  <c r="F34"/>
  <c r="G34"/>
  <c r="H34"/>
  <c r="I34"/>
  <c r="J34"/>
  <c r="K34"/>
  <c r="L34"/>
  <c r="M34"/>
  <c r="N34"/>
  <c r="O34"/>
  <c r="P34"/>
  <c r="Q34"/>
  <c r="R34"/>
  <c r="S34"/>
  <c r="T34"/>
  <c r="U34"/>
  <c r="V34"/>
  <c r="E35"/>
  <c r="F35"/>
  <c r="G35"/>
  <c r="H35"/>
  <c r="I35"/>
  <c r="J35"/>
  <c r="K35"/>
  <c r="L35"/>
  <c r="M35"/>
  <c r="N35"/>
  <c r="O35"/>
  <c r="P35"/>
  <c r="Q35"/>
  <c r="R35"/>
  <c r="S35"/>
  <c r="T35"/>
  <c r="U35"/>
  <c r="V35"/>
  <c r="E36"/>
  <c r="F36"/>
  <c r="G36"/>
  <c r="H36"/>
  <c r="I36"/>
  <c r="J36"/>
  <c r="K36"/>
  <c r="L36"/>
  <c r="L37"/>
  <c r="L38"/>
  <c r="L39"/>
  <c r="M36"/>
  <c r="N36"/>
  <c r="O36"/>
  <c r="P36"/>
  <c r="Q36"/>
  <c r="R36"/>
  <c r="S36"/>
  <c r="T36"/>
  <c r="U36"/>
  <c r="V36"/>
  <c r="E37"/>
  <c r="F37"/>
  <c r="G37"/>
  <c r="H37"/>
  <c r="I37"/>
  <c r="J37"/>
  <c r="K37"/>
  <c r="M37"/>
  <c r="N37"/>
  <c r="O37"/>
  <c r="P37"/>
  <c r="Q37"/>
  <c r="R37"/>
  <c r="S37"/>
  <c r="T37"/>
  <c r="U37"/>
  <c r="V37"/>
  <c r="E38"/>
  <c r="F38"/>
  <c r="G38"/>
  <c r="H38"/>
  <c r="I38"/>
  <c r="J38"/>
  <c r="K38"/>
  <c r="M38"/>
  <c r="N38"/>
  <c r="O38"/>
  <c r="P38"/>
  <c r="Q38"/>
  <c r="R38"/>
  <c r="S38"/>
  <c r="T38"/>
  <c r="U38"/>
  <c r="V38"/>
  <c r="E39"/>
  <c r="F39"/>
  <c r="G39"/>
  <c r="H39"/>
  <c r="I39"/>
  <c r="J39"/>
  <c r="K39"/>
  <c r="M39"/>
  <c r="N39"/>
  <c r="O39"/>
  <c r="P39"/>
  <c r="Q39"/>
  <c r="R39"/>
  <c r="S39"/>
  <c r="T39"/>
  <c r="U39"/>
  <c r="V39"/>
  <c r="E40"/>
  <c r="F40"/>
  <c r="G40"/>
  <c r="H40"/>
  <c r="I40"/>
  <c r="J40"/>
  <c r="K40"/>
  <c r="L40"/>
  <c r="M40"/>
  <c r="N40"/>
  <c r="O40"/>
  <c r="P40"/>
  <c r="Q40"/>
  <c r="R40"/>
  <c r="S40"/>
  <c r="T40"/>
  <c r="U40"/>
  <c r="V40"/>
  <c r="E41"/>
  <c r="F41"/>
  <c r="G41"/>
  <c r="H41"/>
  <c r="I41"/>
  <c r="J41"/>
  <c r="K41"/>
  <c r="L41"/>
  <c r="M41"/>
  <c r="N41"/>
  <c r="O41"/>
  <c r="P41"/>
  <c r="Q41"/>
  <c r="R41"/>
  <c r="S41"/>
  <c r="T41"/>
  <c r="U41"/>
  <c r="V41"/>
  <c r="E42"/>
  <c r="F42"/>
  <c r="G42"/>
  <c r="H42"/>
  <c r="I42"/>
  <c r="J42"/>
  <c r="K42"/>
  <c r="L42"/>
  <c r="M42"/>
  <c r="N42"/>
  <c r="O42"/>
  <c r="P42"/>
  <c r="Q42"/>
  <c r="R42"/>
  <c r="S42"/>
  <c r="T42"/>
  <c r="U42"/>
  <c r="V42"/>
  <c r="E43"/>
  <c r="F43"/>
  <c r="G43"/>
  <c r="H43"/>
  <c r="I43"/>
  <c r="J43"/>
  <c r="K43"/>
  <c r="L43"/>
  <c r="M43"/>
  <c r="N43"/>
  <c r="O43"/>
  <c r="P43"/>
  <c r="Q43"/>
  <c r="R43"/>
  <c r="S43"/>
  <c r="T43"/>
  <c r="U43"/>
  <c r="V43"/>
  <c r="E44"/>
  <c r="F44"/>
  <c r="G44"/>
  <c r="H44"/>
  <c r="I44"/>
  <c r="J44"/>
  <c r="K44"/>
  <c r="L44"/>
  <c r="M44"/>
  <c r="N44"/>
  <c r="O44"/>
  <c r="P44"/>
  <c r="Q44"/>
  <c r="R44"/>
  <c r="S44"/>
  <c r="T44"/>
  <c r="U44"/>
  <c r="V44"/>
  <c r="E45"/>
  <c r="F45"/>
  <c r="G45"/>
  <c r="H45"/>
  <c r="I45"/>
  <c r="J45"/>
  <c r="K45"/>
  <c r="L45"/>
  <c r="M45"/>
  <c r="N45"/>
  <c r="O45"/>
  <c r="P45"/>
  <c r="Q45"/>
  <c r="R45"/>
  <c r="S45"/>
  <c r="T45"/>
  <c r="U45"/>
  <c r="V45"/>
  <c r="E46"/>
  <c r="F46"/>
  <c r="G46"/>
  <c r="H46"/>
  <c r="I46"/>
  <c r="J46"/>
  <c r="K46"/>
  <c r="L46"/>
  <c r="M46"/>
  <c r="N46"/>
  <c r="O46"/>
  <c r="P46"/>
  <c r="Q46"/>
  <c r="R46"/>
  <c r="S46"/>
  <c r="T46"/>
  <c r="U46"/>
  <c r="V46"/>
  <c r="E47"/>
  <c r="F47"/>
  <c r="G47"/>
  <c r="H47"/>
  <c r="I47"/>
  <c r="J47"/>
  <c r="K47"/>
  <c r="L47"/>
  <c r="M47"/>
  <c r="N47"/>
  <c r="O47"/>
  <c r="P47"/>
  <c r="Q47"/>
  <c r="R47"/>
  <c r="S47"/>
  <c r="T47"/>
  <c r="U47"/>
  <c r="V47"/>
  <c r="E48"/>
  <c r="F48"/>
  <c r="G48"/>
  <c r="H48"/>
  <c r="I48"/>
  <c r="J48"/>
  <c r="K48"/>
  <c r="L48"/>
  <c r="M48"/>
  <c r="N48"/>
  <c r="O48"/>
  <c r="P48"/>
  <c r="Q48"/>
  <c r="R48"/>
  <c r="S48"/>
  <c r="T48"/>
  <c r="U48"/>
  <c r="V48"/>
  <c r="E49"/>
  <c r="F49"/>
  <c r="G49"/>
  <c r="H49"/>
  <c r="I49"/>
  <c r="J49"/>
  <c r="K49"/>
  <c r="L49"/>
  <c r="M49"/>
  <c r="N49"/>
  <c r="O49"/>
  <c r="P49"/>
  <c r="Q49"/>
  <c r="R49"/>
  <c r="S49"/>
  <c r="T49"/>
  <c r="U49"/>
  <c r="V49"/>
  <c r="E50"/>
  <c r="F50"/>
  <c r="G50"/>
  <c r="H50"/>
  <c r="I50"/>
  <c r="J50"/>
  <c r="K50"/>
  <c r="L50"/>
  <c r="M50"/>
  <c r="N50"/>
  <c r="O50"/>
  <c r="P50"/>
  <c r="Q50"/>
  <c r="R50"/>
  <c r="S50"/>
  <c r="T50"/>
  <c r="U50"/>
  <c r="V50"/>
  <c r="E51"/>
  <c r="F51"/>
  <c r="G51"/>
  <c r="H51"/>
  <c r="I51"/>
  <c r="J51"/>
  <c r="K51"/>
  <c r="L51"/>
  <c r="M51"/>
  <c r="N51"/>
  <c r="O51"/>
  <c r="P51"/>
  <c r="Q51"/>
  <c r="R51"/>
  <c r="S51"/>
  <c r="T51"/>
  <c r="U51"/>
  <c r="V51"/>
  <c r="E52"/>
  <c r="F52"/>
  <c r="G52"/>
  <c r="H52"/>
  <c r="I52"/>
  <c r="J52"/>
  <c r="K52"/>
  <c r="L52"/>
  <c r="M52"/>
  <c r="N52"/>
  <c r="O52"/>
  <c r="P52"/>
  <c r="Q52"/>
  <c r="R52"/>
  <c r="S52"/>
  <c r="T52"/>
  <c r="U52"/>
  <c r="V52"/>
  <c r="E53"/>
  <c r="F53"/>
  <c r="G53"/>
  <c r="H53"/>
  <c r="I53"/>
  <c r="J53"/>
  <c r="K53"/>
  <c r="L53"/>
  <c r="M53"/>
  <c r="N53"/>
  <c r="O53"/>
  <c r="P53"/>
  <c r="Q53"/>
  <c r="R53"/>
  <c r="S53"/>
  <c r="T53"/>
  <c r="U53"/>
  <c r="V53"/>
  <c r="E54"/>
  <c r="F54"/>
  <c r="G54"/>
  <c r="H54"/>
  <c r="I54"/>
  <c r="J54"/>
  <c r="K54"/>
  <c r="L54"/>
  <c r="M54"/>
  <c r="N54"/>
  <c r="O54"/>
  <c r="P54"/>
  <c r="Q54"/>
  <c r="R54"/>
  <c r="S54"/>
  <c r="T54"/>
  <c r="U54"/>
  <c r="V54"/>
  <c r="E55"/>
  <c r="F55"/>
  <c r="G55"/>
  <c r="H55"/>
  <c r="I55"/>
  <c r="J55"/>
  <c r="K55"/>
  <c r="L55"/>
  <c r="M55"/>
  <c r="N55"/>
  <c r="O55"/>
  <c r="P55"/>
  <c r="Q55"/>
  <c r="R55"/>
  <c r="S55"/>
  <c r="T55"/>
  <c r="U55"/>
  <c r="V55"/>
  <c r="E56"/>
  <c r="F56"/>
  <c r="G56"/>
  <c r="H56"/>
  <c r="I56"/>
  <c r="J56"/>
  <c r="K56"/>
  <c r="L56"/>
  <c r="M56"/>
  <c r="N56"/>
  <c r="O56"/>
  <c r="P56"/>
  <c r="Q56"/>
  <c r="R56"/>
  <c r="S56"/>
  <c r="T56"/>
  <c r="U56"/>
  <c r="V56"/>
  <c r="AA10" i="4"/>
  <c r="AP10"/>
  <c r="AP9"/>
  <c r="AB10" i="20"/>
  <c r="AB9"/>
  <c r="K10" i="4"/>
  <c r="E21" i="59"/>
  <c r="K9" i="4"/>
  <c r="K30"/>
  <c r="K21"/>
  <c r="E15"/>
  <c r="Z15"/>
  <c r="Q15"/>
  <c r="BD15"/>
  <c r="K15"/>
  <c r="K10" i="5"/>
  <c r="F21" i="59"/>
  <c r="K30" i="5"/>
  <c r="K21"/>
  <c r="E15"/>
  <c r="Z15"/>
  <c r="Q15"/>
  <c r="K10" i="6"/>
  <c r="G21" i="59"/>
  <c r="K30" i="6"/>
  <c r="K21"/>
  <c r="E15"/>
  <c r="Z15"/>
  <c r="Q15"/>
  <c r="G12" i="59"/>
  <c r="K10" i="7"/>
  <c r="H21" i="59"/>
  <c r="K30" i="7"/>
  <c r="K21"/>
  <c r="E15"/>
  <c r="Z15"/>
  <c r="Q15"/>
  <c r="K10" i="8"/>
  <c r="I21" i="59"/>
  <c r="K30" i="8"/>
  <c r="K21"/>
  <c r="E15"/>
  <c r="Z15"/>
  <c r="Q15"/>
  <c r="I12" i="59"/>
  <c r="K10" i="9"/>
  <c r="K30"/>
  <c r="K21"/>
  <c r="E15"/>
  <c r="Z15"/>
  <c r="Q15"/>
  <c r="K10" i="10"/>
  <c r="K21" i="59"/>
  <c r="K9" i="10"/>
  <c r="K30"/>
  <c r="K21"/>
  <c r="E15"/>
  <c r="Z15"/>
  <c r="Q15"/>
  <c r="K12" i="59"/>
  <c r="K10" i="11"/>
  <c r="K30"/>
  <c r="K21"/>
  <c r="E15"/>
  <c r="Z15"/>
  <c r="Q15"/>
  <c r="L12" i="59"/>
  <c r="K10" i="12"/>
  <c r="M21" i="59"/>
  <c r="K9" i="12"/>
  <c r="K30"/>
  <c r="K21"/>
  <c r="E15"/>
  <c r="Z15"/>
  <c r="Q15"/>
  <c r="M12" i="59"/>
  <c r="K10" i="13"/>
  <c r="K30"/>
  <c r="K21"/>
  <c r="E15"/>
  <c r="Z15"/>
  <c r="Q15"/>
  <c r="N12" i="59"/>
  <c r="K10" i="14"/>
  <c r="O21" i="59"/>
  <c r="K30" i="14"/>
  <c r="K21"/>
  <c r="E15"/>
  <c r="Z15"/>
  <c r="Q15"/>
  <c r="O12" i="59"/>
  <c r="K10" i="15"/>
  <c r="P21" i="59"/>
  <c r="K30" i="15"/>
  <c r="K21"/>
  <c r="E15"/>
  <c r="Z15"/>
  <c r="Q15"/>
  <c r="P12" i="59"/>
  <c r="K10" i="16"/>
  <c r="K30"/>
  <c r="K21"/>
  <c r="E15"/>
  <c r="Z15"/>
  <c r="Q15"/>
  <c r="Q12" i="59"/>
  <c r="K10" i="17"/>
  <c r="R21" i="59"/>
  <c r="K30" i="17"/>
  <c r="K21"/>
  <c r="E15"/>
  <c r="Z15"/>
  <c r="Q15"/>
  <c r="R12" i="59"/>
  <c r="K10" i="18"/>
  <c r="S21" i="59"/>
  <c r="K30" i="18"/>
  <c r="K21"/>
  <c r="E15"/>
  <c r="Z15"/>
  <c r="Q15"/>
  <c r="S12" i="59"/>
  <c r="K10" i="19"/>
  <c r="T21" i="59"/>
  <c r="K30" i="19"/>
  <c r="K21"/>
  <c r="E15"/>
  <c r="Z15"/>
  <c r="Q15"/>
  <c r="K10" i="20"/>
  <c r="U21" i="59"/>
  <c r="K30" i="20"/>
  <c r="K21"/>
  <c r="E15"/>
  <c r="Z15"/>
  <c r="Q15"/>
  <c r="U12" i="59"/>
  <c r="K10" i="21"/>
  <c r="K30"/>
  <c r="K21"/>
  <c r="E15"/>
  <c r="Z15"/>
  <c r="Q15"/>
  <c r="V12" i="59"/>
  <c r="O10" i="4"/>
  <c r="E23" i="59"/>
  <c r="O30" i="4"/>
  <c r="O21"/>
  <c r="E19"/>
  <c r="Z19"/>
  <c r="Q19"/>
  <c r="E16" i="59"/>
  <c r="O10" i="5"/>
  <c r="F23" i="59"/>
  <c r="O9" i="5"/>
  <c r="O30"/>
  <c r="O21"/>
  <c r="E19"/>
  <c r="Z19"/>
  <c r="O10" i="6"/>
  <c r="O30"/>
  <c r="O21"/>
  <c r="E19"/>
  <c r="Z19"/>
  <c r="Q19"/>
  <c r="G16" i="59"/>
  <c r="O10" i="7"/>
  <c r="H23" i="59"/>
  <c r="O9" i="7"/>
  <c r="O30"/>
  <c r="O21"/>
  <c r="E19"/>
  <c r="Z19"/>
  <c r="Q19"/>
  <c r="H16" i="59"/>
  <c r="O10" i="8"/>
  <c r="O30"/>
  <c r="O21"/>
  <c r="E19"/>
  <c r="Z19"/>
  <c r="Q19"/>
  <c r="I16" i="59"/>
  <c r="O10" i="9"/>
  <c r="O30"/>
  <c r="O21"/>
  <c r="E19"/>
  <c r="Z19"/>
  <c r="Q19"/>
  <c r="J16" i="59"/>
  <c r="O10" i="10"/>
  <c r="O30"/>
  <c r="O21"/>
  <c r="E19"/>
  <c r="BD19"/>
  <c r="O19"/>
  <c r="Z19"/>
  <c r="Q19"/>
  <c r="K16" i="59"/>
  <c r="O10" i="11"/>
  <c r="O30"/>
  <c r="O21"/>
  <c r="E19"/>
  <c r="Z19"/>
  <c r="Q19"/>
  <c r="L16" i="59"/>
  <c r="O10" i="12"/>
  <c r="M23" i="59"/>
  <c r="O30" i="12"/>
  <c r="O21"/>
  <c r="E19"/>
  <c r="Z19"/>
  <c r="Q19"/>
  <c r="M16" i="59"/>
  <c r="O10" i="13"/>
  <c r="N23" i="59"/>
  <c r="O9" i="13"/>
  <c r="O30"/>
  <c r="O21"/>
  <c r="E19"/>
  <c r="Z19"/>
  <c r="Q19"/>
  <c r="N16" i="59"/>
  <c r="O10" i="14"/>
  <c r="O23" i="59"/>
  <c r="O30" i="14"/>
  <c r="O21"/>
  <c r="E19"/>
  <c r="Z19"/>
  <c r="Q19"/>
  <c r="O16" i="59"/>
  <c r="O10" i="15"/>
  <c r="O30"/>
  <c r="O21"/>
  <c r="E19"/>
  <c r="Z19"/>
  <c r="Q19"/>
  <c r="P16" i="59"/>
  <c r="O10" i="16"/>
  <c r="O30"/>
  <c r="O21"/>
  <c r="E19"/>
  <c r="Z19"/>
  <c r="Q19"/>
  <c r="Q16" i="59"/>
  <c r="O10" i="17"/>
  <c r="R23" i="59"/>
  <c r="O30" i="17"/>
  <c r="O21"/>
  <c r="E19"/>
  <c r="Z19"/>
  <c r="Q19"/>
  <c r="R16" i="59"/>
  <c r="O10" i="18"/>
  <c r="S23" i="59"/>
  <c r="O9" i="18"/>
  <c r="O30"/>
  <c r="O21"/>
  <c r="E19"/>
  <c r="Z19"/>
  <c r="Q19"/>
  <c r="O10" i="19"/>
  <c r="T23" i="59"/>
  <c r="O30" i="19"/>
  <c r="O21"/>
  <c r="E19"/>
  <c r="Z19"/>
  <c r="Q19"/>
  <c r="T16" i="59"/>
  <c r="O10" i="20"/>
  <c r="U23" i="59"/>
  <c r="O30" i="20"/>
  <c r="O21"/>
  <c r="E19"/>
  <c r="Z19"/>
  <c r="Q19"/>
  <c r="U16" i="59"/>
  <c r="O10" i="21"/>
  <c r="V23" i="59"/>
  <c r="O30" i="21"/>
  <c r="O21"/>
  <c r="E19"/>
  <c r="Z19"/>
  <c r="G9" i="15"/>
  <c r="G30"/>
  <c r="G21"/>
  <c r="E11"/>
  <c r="Z11"/>
  <c r="H9"/>
  <c r="H30"/>
  <c r="H21"/>
  <c r="E12"/>
  <c r="Z12"/>
  <c r="Q12"/>
  <c r="G9" i="4"/>
  <c r="G30"/>
  <c r="G21"/>
  <c r="E11"/>
  <c r="Z11"/>
  <c r="H9"/>
  <c r="H30"/>
  <c r="H21"/>
  <c r="E12"/>
  <c r="BD12"/>
  <c r="Z12"/>
  <c r="Q12"/>
  <c r="G9" i="5"/>
  <c r="G30"/>
  <c r="G21"/>
  <c r="E11"/>
  <c r="Z11"/>
  <c r="H9"/>
  <c r="H30"/>
  <c r="H21"/>
  <c r="E12"/>
  <c r="Z12"/>
  <c r="Q12"/>
  <c r="G9" i="6"/>
  <c r="G30"/>
  <c r="G21"/>
  <c r="G60"/>
  <c r="E11"/>
  <c r="Z11"/>
  <c r="H9"/>
  <c r="H30"/>
  <c r="H21"/>
  <c r="E12"/>
  <c r="Z12"/>
  <c r="G9" i="7"/>
  <c r="G30"/>
  <c r="G21"/>
  <c r="E11"/>
  <c r="Z11"/>
  <c r="Q11"/>
  <c r="H10" i="59"/>
  <c r="H9" i="7"/>
  <c r="H30"/>
  <c r="H21"/>
  <c r="E12"/>
  <c r="Z12"/>
  <c r="G9" i="8"/>
  <c r="G30"/>
  <c r="G21"/>
  <c r="E11"/>
  <c r="Z11"/>
  <c r="H9"/>
  <c r="H30"/>
  <c r="H21"/>
  <c r="E12"/>
  <c r="Z12"/>
  <c r="Q12"/>
  <c r="G9" i="9"/>
  <c r="G30"/>
  <c r="G21"/>
  <c r="G60"/>
  <c r="E11"/>
  <c r="Z11"/>
  <c r="Q11"/>
  <c r="J10" i="59"/>
  <c r="H9" i="9"/>
  <c r="H30"/>
  <c r="H21"/>
  <c r="E12"/>
  <c r="Z12"/>
  <c r="G9" i="10"/>
  <c r="G30"/>
  <c r="G21"/>
  <c r="E11"/>
  <c r="Z11"/>
  <c r="Q11"/>
  <c r="K10" i="59"/>
  <c r="H9" i="10"/>
  <c r="H30"/>
  <c r="H21"/>
  <c r="H60"/>
  <c r="E12"/>
  <c r="Z12"/>
  <c r="Q12"/>
  <c r="G9" i="11"/>
  <c r="G30"/>
  <c r="G21"/>
  <c r="E11"/>
  <c r="Z11"/>
  <c r="Q11"/>
  <c r="L10" i="59"/>
  <c r="H9" i="11"/>
  <c r="H30"/>
  <c r="H21"/>
  <c r="E12"/>
  <c r="Z12"/>
  <c r="Q12"/>
  <c r="G9" i="12"/>
  <c r="G30"/>
  <c r="G21"/>
  <c r="G60"/>
  <c r="E11"/>
  <c r="Z11"/>
  <c r="Q11"/>
  <c r="M10" i="59"/>
  <c r="H9" i="12"/>
  <c r="H30"/>
  <c r="H21"/>
  <c r="E12"/>
  <c r="Z12"/>
  <c r="Q12"/>
  <c r="G9" i="13"/>
  <c r="G30"/>
  <c r="G21"/>
  <c r="E11"/>
  <c r="Z11"/>
  <c r="Q11"/>
  <c r="N10" i="59"/>
  <c r="H9" i="13"/>
  <c r="H30"/>
  <c r="H21"/>
  <c r="E12"/>
  <c r="Z12"/>
  <c r="Q12"/>
  <c r="G9" i="14"/>
  <c r="G30"/>
  <c r="G21"/>
  <c r="E11"/>
  <c r="Z11"/>
  <c r="Q11"/>
  <c r="O10" i="59"/>
  <c r="H9" i="14"/>
  <c r="H30"/>
  <c r="H21"/>
  <c r="H60"/>
  <c r="E12"/>
  <c r="Z12"/>
  <c r="Q12"/>
  <c r="G9" i="16"/>
  <c r="G30"/>
  <c r="G21"/>
  <c r="E11"/>
  <c r="Z11"/>
  <c r="Q11"/>
  <c r="Q10" i="59"/>
  <c r="H9" i="16"/>
  <c r="H30"/>
  <c r="H21"/>
  <c r="E12"/>
  <c r="BD12"/>
  <c r="Z12"/>
  <c r="Q12"/>
  <c r="G9" i="17"/>
  <c r="G30"/>
  <c r="G21"/>
  <c r="E11"/>
  <c r="Z11"/>
  <c r="Q11"/>
  <c r="R10" i="59"/>
  <c r="H9" i="17"/>
  <c r="H30"/>
  <c r="H21"/>
  <c r="E12"/>
  <c r="Z12"/>
  <c r="Q12"/>
  <c r="G9" i="18"/>
  <c r="G30"/>
  <c r="G21"/>
  <c r="G60"/>
  <c r="E11"/>
  <c r="Z11"/>
  <c r="Q11"/>
  <c r="S10" i="59"/>
  <c r="H9" i="18"/>
  <c r="H30"/>
  <c r="H21"/>
  <c r="E12"/>
  <c r="Z12"/>
  <c r="G9" i="19"/>
  <c r="G60"/>
  <c r="G30"/>
  <c r="G21"/>
  <c r="E11"/>
  <c r="Z11"/>
  <c r="Q11"/>
  <c r="T10" i="59"/>
  <c r="H9" i="19"/>
  <c r="H30"/>
  <c r="H21"/>
  <c r="H60"/>
  <c r="E12"/>
  <c r="Z12"/>
  <c r="Q12"/>
  <c r="G9" i="20"/>
  <c r="G30"/>
  <c r="G21"/>
  <c r="E11"/>
  <c r="Z11"/>
  <c r="Q11"/>
  <c r="H9"/>
  <c r="H30"/>
  <c r="H21"/>
  <c r="E12"/>
  <c r="Z12"/>
  <c r="G9" i="21"/>
  <c r="G30"/>
  <c r="G21"/>
  <c r="E11"/>
  <c r="Z11"/>
  <c r="Q11"/>
  <c r="V10" i="59"/>
  <c r="H9" i="21"/>
  <c r="H30"/>
  <c r="H21"/>
  <c r="E12"/>
  <c r="Z12"/>
  <c r="Q12"/>
  <c r="BD12"/>
  <c r="J10" i="4"/>
  <c r="J9"/>
  <c r="J30"/>
  <c r="J21"/>
  <c r="E14"/>
  <c r="Z14"/>
  <c r="Q14"/>
  <c r="E11" i="59"/>
  <c r="J10" i="5"/>
  <c r="J9"/>
  <c r="J30"/>
  <c r="J21"/>
  <c r="E14"/>
  <c r="Z14"/>
  <c r="Q14"/>
  <c r="J10" i="6"/>
  <c r="J9"/>
  <c r="J30"/>
  <c r="J21"/>
  <c r="E14"/>
  <c r="Z14"/>
  <c r="Q14"/>
  <c r="G11" i="59"/>
  <c r="J10" i="7"/>
  <c r="J9"/>
  <c r="J30"/>
  <c r="J21"/>
  <c r="E14"/>
  <c r="Z14"/>
  <c r="Q14"/>
  <c r="H11" i="59"/>
  <c r="J10" i="8"/>
  <c r="J9"/>
  <c r="J30"/>
  <c r="J21"/>
  <c r="E14"/>
  <c r="Z14"/>
  <c r="Q14"/>
  <c r="I11" i="59"/>
  <c r="J10" i="9"/>
  <c r="J9"/>
  <c r="J60"/>
  <c r="J30"/>
  <c r="J21"/>
  <c r="E14"/>
  <c r="Z14"/>
  <c r="Q14"/>
  <c r="J10" i="10"/>
  <c r="J9"/>
  <c r="J30"/>
  <c r="J21"/>
  <c r="E14"/>
  <c r="Z14"/>
  <c r="Q14"/>
  <c r="K11" i="59"/>
  <c r="J10" i="11"/>
  <c r="J9"/>
  <c r="J30"/>
  <c r="J21"/>
  <c r="E14"/>
  <c r="Z14"/>
  <c r="Q14"/>
  <c r="L11" i="59"/>
  <c r="J10" i="12"/>
  <c r="J30"/>
  <c r="J21"/>
  <c r="E14"/>
  <c r="Z14"/>
  <c r="Q14"/>
  <c r="J10" i="13"/>
  <c r="J9"/>
  <c r="J60"/>
  <c r="J30"/>
  <c r="J21"/>
  <c r="E14"/>
  <c r="Z14"/>
  <c r="Q14"/>
  <c r="N11" i="59"/>
  <c r="J10" i="14"/>
  <c r="J9"/>
  <c r="J30"/>
  <c r="J21"/>
  <c r="E14"/>
  <c r="Z14"/>
  <c r="Q14"/>
  <c r="J10" i="15"/>
  <c r="J9"/>
  <c r="J30"/>
  <c r="J21"/>
  <c r="E14"/>
  <c r="Z14"/>
  <c r="Q14"/>
  <c r="J10" i="16"/>
  <c r="J9"/>
  <c r="J30"/>
  <c r="J21"/>
  <c r="E14"/>
  <c r="Z14"/>
  <c r="Q14"/>
  <c r="J10" i="17"/>
  <c r="J9"/>
  <c r="J30"/>
  <c r="J21"/>
  <c r="J60"/>
  <c r="E14"/>
  <c r="Z14"/>
  <c r="Q14"/>
  <c r="R11" i="59"/>
  <c r="J10" i="18"/>
  <c r="J30"/>
  <c r="J21"/>
  <c r="E14"/>
  <c r="Z14"/>
  <c r="Q14"/>
  <c r="S11" i="59"/>
  <c r="J10" i="19"/>
  <c r="J30"/>
  <c r="J21"/>
  <c r="E14"/>
  <c r="Z14"/>
  <c r="J10" i="20"/>
  <c r="J9"/>
  <c r="J30"/>
  <c r="J21"/>
  <c r="J60"/>
  <c r="E14"/>
  <c r="Z14"/>
  <c r="Q14"/>
  <c r="U11" i="59"/>
  <c r="J10" i="21"/>
  <c r="J9"/>
  <c r="J30"/>
  <c r="J21"/>
  <c r="J60"/>
  <c r="E14"/>
  <c r="Z14"/>
  <c r="Q14"/>
  <c r="L10" i="4"/>
  <c r="L30"/>
  <c r="L21"/>
  <c r="E16"/>
  <c r="BD16"/>
  <c r="L16"/>
  <c r="Z16"/>
  <c r="Q16"/>
  <c r="E13" i="59"/>
  <c r="L10" i="5"/>
  <c r="L9"/>
  <c r="L30"/>
  <c r="L21"/>
  <c r="E16"/>
  <c r="Z16"/>
  <c r="Q16"/>
  <c r="F13" i="59"/>
  <c r="L10" i="6"/>
  <c r="G22" i="59"/>
  <c r="L30" i="6"/>
  <c r="L21"/>
  <c r="E16"/>
  <c r="Z16"/>
  <c r="Q16"/>
  <c r="G13" i="59"/>
  <c r="L10" i="7"/>
  <c r="L30"/>
  <c r="L21"/>
  <c r="E16"/>
  <c r="Z16"/>
  <c r="Q16"/>
  <c r="L10" i="8"/>
  <c r="L9"/>
  <c r="L30"/>
  <c r="L21"/>
  <c r="E16"/>
  <c r="Z16"/>
  <c r="Q16"/>
  <c r="I13" i="59"/>
  <c r="L10" i="9"/>
  <c r="L9"/>
  <c r="L30"/>
  <c r="L21"/>
  <c r="E16"/>
  <c r="Z16"/>
  <c r="Q16"/>
  <c r="J13" i="59"/>
  <c r="L10" i="10"/>
  <c r="L30"/>
  <c r="L21"/>
  <c r="E16"/>
  <c r="Z16"/>
  <c r="Q16"/>
  <c r="K13" i="59"/>
  <c r="L10" i="11"/>
  <c r="L9"/>
  <c r="L30"/>
  <c r="L21"/>
  <c r="E16"/>
  <c r="Z16"/>
  <c r="Q16"/>
  <c r="L13" i="59"/>
  <c r="L10" i="12"/>
  <c r="L30"/>
  <c r="L21"/>
  <c r="E16"/>
  <c r="Z16"/>
  <c r="Q16"/>
  <c r="M13" i="59"/>
  <c r="L10" i="13"/>
  <c r="L9"/>
  <c r="L30"/>
  <c r="L21"/>
  <c r="E16"/>
  <c r="Z16"/>
  <c r="Q16"/>
  <c r="N13" i="59"/>
  <c r="L10" i="14"/>
  <c r="L30"/>
  <c r="L21"/>
  <c r="E16"/>
  <c r="BD16"/>
  <c r="Z16"/>
  <c r="Q16"/>
  <c r="O13" i="59"/>
  <c r="L10" i="15"/>
  <c r="L9"/>
  <c r="L30"/>
  <c r="L21"/>
  <c r="E16"/>
  <c r="Z16"/>
  <c r="Q16"/>
  <c r="L10" i="16"/>
  <c r="Q22" i="59"/>
  <c r="L30" i="16"/>
  <c r="L21"/>
  <c r="E16"/>
  <c r="Z16"/>
  <c r="Q16"/>
  <c r="Q13" i="59"/>
  <c r="L10" i="17"/>
  <c r="L9"/>
  <c r="L30"/>
  <c r="L21"/>
  <c r="E16"/>
  <c r="Z16"/>
  <c r="Q16"/>
  <c r="L10" i="18"/>
  <c r="L30"/>
  <c r="L21"/>
  <c r="E16"/>
  <c r="Z16"/>
  <c r="Q16"/>
  <c r="S13" i="59"/>
  <c r="L10" i="19"/>
  <c r="T22" i="59"/>
  <c r="L30" i="19"/>
  <c r="L21"/>
  <c r="E16"/>
  <c r="Z16"/>
  <c r="Q16"/>
  <c r="T13" i="59"/>
  <c r="L10" i="20"/>
  <c r="U22" i="59"/>
  <c r="L30" i="20"/>
  <c r="L21"/>
  <c r="E16"/>
  <c r="Z16"/>
  <c r="Q16"/>
  <c r="L10" i="21"/>
  <c r="V22" i="59"/>
  <c r="L30" i="21"/>
  <c r="L21"/>
  <c r="E16"/>
  <c r="Z16"/>
  <c r="Q16"/>
  <c r="V13" i="59"/>
  <c r="E17" i="4"/>
  <c r="Z17"/>
  <c r="Q17"/>
  <c r="M30"/>
  <c r="M21"/>
  <c r="E17" i="5"/>
  <c r="Z17"/>
  <c r="Q17"/>
  <c r="F14" i="59"/>
  <c r="M30" i="5"/>
  <c r="M21"/>
  <c r="E17" i="6"/>
  <c r="Z17"/>
  <c r="Q17"/>
  <c r="G14" i="59"/>
  <c r="M30" i="6"/>
  <c r="M21"/>
  <c r="M10" i="7"/>
  <c r="E17"/>
  <c r="Z17"/>
  <c r="Q17"/>
  <c r="H14" i="59"/>
  <c r="M30" i="7"/>
  <c r="M21"/>
  <c r="M10" i="8"/>
  <c r="E17"/>
  <c r="Z17"/>
  <c r="Q17"/>
  <c r="M30"/>
  <c r="M21"/>
  <c r="E17" i="9"/>
  <c r="Z17"/>
  <c r="Q17"/>
  <c r="M30"/>
  <c r="M21"/>
  <c r="M10" i="10"/>
  <c r="E17"/>
  <c r="Z17"/>
  <c r="Q17"/>
  <c r="K14" i="59"/>
  <c r="M30" i="10"/>
  <c r="M21"/>
  <c r="M10" i="11"/>
  <c r="E17"/>
  <c r="BD17"/>
  <c r="M17"/>
  <c r="M9"/>
  <c r="M60"/>
  <c r="Z17"/>
  <c r="Q17"/>
  <c r="L14" i="59"/>
  <c r="M30" i="11"/>
  <c r="M21"/>
  <c r="M10" i="12"/>
  <c r="E17"/>
  <c r="Z17"/>
  <c r="Q17"/>
  <c r="M14" i="59"/>
  <c r="M30" i="12"/>
  <c r="M21"/>
  <c r="M10" i="13"/>
  <c r="E17"/>
  <c r="Z17"/>
  <c r="Q17"/>
  <c r="N14" i="59"/>
  <c r="M30" i="13"/>
  <c r="M21"/>
  <c r="M10" i="14"/>
  <c r="M9"/>
  <c r="M30"/>
  <c r="M21"/>
  <c r="E17"/>
  <c r="Z17"/>
  <c r="Q17"/>
  <c r="O14" i="59"/>
  <c r="E17" i="15"/>
  <c r="Z17"/>
  <c r="Q17"/>
  <c r="P14" i="59"/>
  <c r="M30" i="15"/>
  <c r="M21"/>
  <c r="M10" i="16"/>
  <c r="M9"/>
  <c r="M30"/>
  <c r="M21"/>
  <c r="E17"/>
  <c r="Z17"/>
  <c r="Q17"/>
  <c r="Q14" i="59"/>
  <c r="M10" i="17"/>
  <c r="E17"/>
  <c r="BD17"/>
  <c r="M17"/>
  <c r="M9"/>
  <c r="M60"/>
  <c r="Z17"/>
  <c r="Q17"/>
  <c r="R14" i="59"/>
  <c r="M30" i="17"/>
  <c r="M21"/>
  <c r="M10" i="18"/>
  <c r="E17"/>
  <c r="Z17"/>
  <c r="Q17"/>
  <c r="S14" i="59"/>
  <c r="M30" i="18"/>
  <c r="M21"/>
  <c r="M10" i="19"/>
  <c r="E17"/>
  <c r="Z17"/>
  <c r="Q17"/>
  <c r="T14" i="59"/>
  <c r="M30" i="19"/>
  <c r="M21"/>
  <c r="M10" i="20"/>
  <c r="E17"/>
  <c r="BD17"/>
  <c r="M17"/>
  <c r="M9"/>
  <c r="M60"/>
  <c r="M61"/>
  <c r="Z17"/>
  <c r="Q17"/>
  <c r="U14" i="59"/>
  <c r="M30" i="20"/>
  <c r="M21"/>
  <c r="M10" i="21"/>
  <c r="E17"/>
  <c r="Z17"/>
  <c r="Q17"/>
  <c r="M30"/>
  <c r="M21"/>
  <c r="N10" i="4"/>
  <c r="N9"/>
  <c r="N30"/>
  <c r="N21"/>
  <c r="E18"/>
  <c r="Z18"/>
  <c r="Q18"/>
  <c r="E15" i="59"/>
  <c r="N10" i="5"/>
  <c r="N9"/>
  <c r="N30"/>
  <c r="N21"/>
  <c r="E18"/>
  <c r="Z18"/>
  <c r="Q18"/>
  <c r="F15" i="59"/>
  <c r="N10" i="6"/>
  <c r="N30"/>
  <c r="N21"/>
  <c r="E18"/>
  <c r="Z18"/>
  <c r="Q18"/>
  <c r="N10" i="7"/>
  <c r="N9"/>
  <c r="N30"/>
  <c r="N21"/>
  <c r="N60"/>
  <c r="E18"/>
  <c r="Z18"/>
  <c r="N10" i="8"/>
  <c r="N9"/>
  <c r="N30"/>
  <c r="N21"/>
  <c r="N60"/>
  <c r="E18"/>
  <c r="Z18"/>
  <c r="Q18"/>
  <c r="I15" i="59"/>
  <c r="N10" i="9"/>
  <c r="N30"/>
  <c r="N21"/>
  <c r="E18"/>
  <c r="Z18"/>
  <c r="Q18"/>
  <c r="J15" i="59"/>
  <c r="N10" i="10"/>
  <c r="N9"/>
  <c r="N30"/>
  <c r="N21"/>
  <c r="N60"/>
  <c r="E18"/>
  <c r="Z18"/>
  <c r="Q18"/>
  <c r="K15" i="59"/>
  <c r="N10" i="11"/>
  <c r="N9"/>
  <c r="N30"/>
  <c r="N21"/>
  <c r="E18"/>
  <c r="BD18"/>
  <c r="N18"/>
  <c r="Z18"/>
  <c r="Q18"/>
  <c r="L15" i="59"/>
  <c r="N10" i="12"/>
  <c r="N30"/>
  <c r="N21"/>
  <c r="E18"/>
  <c r="Z18"/>
  <c r="Q18"/>
  <c r="M15" i="59"/>
  <c r="N10" i="13"/>
  <c r="N30"/>
  <c r="N21"/>
  <c r="E18"/>
  <c r="Z18"/>
  <c r="Q18"/>
  <c r="N15" i="59"/>
  <c r="N10" i="14"/>
  <c r="N30"/>
  <c r="N21"/>
  <c r="E18"/>
  <c r="Z18"/>
  <c r="Q18"/>
  <c r="O15" i="59"/>
  <c r="N10" i="15"/>
  <c r="N9"/>
  <c r="N30"/>
  <c r="N21"/>
  <c r="E18"/>
  <c r="Z18"/>
  <c r="Q18"/>
  <c r="P15" i="59"/>
  <c r="N10" i="16"/>
  <c r="N9"/>
  <c r="N30"/>
  <c r="N21"/>
  <c r="E18"/>
  <c r="Z18"/>
  <c r="Q18"/>
  <c r="Q15" i="59"/>
  <c r="N10" i="17"/>
  <c r="N9"/>
  <c r="N30"/>
  <c r="N21"/>
  <c r="Z18"/>
  <c r="Q18"/>
  <c r="R15" i="59"/>
  <c r="E18" i="17"/>
  <c r="N10" i="18"/>
  <c r="N9"/>
  <c r="N30"/>
  <c r="N21"/>
  <c r="E18"/>
  <c r="Z18"/>
  <c r="Q18"/>
  <c r="N10" i="19"/>
  <c r="N9"/>
  <c r="N30"/>
  <c r="N21"/>
  <c r="N60"/>
  <c r="E18"/>
  <c r="Z18"/>
  <c r="Q18"/>
  <c r="T15" i="59"/>
  <c r="N10" i="20"/>
  <c r="N9"/>
  <c r="N30"/>
  <c r="N21"/>
  <c r="E18"/>
  <c r="Z18"/>
  <c r="Q18"/>
  <c r="N10" i="21"/>
  <c r="N9"/>
  <c r="N30"/>
  <c r="N21"/>
  <c r="E18"/>
  <c r="Z18"/>
  <c r="Q18"/>
  <c r="V15" i="59"/>
  <c r="P10" i="4"/>
  <c r="P9"/>
  <c r="P30"/>
  <c r="P21"/>
  <c r="E20"/>
  <c r="Z20"/>
  <c r="Q20"/>
  <c r="E18" i="59"/>
  <c r="P10" i="5"/>
  <c r="P9"/>
  <c r="P30"/>
  <c r="P21"/>
  <c r="E20"/>
  <c r="Z20"/>
  <c r="Q20"/>
  <c r="P10" i="6"/>
  <c r="P9"/>
  <c r="P30"/>
  <c r="P21"/>
  <c r="E20"/>
  <c r="Z20"/>
  <c r="Q20"/>
  <c r="G18" i="59"/>
  <c r="P10" i="7"/>
  <c r="P9"/>
  <c r="P30"/>
  <c r="P21"/>
  <c r="E20"/>
  <c r="Z20"/>
  <c r="Q20"/>
  <c r="H18" i="59"/>
  <c r="P10" i="8"/>
  <c r="P9"/>
  <c r="P30"/>
  <c r="P21"/>
  <c r="E20"/>
  <c r="BD20"/>
  <c r="Z20"/>
  <c r="Q20"/>
  <c r="I18" i="59"/>
  <c r="P9" i="9"/>
  <c r="P30"/>
  <c r="P21"/>
  <c r="E20"/>
  <c r="Z20"/>
  <c r="Q20"/>
  <c r="P10" i="10"/>
  <c r="P9"/>
  <c r="P30"/>
  <c r="P21"/>
  <c r="E20"/>
  <c r="Z20"/>
  <c r="Q20"/>
  <c r="P10" i="11"/>
  <c r="P9"/>
  <c r="P30"/>
  <c r="P21"/>
  <c r="E20"/>
  <c r="Z20"/>
  <c r="Q20"/>
  <c r="P10" i="12"/>
  <c r="P9"/>
  <c r="P30"/>
  <c r="P21"/>
  <c r="E20"/>
  <c r="Z20"/>
  <c r="Q20"/>
  <c r="M18" i="59"/>
  <c r="P10" i="13"/>
  <c r="P9"/>
  <c r="P30"/>
  <c r="P21"/>
  <c r="P60"/>
  <c r="E20"/>
  <c r="Z20"/>
  <c r="Q20"/>
  <c r="N18" i="59"/>
  <c r="P10" i="14"/>
  <c r="P9"/>
  <c r="P60"/>
  <c r="P30"/>
  <c r="P21"/>
  <c r="E20"/>
  <c r="Z20"/>
  <c r="Q20"/>
  <c r="O18" i="59"/>
  <c r="P10" i="15"/>
  <c r="P30"/>
  <c r="P21"/>
  <c r="E20"/>
  <c r="Z20"/>
  <c r="Q20"/>
  <c r="P10" i="16"/>
  <c r="P9"/>
  <c r="P30"/>
  <c r="P21"/>
  <c r="E20"/>
  <c r="Z20"/>
  <c r="Q20"/>
  <c r="Q18" i="59"/>
  <c r="P10" i="17"/>
  <c r="P9"/>
  <c r="P30"/>
  <c r="P21"/>
  <c r="E20"/>
  <c r="Z20"/>
  <c r="Q20"/>
  <c r="P10" i="18"/>
  <c r="P9"/>
  <c r="P30"/>
  <c r="P21"/>
  <c r="P60"/>
  <c r="E20"/>
  <c r="Z20"/>
  <c r="Q20"/>
  <c r="S18" i="59"/>
  <c r="P10" i="19"/>
  <c r="P9"/>
  <c r="P30"/>
  <c r="P21"/>
  <c r="E20"/>
  <c r="Z20"/>
  <c r="Q20"/>
  <c r="T18" i="59"/>
  <c r="P10" i="20"/>
  <c r="P9"/>
  <c r="P60"/>
  <c r="P30"/>
  <c r="P21"/>
  <c r="E20"/>
  <c r="Z20"/>
  <c r="Q20"/>
  <c r="U18" i="59"/>
  <c r="P10" i="21"/>
  <c r="P9"/>
  <c r="P30"/>
  <c r="P21"/>
  <c r="E20"/>
  <c r="Z20"/>
  <c r="Q20"/>
  <c r="V18" i="59"/>
  <c r="D30" i="4"/>
  <c r="Z13"/>
  <c r="AA30"/>
  <c r="AA21"/>
  <c r="AB30"/>
  <c r="AB21"/>
  <c r="AC30"/>
  <c r="AC21"/>
  <c r="AD30"/>
  <c r="AD21"/>
  <c r="AE30"/>
  <c r="AE21"/>
  <c r="AF30"/>
  <c r="AF21"/>
  <c r="AG30"/>
  <c r="AG21"/>
  <c r="AH30"/>
  <c r="AH21"/>
  <c r="AI30"/>
  <c r="AI21"/>
  <c r="AJ30"/>
  <c r="AJ21"/>
  <c r="AK30"/>
  <c r="AK21"/>
  <c r="Z59"/>
  <c r="Q59"/>
  <c r="E31"/>
  <c r="Z31"/>
  <c r="Q31"/>
  <c r="E32"/>
  <c r="BD32"/>
  <c r="AB32"/>
  <c r="Z32"/>
  <c r="Q32"/>
  <c r="E33"/>
  <c r="Z33"/>
  <c r="Q33"/>
  <c r="BD33"/>
  <c r="AC33"/>
  <c r="E34"/>
  <c r="Z34"/>
  <c r="Q34"/>
  <c r="E35"/>
  <c r="Z35"/>
  <c r="Q35"/>
  <c r="E36"/>
  <c r="Z36"/>
  <c r="Q36"/>
  <c r="E37"/>
  <c r="Z37"/>
  <c r="Q37"/>
  <c r="E38"/>
  <c r="Z38"/>
  <c r="Q38"/>
  <c r="BD38"/>
  <c r="AH38"/>
  <c r="E39"/>
  <c r="Z39"/>
  <c r="Q39"/>
  <c r="E40"/>
  <c r="Z40"/>
  <c r="Q40"/>
  <c r="BD40"/>
  <c r="AJ40"/>
  <c r="E41"/>
  <c r="Z41"/>
  <c r="Q41"/>
  <c r="D30" i="5"/>
  <c r="D21"/>
  <c r="Z13"/>
  <c r="Z10"/>
  <c r="AA30"/>
  <c r="AA21"/>
  <c r="AB30"/>
  <c r="AB21"/>
  <c r="AC30"/>
  <c r="AC21"/>
  <c r="AD30"/>
  <c r="AD21"/>
  <c r="AE30"/>
  <c r="AE21"/>
  <c r="AF30"/>
  <c r="AF21"/>
  <c r="AG30"/>
  <c r="AG21"/>
  <c r="AH30"/>
  <c r="AH21"/>
  <c r="AI30"/>
  <c r="AI21"/>
  <c r="AJ30"/>
  <c r="AJ21"/>
  <c r="AK30"/>
  <c r="AK21"/>
  <c r="Z59"/>
  <c r="E31"/>
  <c r="Z31"/>
  <c r="Q31"/>
  <c r="E32"/>
  <c r="Z32"/>
  <c r="Q32"/>
  <c r="E33"/>
  <c r="Z33"/>
  <c r="Q33"/>
  <c r="E34"/>
  <c r="Z34"/>
  <c r="Q34"/>
  <c r="E35"/>
  <c r="Z35"/>
  <c r="Q35"/>
  <c r="E36"/>
  <c r="Z36"/>
  <c r="Q36"/>
  <c r="BD36"/>
  <c r="AF36"/>
  <c r="E37"/>
  <c r="Z37"/>
  <c r="Q37"/>
  <c r="E38"/>
  <c r="Z38"/>
  <c r="Q38"/>
  <c r="E39"/>
  <c r="Z39"/>
  <c r="Q39"/>
  <c r="E40"/>
  <c r="Z40"/>
  <c r="Q40"/>
  <c r="E41"/>
  <c r="Z41"/>
  <c r="Q41"/>
  <c r="D30" i="6"/>
  <c r="Z13"/>
  <c r="AA30"/>
  <c r="AA21"/>
  <c r="AB30"/>
  <c r="AB21"/>
  <c r="AC30"/>
  <c r="AC21"/>
  <c r="AD30"/>
  <c r="AD21"/>
  <c r="AE30"/>
  <c r="AE21"/>
  <c r="AF30"/>
  <c r="AF21"/>
  <c r="AG30"/>
  <c r="AG21"/>
  <c r="AH30"/>
  <c r="AH21"/>
  <c r="AI30"/>
  <c r="AI21"/>
  <c r="AJ30"/>
  <c r="AJ21"/>
  <c r="AK30"/>
  <c r="AK21"/>
  <c r="Z59"/>
  <c r="Q59"/>
  <c r="E31"/>
  <c r="Z31"/>
  <c r="Q31"/>
  <c r="E32"/>
  <c r="Z32"/>
  <c r="Q32"/>
  <c r="E33"/>
  <c r="Z33"/>
  <c r="Q33"/>
  <c r="E34"/>
  <c r="Z34"/>
  <c r="Q34"/>
  <c r="BD34"/>
  <c r="AD34"/>
  <c r="E35"/>
  <c r="BD35"/>
  <c r="AE35"/>
  <c r="Z35"/>
  <c r="Q35"/>
  <c r="E36"/>
  <c r="Z36"/>
  <c r="Q36"/>
  <c r="BD36"/>
  <c r="E37"/>
  <c r="Z37"/>
  <c r="Q37"/>
  <c r="E38"/>
  <c r="Z38"/>
  <c r="Q38"/>
  <c r="E39"/>
  <c r="Z39"/>
  <c r="Q39"/>
  <c r="E40"/>
  <c r="Z40"/>
  <c r="Q40"/>
  <c r="BD40"/>
  <c r="AJ40"/>
  <c r="E41"/>
  <c r="Z41"/>
  <c r="Q41"/>
  <c r="D30" i="7"/>
  <c r="D21"/>
  <c r="Z13"/>
  <c r="AA30"/>
  <c r="AA21"/>
  <c r="AB30"/>
  <c r="AB21"/>
  <c r="AC30"/>
  <c r="AC21"/>
  <c r="AD30"/>
  <c r="AD21"/>
  <c r="AE30"/>
  <c r="AE21"/>
  <c r="AF30"/>
  <c r="AF21"/>
  <c r="AG30"/>
  <c r="AG21"/>
  <c r="AH30"/>
  <c r="AH21"/>
  <c r="AI30"/>
  <c r="AI21"/>
  <c r="AJ30"/>
  <c r="AJ21"/>
  <c r="AK30"/>
  <c r="AK21"/>
  <c r="Z59"/>
  <c r="Q59"/>
  <c r="E31"/>
  <c r="Z31"/>
  <c r="Q31"/>
  <c r="E32"/>
  <c r="Z32"/>
  <c r="Q32"/>
  <c r="E33"/>
  <c r="Z33"/>
  <c r="Q33"/>
  <c r="E34"/>
  <c r="Z34"/>
  <c r="Q34"/>
  <c r="E35"/>
  <c r="Z35"/>
  <c r="Q35"/>
  <c r="BD35"/>
  <c r="E36"/>
  <c r="Z36"/>
  <c r="Q36"/>
  <c r="E37"/>
  <c r="Z37"/>
  <c r="Q37"/>
  <c r="E38"/>
  <c r="Z38"/>
  <c r="Q38"/>
  <c r="BD38"/>
  <c r="AH38"/>
  <c r="E39"/>
  <c r="Z39"/>
  <c r="Q39"/>
  <c r="E40"/>
  <c r="Z40"/>
  <c r="Q40"/>
  <c r="BD40"/>
  <c r="AJ40"/>
  <c r="E41"/>
  <c r="Z41"/>
  <c r="Q41"/>
  <c r="D30" i="8"/>
  <c r="Z13"/>
  <c r="AA30"/>
  <c r="AA21"/>
  <c r="AB30"/>
  <c r="AB21"/>
  <c r="AC30"/>
  <c r="AC21"/>
  <c r="AD30"/>
  <c r="AD21"/>
  <c r="AE30"/>
  <c r="AE21"/>
  <c r="AF30"/>
  <c r="AF21"/>
  <c r="AG30"/>
  <c r="AG21"/>
  <c r="AH30"/>
  <c r="AH21"/>
  <c r="AI30"/>
  <c r="AI21"/>
  <c r="AJ30"/>
  <c r="AJ21"/>
  <c r="AK30"/>
  <c r="AK21"/>
  <c r="Z59"/>
  <c r="Q59"/>
  <c r="E31"/>
  <c r="Z31"/>
  <c r="Q31"/>
  <c r="E32"/>
  <c r="Z32"/>
  <c r="Q32"/>
  <c r="E33"/>
  <c r="Z33"/>
  <c r="Q33"/>
  <c r="BD33"/>
  <c r="E34"/>
  <c r="Z34"/>
  <c r="Q34"/>
  <c r="E35"/>
  <c r="Z35"/>
  <c r="Q35"/>
  <c r="E36"/>
  <c r="Z36"/>
  <c r="Q36"/>
  <c r="E37"/>
  <c r="Z37"/>
  <c r="Q37"/>
  <c r="E38"/>
  <c r="Z38"/>
  <c r="Q38"/>
  <c r="E39"/>
  <c r="Z39"/>
  <c r="Q39"/>
  <c r="E40"/>
  <c r="Z40"/>
  <c r="Q40"/>
  <c r="E41"/>
  <c r="Z41"/>
  <c r="Q41"/>
  <c r="D30" i="9"/>
  <c r="Z13"/>
  <c r="AA30"/>
  <c r="AA21"/>
  <c r="AB30"/>
  <c r="AB21"/>
  <c r="AC30"/>
  <c r="AC21"/>
  <c r="AD30"/>
  <c r="AD21"/>
  <c r="AE30"/>
  <c r="AE21"/>
  <c r="AF30"/>
  <c r="AF21"/>
  <c r="AG30"/>
  <c r="AG21"/>
  <c r="AH30"/>
  <c r="AH21"/>
  <c r="AI30"/>
  <c r="AI21"/>
  <c r="AJ30"/>
  <c r="AJ21"/>
  <c r="AK30"/>
  <c r="AK21"/>
  <c r="Z59"/>
  <c r="Q59"/>
  <c r="E31"/>
  <c r="Z31"/>
  <c r="Q31"/>
  <c r="E32"/>
  <c r="Z32"/>
  <c r="Q32"/>
  <c r="E33"/>
  <c r="Z33"/>
  <c r="Q33"/>
  <c r="E34"/>
  <c r="Z34"/>
  <c r="Q34"/>
  <c r="BD34"/>
  <c r="E35"/>
  <c r="Z35"/>
  <c r="Q35"/>
  <c r="E36"/>
  <c r="Z36"/>
  <c r="Q36"/>
  <c r="E37"/>
  <c r="Z37"/>
  <c r="Q37"/>
  <c r="E38"/>
  <c r="Z38"/>
  <c r="Q38"/>
  <c r="E39"/>
  <c r="Z39"/>
  <c r="Q39"/>
  <c r="E40"/>
  <c r="Z40"/>
  <c r="Q40"/>
  <c r="E41"/>
  <c r="Z41"/>
  <c r="Q41"/>
  <c r="D30" i="10"/>
  <c r="D21"/>
  <c r="Z13"/>
  <c r="AA30"/>
  <c r="AA21"/>
  <c r="AB30"/>
  <c r="AB21"/>
  <c r="AC30"/>
  <c r="AC21"/>
  <c r="AD30"/>
  <c r="AD21"/>
  <c r="AE30"/>
  <c r="AE21"/>
  <c r="AF30"/>
  <c r="AF21"/>
  <c r="AG30"/>
  <c r="AG21"/>
  <c r="AH30"/>
  <c r="AH21"/>
  <c r="AI30"/>
  <c r="AI21"/>
  <c r="AJ30"/>
  <c r="AJ21"/>
  <c r="AK30"/>
  <c r="AK21"/>
  <c r="Z59"/>
  <c r="E31"/>
  <c r="Z31"/>
  <c r="Q31"/>
  <c r="BD31"/>
  <c r="AA31"/>
  <c r="E32"/>
  <c r="Z32"/>
  <c r="Q32"/>
  <c r="E33"/>
  <c r="Z33"/>
  <c r="Q33"/>
  <c r="E34"/>
  <c r="BD34"/>
  <c r="Z34"/>
  <c r="Q34"/>
  <c r="E35"/>
  <c r="Z35"/>
  <c r="Q35"/>
  <c r="E36"/>
  <c r="Z36"/>
  <c r="Q36"/>
  <c r="E37"/>
  <c r="Z37"/>
  <c r="Q37"/>
  <c r="BD37"/>
  <c r="AG37"/>
  <c r="E38"/>
  <c r="Z38"/>
  <c r="Q38"/>
  <c r="E39"/>
  <c r="Z39"/>
  <c r="Q39"/>
  <c r="E40"/>
  <c r="Z40"/>
  <c r="Q40"/>
  <c r="E41"/>
  <c r="Z41"/>
  <c r="Q41"/>
  <c r="D30" i="11"/>
  <c r="Z13"/>
  <c r="AA30"/>
  <c r="AA21"/>
  <c r="Z21"/>
  <c r="AB30"/>
  <c r="AB21"/>
  <c r="AC30"/>
  <c r="AC21"/>
  <c r="AD30"/>
  <c r="AD21"/>
  <c r="AE30"/>
  <c r="AE21"/>
  <c r="AF30"/>
  <c r="AF21"/>
  <c r="AG30"/>
  <c r="AG21"/>
  <c r="AH30"/>
  <c r="AH21"/>
  <c r="AI30"/>
  <c r="AI21"/>
  <c r="AJ30"/>
  <c r="AJ21"/>
  <c r="AK30"/>
  <c r="AK21"/>
  <c r="Z59"/>
  <c r="E31"/>
  <c r="Z31"/>
  <c r="Q31"/>
  <c r="E32"/>
  <c r="Z32"/>
  <c r="Q32"/>
  <c r="E33"/>
  <c r="Z33"/>
  <c r="Q33"/>
  <c r="BD33"/>
  <c r="AC33"/>
  <c r="E34"/>
  <c r="Z34"/>
  <c r="Q34"/>
  <c r="BD34"/>
  <c r="AD34"/>
  <c r="E35"/>
  <c r="Z35"/>
  <c r="Q35"/>
  <c r="E36"/>
  <c r="Z36"/>
  <c r="Q36"/>
  <c r="E37"/>
  <c r="Z37"/>
  <c r="Q37"/>
  <c r="BD37"/>
  <c r="E38"/>
  <c r="Z38"/>
  <c r="Q38"/>
  <c r="E39"/>
  <c r="Z39"/>
  <c r="Q39"/>
  <c r="BD39"/>
  <c r="AI39"/>
  <c r="E40"/>
  <c r="Z40"/>
  <c r="Q40"/>
  <c r="E41"/>
  <c r="Z41"/>
  <c r="Q41"/>
  <c r="BD41"/>
  <c r="AK41"/>
  <c r="D30" i="12"/>
  <c r="Z13"/>
  <c r="Q13"/>
  <c r="AA30"/>
  <c r="AA21"/>
  <c r="AB30"/>
  <c r="AB21"/>
  <c r="AC30"/>
  <c r="AC21"/>
  <c r="AD30"/>
  <c r="AD21"/>
  <c r="AE30"/>
  <c r="AE21"/>
  <c r="AF30"/>
  <c r="AF21"/>
  <c r="AG30"/>
  <c r="AG21"/>
  <c r="AH30"/>
  <c r="AH21"/>
  <c r="AI30"/>
  <c r="AI21"/>
  <c r="AJ30"/>
  <c r="AJ21"/>
  <c r="AK30"/>
  <c r="AK21"/>
  <c r="Z59"/>
  <c r="Q59"/>
  <c r="E31"/>
  <c r="Z31"/>
  <c r="Q31"/>
  <c r="E32"/>
  <c r="BD32"/>
  <c r="AB32"/>
  <c r="Z32"/>
  <c r="Q32"/>
  <c r="E33"/>
  <c r="Z33"/>
  <c r="Q33"/>
  <c r="E34"/>
  <c r="Z34"/>
  <c r="Q34"/>
  <c r="E35"/>
  <c r="Z35"/>
  <c r="Q35"/>
  <c r="BD35"/>
  <c r="AE35"/>
  <c r="E36"/>
  <c r="Z36"/>
  <c r="Q36"/>
  <c r="E37"/>
  <c r="Z37"/>
  <c r="Q37"/>
  <c r="E38"/>
  <c r="Z38"/>
  <c r="Q38"/>
  <c r="E39"/>
  <c r="Z39"/>
  <c r="Q39"/>
  <c r="E40"/>
  <c r="Z40"/>
  <c r="Q40"/>
  <c r="E41"/>
  <c r="Z41"/>
  <c r="Q41"/>
  <c r="D30" i="13"/>
  <c r="Z13"/>
  <c r="AA30"/>
  <c r="AA21"/>
  <c r="AB30"/>
  <c r="AB21"/>
  <c r="AC30"/>
  <c r="AC21"/>
  <c r="AD30"/>
  <c r="AD21"/>
  <c r="AE30"/>
  <c r="AE21"/>
  <c r="AF30"/>
  <c r="AF21"/>
  <c r="AG30"/>
  <c r="AG21"/>
  <c r="AH30"/>
  <c r="AH21"/>
  <c r="AI30"/>
  <c r="AI21"/>
  <c r="AJ30"/>
  <c r="AJ21"/>
  <c r="AK30"/>
  <c r="AK21"/>
  <c r="Z59"/>
  <c r="E31"/>
  <c r="Z31"/>
  <c r="Q31"/>
  <c r="E32"/>
  <c r="Z32"/>
  <c r="Q32"/>
  <c r="E33"/>
  <c r="Z33"/>
  <c r="Q33"/>
  <c r="E34"/>
  <c r="Z34"/>
  <c r="Q34"/>
  <c r="BD34"/>
  <c r="AD34"/>
  <c r="E35"/>
  <c r="Z35"/>
  <c r="Q35"/>
  <c r="E36"/>
  <c r="Z36"/>
  <c r="Q36"/>
  <c r="E37"/>
  <c r="Z37"/>
  <c r="Q37"/>
  <c r="BD37"/>
  <c r="E38"/>
  <c r="Z38"/>
  <c r="Q38"/>
  <c r="E39"/>
  <c r="Z39"/>
  <c r="Q39"/>
  <c r="E40"/>
  <c r="Z40"/>
  <c r="Q40"/>
  <c r="E41"/>
  <c r="Z41"/>
  <c r="Q41"/>
  <c r="BD41"/>
  <c r="D30" i="14"/>
  <c r="Z13"/>
  <c r="Z10"/>
  <c r="AA30"/>
  <c r="AA21"/>
  <c r="AB30"/>
  <c r="AB21"/>
  <c r="AC30"/>
  <c r="AC21"/>
  <c r="AD30"/>
  <c r="AD21"/>
  <c r="AE30"/>
  <c r="AE21"/>
  <c r="AF30"/>
  <c r="AF21"/>
  <c r="AG30"/>
  <c r="AG21"/>
  <c r="AH30"/>
  <c r="AH21"/>
  <c r="AI30"/>
  <c r="AI21"/>
  <c r="AJ30"/>
  <c r="AJ21"/>
  <c r="AK30"/>
  <c r="AK21"/>
  <c r="Z59"/>
  <c r="E31"/>
  <c r="Z31"/>
  <c r="Q31"/>
  <c r="E32"/>
  <c r="Z32"/>
  <c r="Q32"/>
  <c r="E33"/>
  <c r="Z33"/>
  <c r="Q33"/>
  <c r="E34"/>
  <c r="Z34"/>
  <c r="Q34"/>
  <c r="E35"/>
  <c r="Z35"/>
  <c r="Q35"/>
  <c r="E36"/>
  <c r="Z36"/>
  <c r="Q36"/>
  <c r="E37"/>
  <c r="Z37"/>
  <c r="Q37"/>
  <c r="E38"/>
  <c r="Z38"/>
  <c r="Q38"/>
  <c r="BD38"/>
  <c r="E39"/>
  <c r="Z39"/>
  <c r="Q39"/>
  <c r="E40"/>
  <c r="Z40"/>
  <c r="Q40"/>
  <c r="E41"/>
  <c r="Z41"/>
  <c r="Q41"/>
  <c r="D30" i="15"/>
  <c r="Z13"/>
  <c r="Q13"/>
  <c r="AA30"/>
  <c r="AA21"/>
  <c r="AB30"/>
  <c r="AB21"/>
  <c r="AC30"/>
  <c r="AC21"/>
  <c r="AD30"/>
  <c r="AD21"/>
  <c r="AE30"/>
  <c r="AE21"/>
  <c r="AF30"/>
  <c r="AF21"/>
  <c r="AG30"/>
  <c r="AG21"/>
  <c r="AH30"/>
  <c r="AH21"/>
  <c r="AI30"/>
  <c r="AI21"/>
  <c r="AJ30"/>
  <c r="AJ21"/>
  <c r="AK30"/>
  <c r="AK21"/>
  <c r="Z59"/>
  <c r="Q59"/>
  <c r="E31"/>
  <c r="Z31"/>
  <c r="Q31"/>
  <c r="E32"/>
  <c r="Z32"/>
  <c r="Q32"/>
  <c r="E33"/>
  <c r="Z33"/>
  <c r="Q33"/>
  <c r="E34"/>
  <c r="Z34"/>
  <c r="Q34"/>
  <c r="BD34"/>
  <c r="E35"/>
  <c r="Z35"/>
  <c r="Q35"/>
  <c r="BD35"/>
  <c r="E36"/>
  <c r="Z36"/>
  <c r="Q36"/>
  <c r="E37"/>
  <c r="Z37"/>
  <c r="Q37"/>
  <c r="E38"/>
  <c r="Z38"/>
  <c r="Q38"/>
  <c r="BD38"/>
  <c r="E39"/>
  <c r="Z39"/>
  <c r="Q39"/>
  <c r="E40"/>
  <c r="Z40"/>
  <c r="Q40"/>
  <c r="E41"/>
  <c r="Z41"/>
  <c r="Q41"/>
  <c r="BD41"/>
  <c r="D30" i="16"/>
  <c r="Z13"/>
  <c r="Q13"/>
  <c r="AA30"/>
  <c r="AA21"/>
  <c r="AB30"/>
  <c r="AB21"/>
  <c r="AC30"/>
  <c r="AC21"/>
  <c r="AD30"/>
  <c r="AD21"/>
  <c r="AE30"/>
  <c r="AE21"/>
  <c r="AF30"/>
  <c r="AF21"/>
  <c r="AG30"/>
  <c r="AG21"/>
  <c r="AH30"/>
  <c r="AH21"/>
  <c r="AI30"/>
  <c r="AI21"/>
  <c r="AJ30"/>
  <c r="AJ21"/>
  <c r="AK30"/>
  <c r="AK21"/>
  <c r="Z59"/>
  <c r="E31"/>
  <c r="Z31"/>
  <c r="Q31"/>
  <c r="E32"/>
  <c r="Z32"/>
  <c r="Q32"/>
  <c r="E33"/>
  <c r="Z33"/>
  <c r="Q33"/>
  <c r="E34"/>
  <c r="Z34"/>
  <c r="Q34"/>
  <c r="E35"/>
  <c r="Z35"/>
  <c r="Q35"/>
  <c r="E36"/>
  <c r="Z36"/>
  <c r="Q36"/>
  <c r="E37"/>
  <c r="Z37"/>
  <c r="Q37"/>
  <c r="E38"/>
  <c r="Z38"/>
  <c r="Q38"/>
  <c r="BD38"/>
  <c r="AH38"/>
  <c r="E39"/>
  <c r="Z39"/>
  <c r="Q39"/>
  <c r="BD39"/>
  <c r="E40"/>
  <c r="Z40"/>
  <c r="Q40"/>
  <c r="E41"/>
  <c r="Z41"/>
  <c r="Q41"/>
  <c r="D30" i="17"/>
  <c r="Z13"/>
  <c r="Z10"/>
  <c r="Z9"/>
  <c r="AA30"/>
  <c r="AA21"/>
  <c r="AB30"/>
  <c r="AB21"/>
  <c r="AC30"/>
  <c r="AC21"/>
  <c r="AD30"/>
  <c r="AD21"/>
  <c r="AE30"/>
  <c r="AE21"/>
  <c r="AF30"/>
  <c r="AF21"/>
  <c r="AG30"/>
  <c r="AG21"/>
  <c r="AH30"/>
  <c r="AH21"/>
  <c r="AI30"/>
  <c r="AI21"/>
  <c r="AJ30"/>
  <c r="AJ21"/>
  <c r="AK30"/>
  <c r="AK21"/>
  <c r="Z59"/>
  <c r="E31"/>
  <c r="Z31"/>
  <c r="Q31"/>
  <c r="E32"/>
  <c r="Z32"/>
  <c r="Q32"/>
  <c r="BD32"/>
  <c r="E33"/>
  <c r="Z33"/>
  <c r="Q33"/>
  <c r="E34"/>
  <c r="Z34"/>
  <c r="Q34"/>
  <c r="E35"/>
  <c r="Z35"/>
  <c r="Q35"/>
  <c r="BD35"/>
  <c r="AE35"/>
  <c r="E36"/>
  <c r="Z36"/>
  <c r="Q36"/>
  <c r="E37"/>
  <c r="Z37"/>
  <c r="Q37"/>
  <c r="E38"/>
  <c r="Z38"/>
  <c r="Q38"/>
  <c r="BD38"/>
  <c r="AH38"/>
  <c r="E39"/>
  <c r="Z39"/>
  <c r="Q39"/>
  <c r="E40"/>
  <c r="BD40"/>
  <c r="AJ40"/>
  <c r="Z40"/>
  <c r="Q40"/>
  <c r="E41"/>
  <c r="Z41"/>
  <c r="Q41"/>
  <c r="D30" i="18"/>
  <c r="D21"/>
  <c r="Z13"/>
  <c r="AA30"/>
  <c r="AA21"/>
  <c r="AB30"/>
  <c r="AB21"/>
  <c r="AC30"/>
  <c r="AC21"/>
  <c r="AD30"/>
  <c r="AD21"/>
  <c r="AE30"/>
  <c r="AE21"/>
  <c r="AF30"/>
  <c r="AF21"/>
  <c r="AG30"/>
  <c r="AG21"/>
  <c r="AH30"/>
  <c r="AH21"/>
  <c r="AI30"/>
  <c r="AI21"/>
  <c r="AJ30"/>
  <c r="AJ21"/>
  <c r="AK30"/>
  <c r="AK21"/>
  <c r="Z59"/>
  <c r="Q59"/>
  <c r="E31"/>
  <c r="Z31"/>
  <c r="Q31"/>
  <c r="BD31"/>
  <c r="E32"/>
  <c r="Z32"/>
  <c r="Q32"/>
  <c r="E33"/>
  <c r="Z33"/>
  <c r="Q33"/>
  <c r="E34"/>
  <c r="Z34"/>
  <c r="Q34"/>
  <c r="E35"/>
  <c r="Z35"/>
  <c r="Q35"/>
  <c r="E36"/>
  <c r="Z36"/>
  <c r="Q36"/>
  <c r="E37"/>
  <c r="Z37"/>
  <c r="Q37"/>
  <c r="E38"/>
  <c r="Z38"/>
  <c r="Q38"/>
  <c r="BD38"/>
  <c r="AH38"/>
  <c r="E39"/>
  <c r="Z39"/>
  <c r="Q39"/>
  <c r="E40"/>
  <c r="Z40"/>
  <c r="Q40"/>
  <c r="E41"/>
  <c r="Z41"/>
  <c r="Q41"/>
  <c r="D30" i="19"/>
  <c r="Z13"/>
  <c r="AA30"/>
  <c r="AA21"/>
  <c r="AB30"/>
  <c r="AB21"/>
  <c r="AC30"/>
  <c r="AC21"/>
  <c r="AD30"/>
  <c r="AD21"/>
  <c r="AE30"/>
  <c r="AE21"/>
  <c r="AF30"/>
  <c r="AF21"/>
  <c r="AG30"/>
  <c r="AG21"/>
  <c r="AH30"/>
  <c r="AH21"/>
  <c r="AI30"/>
  <c r="AI21"/>
  <c r="AJ30"/>
  <c r="AJ21"/>
  <c r="AK30"/>
  <c r="AK21"/>
  <c r="Z59"/>
  <c r="E31"/>
  <c r="Z31"/>
  <c r="Q31"/>
  <c r="E32"/>
  <c r="Z32"/>
  <c r="Q32"/>
  <c r="E33"/>
  <c r="Z33"/>
  <c r="Q33"/>
  <c r="E34"/>
  <c r="Z34"/>
  <c r="Q34"/>
  <c r="E35"/>
  <c r="Z35"/>
  <c r="Q35"/>
  <c r="BD35"/>
  <c r="AE35"/>
  <c r="E36"/>
  <c r="Z36"/>
  <c r="Q36"/>
  <c r="E37"/>
  <c r="Z37"/>
  <c r="Q37"/>
  <c r="BD37"/>
  <c r="E38"/>
  <c r="Z38"/>
  <c r="Q38"/>
  <c r="BD38"/>
  <c r="AH38"/>
  <c r="E39"/>
  <c r="BD39"/>
  <c r="AI39"/>
  <c r="Z39"/>
  <c r="Q39"/>
  <c r="E40"/>
  <c r="Z40"/>
  <c r="Q40"/>
  <c r="BD40"/>
  <c r="AJ40"/>
  <c r="E41"/>
  <c r="Z41"/>
  <c r="Q41"/>
  <c r="D30" i="20"/>
  <c r="D21"/>
  <c r="Z13"/>
  <c r="Q13"/>
  <c r="AA30"/>
  <c r="AA21"/>
  <c r="AB30"/>
  <c r="AB21"/>
  <c r="AC30"/>
  <c r="AC21"/>
  <c r="AD30"/>
  <c r="AD21"/>
  <c r="AE30"/>
  <c r="AE21"/>
  <c r="AF30"/>
  <c r="AF21"/>
  <c r="AG30"/>
  <c r="AG21"/>
  <c r="AH30"/>
  <c r="AH21"/>
  <c r="AI30"/>
  <c r="AI21"/>
  <c r="AJ30"/>
  <c r="AJ21"/>
  <c r="AK30"/>
  <c r="AK21"/>
  <c r="Z59"/>
  <c r="E31"/>
  <c r="Z31"/>
  <c r="Q31"/>
  <c r="E32"/>
  <c r="Z32"/>
  <c r="Q32"/>
  <c r="BD32"/>
  <c r="AB32"/>
  <c r="E33"/>
  <c r="Z33"/>
  <c r="Q33"/>
  <c r="E34"/>
  <c r="Z34"/>
  <c r="Q34"/>
  <c r="BD34"/>
  <c r="E35"/>
  <c r="Z35"/>
  <c r="Q35"/>
  <c r="E36"/>
  <c r="Z36"/>
  <c r="Q36"/>
  <c r="E37"/>
  <c r="Z37"/>
  <c r="Q37"/>
  <c r="BD37"/>
  <c r="AG37"/>
  <c r="E38"/>
  <c r="Z38"/>
  <c r="Q38"/>
  <c r="E39"/>
  <c r="Z39"/>
  <c r="Q39"/>
  <c r="E40"/>
  <c r="Z40"/>
  <c r="Q40"/>
  <c r="E41"/>
  <c r="Z41"/>
  <c r="Q41"/>
  <c r="D30" i="21"/>
  <c r="Z13"/>
  <c r="Z10"/>
  <c r="AA30"/>
  <c r="AA21"/>
  <c r="AB30"/>
  <c r="AB21"/>
  <c r="AC30"/>
  <c r="AC21"/>
  <c r="AD30"/>
  <c r="AD21"/>
  <c r="AE30"/>
  <c r="AE21"/>
  <c r="AF30"/>
  <c r="AF21"/>
  <c r="AG30"/>
  <c r="AG21"/>
  <c r="AH30"/>
  <c r="AH21"/>
  <c r="AI30"/>
  <c r="AI21"/>
  <c r="AJ30"/>
  <c r="AJ21"/>
  <c r="AK30"/>
  <c r="AK21"/>
  <c r="Z59"/>
  <c r="E31"/>
  <c r="Z31"/>
  <c r="Q31"/>
  <c r="E32"/>
  <c r="Z32"/>
  <c r="Q32"/>
  <c r="E33"/>
  <c r="Z33"/>
  <c r="Q33"/>
  <c r="E34"/>
  <c r="Z34"/>
  <c r="Q34"/>
  <c r="BD34"/>
  <c r="AD34"/>
  <c r="E35"/>
  <c r="Z35"/>
  <c r="Q35"/>
  <c r="E36"/>
  <c r="Z36"/>
  <c r="Q36"/>
  <c r="E37"/>
  <c r="E30"/>
  <c r="Z37"/>
  <c r="Q37"/>
  <c r="E38"/>
  <c r="Z38"/>
  <c r="Q38"/>
  <c r="BD38"/>
  <c r="AH38"/>
  <c r="E39"/>
  <c r="Z39"/>
  <c r="Q39"/>
  <c r="E40"/>
  <c r="BD40"/>
  <c r="AJ40"/>
  <c r="Z40"/>
  <c r="Q40"/>
  <c r="E41"/>
  <c r="Z41"/>
  <c r="Q41"/>
  <c r="AY10" i="4"/>
  <c r="AY9"/>
  <c r="AY30"/>
  <c r="AY21"/>
  <c r="E55"/>
  <c r="Z55"/>
  <c r="Q55"/>
  <c r="AY10" i="5"/>
  <c r="AY9"/>
  <c r="AY30"/>
  <c r="AY21"/>
  <c r="E55"/>
  <c r="BD55"/>
  <c r="Z55"/>
  <c r="Q55"/>
  <c r="AY10" i="6"/>
  <c r="AY9"/>
  <c r="AY30"/>
  <c r="AY21"/>
  <c r="E55"/>
  <c r="Z55"/>
  <c r="Q55"/>
  <c r="BD55"/>
  <c r="AY55"/>
  <c r="AY10" i="7"/>
  <c r="AY9"/>
  <c r="AY30"/>
  <c r="AY21"/>
  <c r="E55"/>
  <c r="Z55"/>
  <c r="Q55"/>
  <c r="AY10" i="8"/>
  <c r="AY9"/>
  <c r="AY30"/>
  <c r="AY21"/>
  <c r="E55"/>
  <c r="Z55"/>
  <c r="Q55"/>
  <c r="AY10" i="9"/>
  <c r="AY9"/>
  <c r="AY30"/>
  <c r="AY21"/>
  <c r="E55"/>
  <c r="Z55"/>
  <c r="Q55"/>
  <c r="AY10" i="10"/>
  <c r="AY9"/>
  <c r="AY60"/>
  <c r="AY30"/>
  <c r="AY21"/>
  <c r="E55"/>
  <c r="Z55"/>
  <c r="Q55"/>
  <c r="AY10" i="11"/>
  <c r="AY9"/>
  <c r="AY30"/>
  <c r="AY21"/>
  <c r="E55"/>
  <c r="Z55"/>
  <c r="Q55"/>
  <c r="AY10" i="12"/>
  <c r="AY9"/>
  <c r="AY30"/>
  <c r="AY21"/>
  <c r="AY60"/>
  <c r="E55"/>
  <c r="Z55"/>
  <c r="Q55"/>
  <c r="AY10" i="13"/>
  <c r="AY9"/>
  <c r="AY30"/>
  <c r="AY21"/>
  <c r="E55"/>
  <c r="Z55"/>
  <c r="Q55"/>
  <c r="BD55"/>
  <c r="AY10" i="14"/>
  <c r="AY9"/>
  <c r="AY30"/>
  <c r="AY21"/>
  <c r="E55"/>
  <c r="Z55"/>
  <c r="Q55"/>
  <c r="AY10" i="15"/>
  <c r="AY9"/>
  <c r="AY30"/>
  <c r="AY21"/>
  <c r="E55"/>
  <c r="Z55"/>
  <c r="Q55"/>
  <c r="AY10" i="16"/>
  <c r="AY9"/>
  <c r="AY30"/>
  <c r="AY21"/>
  <c r="E55"/>
  <c r="Z55"/>
  <c r="Q55"/>
  <c r="BD55"/>
  <c r="AY10" i="17"/>
  <c r="AY9"/>
  <c r="AY30"/>
  <c r="AY21"/>
  <c r="E55"/>
  <c r="Z55"/>
  <c r="Q55"/>
  <c r="BD55"/>
  <c r="AY55"/>
  <c r="AY10" i="18"/>
  <c r="AY9"/>
  <c r="AY30"/>
  <c r="AY21"/>
  <c r="E55"/>
  <c r="Z55"/>
  <c r="Q55"/>
  <c r="AY10" i="19"/>
  <c r="AY9"/>
  <c r="AY30"/>
  <c r="AY21"/>
  <c r="E55"/>
  <c r="Z55"/>
  <c r="Q55"/>
  <c r="BD55"/>
  <c r="AY55"/>
  <c r="AY10" i="20"/>
  <c r="AY9"/>
  <c r="AY30"/>
  <c r="AY21"/>
  <c r="E55"/>
  <c r="Z55"/>
  <c r="Q55"/>
  <c r="AY10" i="21"/>
  <c r="AY9"/>
  <c r="AY30"/>
  <c r="AY21"/>
  <c r="E55"/>
  <c r="Z55"/>
  <c r="Q55"/>
  <c r="AU10" i="15"/>
  <c r="AU9"/>
  <c r="AU60"/>
  <c r="BE51"/>
  <c r="BF51"/>
  <c r="AU30"/>
  <c r="AU21"/>
  <c r="E51"/>
  <c r="Z51"/>
  <c r="Q51"/>
  <c r="BD51"/>
  <c r="AU51"/>
  <c r="AU10" i="4"/>
  <c r="AU9"/>
  <c r="AU30"/>
  <c r="AU21"/>
  <c r="E51"/>
  <c r="Z51"/>
  <c r="Q51"/>
  <c r="AU10" i="5"/>
  <c r="AU9"/>
  <c r="AU30"/>
  <c r="AU21"/>
  <c r="E51"/>
  <c r="Z51"/>
  <c r="Q51"/>
  <c r="BD51"/>
  <c r="AU51"/>
  <c r="AU10" i="6"/>
  <c r="AU9"/>
  <c r="AU30"/>
  <c r="AU21"/>
  <c r="E51"/>
  <c r="Z51"/>
  <c r="Q51"/>
  <c r="AU10" i="7"/>
  <c r="AU9"/>
  <c r="AU30"/>
  <c r="AU21"/>
  <c r="E51"/>
  <c r="Z51"/>
  <c r="Q51"/>
  <c r="AU10" i="8"/>
  <c r="AU9"/>
  <c r="AU30"/>
  <c r="AU21"/>
  <c r="E51"/>
  <c r="Z51"/>
  <c r="Q51"/>
  <c r="AU10" i="9"/>
  <c r="AU9"/>
  <c r="AU60"/>
  <c r="AU30"/>
  <c r="AU21"/>
  <c r="E51"/>
  <c r="Z51"/>
  <c r="Q51"/>
  <c r="AU10" i="10"/>
  <c r="AU9"/>
  <c r="AU30"/>
  <c r="AU21"/>
  <c r="E51"/>
  <c r="Z51"/>
  <c r="Q51"/>
  <c r="AU10" i="11"/>
  <c r="AU9"/>
  <c r="AU30"/>
  <c r="AU21"/>
  <c r="E51"/>
  <c r="Z51"/>
  <c r="Q51"/>
  <c r="AU10" i="12"/>
  <c r="AU9"/>
  <c r="AU30"/>
  <c r="AU21"/>
  <c r="E51"/>
  <c r="Z51"/>
  <c r="Q51"/>
  <c r="AU10" i="13"/>
  <c r="AU9"/>
  <c r="AU30"/>
  <c r="AU21"/>
  <c r="E51"/>
  <c r="BD51"/>
  <c r="AU51"/>
  <c r="Z51"/>
  <c r="Q51"/>
  <c r="AU10" i="14"/>
  <c r="AU9"/>
  <c r="AU60"/>
  <c r="BE51"/>
  <c r="BF51"/>
  <c r="AU30"/>
  <c r="AU21"/>
  <c r="E51"/>
  <c r="BD51"/>
  <c r="AU51"/>
  <c r="Z51"/>
  <c r="Q51"/>
  <c r="AU10" i="16"/>
  <c r="AU9"/>
  <c r="AU30"/>
  <c r="AU21"/>
  <c r="E51"/>
  <c r="Z51"/>
  <c r="Q51"/>
  <c r="AU10" i="17"/>
  <c r="AU9"/>
  <c r="AU30"/>
  <c r="AU21"/>
  <c r="E51"/>
  <c r="Z51"/>
  <c r="Q51"/>
  <c r="AU10" i="18"/>
  <c r="AU9"/>
  <c r="AU30"/>
  <c r="AU21"/>
  <c r="E51"/>
  <c r="Z51"/>
  <c r="Q51"/>
  <c r="AU10" i="19"/>
  <c r="AU9"/>
  <c r="AU30"/>
  <c r="AU21"/>
  <c r="E51"/>
  <c r="Z51"/>
  <c r="Q51"/>
  <c r="AU10" i="20"/>
  <c r="AU9"/>
  <c r="AU30"/>
  <c r="AU21"/>
  <c r="E51"/>
  <c r="Z51"/>
  <c r="Q51"/>
  <c r="AU10" i="21"/>
  <c r="AU9"/>
  <c r="AU30"/>
  <c r="AU21"/>
  <c r="E51"/>
  <c r="Z51"/>
  <c r="Q51"/>
  <c r="R10" i="4"/>
  <c r="R9"/>
  <c r="R30"/>
  <c r="R21"/>
  <c r="E22"/>
  <c r="E23"/>
  <c r="E24"/>
  <c r="E25"/>
  <c r="E26"/>
  <c r="E27"/>
  <c r="E28"/>
  <c r="E29"/>
  <c r="E42"/>
  <c r="E43"/>
  <c r="E44"/>
  <c r="E45"/>
  <c r="E46"/>
  <c r="E47"/>
  <c r="E48"/>
  <c r="E49"/>
  <c r="E50"/>
  <c r="E52"/>
  <c r="E53"/>
  <c r="E54"/>
  <c r="E56"/>
  <c r="E57"/>
  <c r="E58"/>
  <c r="BC30"/>
  <c r="BC21"/>
  <c r="R10" i="5"/>
  <c r="R9"/>
  <c r="R30"/>
  <c r="R21"/>
  <c r="E22"/>
  <c r="E23"/>
  <c r="E24"/>
  <c r="E25"/>
  <c r="E26"/>
  <c r="E27"/>
  <c r="E28"/>
  <c r="E29"/>
  <c r="E42"/>
  <c r="E43"/>
  <c r="E44"/>
  <c r="E45"/>
  <c r="E46"/>
  <c r="E47"/>
  <c r="E48"/>
  <c r="E49"/>
  <c r="E50"/>
  <c r="E52"/>
  <c r="E53"/>
  <c r="E54"/>
  <c r="E56"/>
  <c r="E57"/>
  <c r="E58"/>
  <c r="BC30"/>
  <c r="BC21"/>
  <c r="R10" i="6"/>
  <c r="R9"/>
  <c r="R30"/>
  <c r="R21"/>
  <c r="E22"/>
  <c r="E23"/>
  <c r="E24"/>
  <c r="E25"/>
  <c r="E26"/>
  <c r="E27"/>
  <c r="E28"/>
  <c r="E29"/>
  <c r="E42"/>
  <c r="E43"/>
  <c r="E44"/>
  <c r="BD44"/>
  <c r="AN44"/>
  <c r="E45"/>
  <c r="E46"/>
  <c r="E47"/>
  <c r="E48"/>
  <c r="E49"/>
  <c r="E50"/>
  <c r="E52"/>
  <c r="E53"/>
  <c r="E54"/>
  <c r="E56"/>
  <c r="E57"/>
  <c r="E58"/>
  <c r="BC30"/>
  <c r="BC21"/>
  <c r="R10" i="7"/>
  <c r="R9"/>
  <c r="R30"/>
  <c r="R21"/>
  <c r="E22"/>
  <c r="E23"/>
  <c r="E24"/>
  <c r="E25"/>
  <c r="E26"/>
  <c r="E27"/>
  <c r="E28"/>
  <c r="E29"/>
  <c r="E42"/>
  <c r="E43"/>
  <c r="E44"/>
  <c r="E45"/>
  <c r="E46"/>
  <c r="E47"/>
  <c r="E48"/>
  <c r="E49"/>
  <c r="E50"/>
  <c r="E52"/>
  <c r="E53"/>
  <c r="E54"/>
  <c r="E56"/>
  <c r="E57"/>
  <c r="E58"/>
  <c r="BC30"/>
  <c r="BC21"/>
  <c r="R10" i="8"/>
  <c r="R9"/>
  <c r="R60"/>
  <c r="R30"/>
  <c r="R21"/>
  <c r="E22"/>
  <c r="E23"/>
  <c r="E24"/>
  <c r="E25"/>
  <c r="E26"/>
  <c r="E27"/>
  <c r="E28"/>
  <c r="E29"/>
  <c r="E42"/>
  <c r="E43"/>
  <c r="E44"/>
  <c r="E45"/>
  <c r="E46"/>
  <c r="E47"/>
  <c r="E48"/>
  <c r="E49"/>
  <c r="E50"/>
  <c r="E52"/>
  <c r="E53"/>
  <c r="E54"/>
  <c r="E56"/>
  <c r="E57"/>
  <c r="E58"/>
  <c r="BC30"/>
  <c r="BC21"/>
  <c r="R10" i="9"/>
  <c r="R9"/>
  <c r="R30"/>
  <c r="R21"/>
  <c r="E22"/>
  <c r="E23"/>
  <c r="E24"/>
  <c r="E25"/>
  <c r="E26"/>
  <c r="E27"/>
  <c r="E28"/>
  <c r="E29"/>
  <c r="E42"/>
  <c r="E43"/>
  <c r="E44"/>
  <c r="E45"/>
  <c r="E46"/>
  <c r="E47"/>
  <c r="E48"/>
  <c r="E49"/>
  <c r="E50"/>
  <c r="E52"/>
  <c r="E53"/>
  <c r="E54"/>
  <c r="E56"/>
  <c r="E57"/>
  <c r="E58"/>
  <c r="BC30"/>
  <c r="BC21"/>
  <c r="R10" i="10"/>
  <c r="R9"/>
  <c r="R30"/>
  <c r="R21"/>
  <c r="E22"/>
  <c r="E23"/>
  <c r="E24"/>
  <c r="E25"/>
  <c r="E26"/>
  <c r="E27"/>
  <c r="E28"/>
  <c r="E29"/>
  <c r="E42"/>
  <c r="E43"/>
  <c r="E44"/>
  <c r="E45"/>
  <c r="E46"/>
  <c r="E47"/>
  <c r="E48"/>
  <c r="E49"/>
  <c r="E50"/>
  <c r="E52"/>
  <c r="E53"/>
  <c r="E54"/>
  <c r="E56"/>
  <c r="E57"/>
  <c r="E58"/>
  <c r="BC30"/>
  <c r="BC21"/>
  <c r="R10" i="11"/>
  <c r="R9"/>
  <c r="R30"/>
  <c r="R21"/>
  <c r="R60"/>
  <c r="E22"/>
  <c r="E23"/>
  <c r="E24"/>
  <c r="E25"/>
  <c r="E26"/>
  <c r="E27"/>
  <c r="E28"/>
  <c r="E29"/>
  <c r="E42"/>
  <c r="E43"/>
  <c r="E44"/>
  <c r="E45"/>
  <c r="E46"/>
  <c r="E47"/>
  <c r="E48"/>
  <c r="E49"/>
  <c r="E50"/>
  <c r="E52"/>
  <c r="E53"/>
  <c r="E54"/>
  <c r="E56"/>
  <c r="E57"/>
  <c r="E58"/>
  <c r="BC30"/>
  <c r="BC21"/>
  <c r="R10" i="12"/>
  <c r="R9"/>
  <c r="R30"/>
  <c r="R21"/>
  <c r="E22"/>
  <c r="E23"/>
  <c r="E24"/>
  <c r="BD24"/>
  <c r="T24"/>
  <c r="E25"/>
  <c r="E26"/>
  <c r="E27"/>
  <c r="E28"/>
  <c r="E29"/>
  <c r="E42"/>
  <c r="E43"/>
  <c r="E44"/>
  <c r="E45"/>
  <c r="E46"/>
  <c r="E47"/>
  <c r="E48"/>
  <c r="E49"/>
  <c r="E50"/>
  <c r="E52"/>
  <c r="E53"/>
  <c r="E54"/>
  <c r="E56"/>
  <c r="E57"/>
  <c r="E58"/>
  <c r="BC30"/>
  <c r="BC21"/>
  <c r="R10" i="13"/>
  <c r="R9"/>
  <c r="R30"/>
  <c r="R21"/>
  <c r="E22"/>
  <c r="E23"/>
  <c r="E24"/>
  <c r="E25"/>
  <c r="E26"/>
  <c r="E27"/>
  <c r="E28"/>
  <c r="E29"/>
  <c r="E42"/>
  <c r="E43"/>
  <c r="E44"/>
  <c r="E45"/>
  <c r="E46"/>
  <c r="E47"/>
  <c r="E48"/>
  <c r="E49"/>
  <c r="E50"/>
  <c r="E52"/>
  <c r="E53"/>
  <c r="E54"/>
  <c r="E56"/>
  <c r="E57"/>
  <c r="E58"/>
  <c r="BC30"/>
  <c r="BC21"/>
  <c r="R10" i="14"/>
  <c r="R9"/>
  <c r="R60"/>
  <c r="R30"/>
  <c r="R21"/>
  <c r="E22"/>
  <c r="E23"/>
  <c r="E24"/>
  <c r="E25"/>
  <c r="E26"/>
  <c r="E27"/>
  <c r="E28"/>
  <c r="E29"/>
  <c r="E42"/>
  <c r="E43"/>
  <c r="E44"/>
  <c r="E45"/>
  <c r="E46"/>
  <c r="E47"/>
  <c r="E48"/>
  <c r="E49"/>
  <c r="E50"/>
  <c r="E52"/>
  <c r="E53"/>
  <c r="E54"/>
  <c r="E56"/>
  <c r="E57"/>
  <c r="E58"/>
  <c r="BC30"/>
  <c r="BC21"/>
  <c r="R10" i="15"/>
  <c r="R9"/>
  <c r="R30"/>
  <c r="R21"/>
  <c r="E42"/>
  <c r="E43"/>
  <c r="E44"/>
  <c r="E45"/>
  <c r="E46"/>
  <c r="E47"/>
  <c r="E48"/>
  <c r="E49"/>
  <c r="E50"/>
  <c r="E52"/>
  <c r="E53"/>
  <c r="E54"/>
  <c r="E56"/>
  <c r="E57"/>
  <c r="E58"/>
  <c r="BC30"/>
  <c r="BC21"/>
  <c r="R10" i="16"/>
  <c r="R9"/>
  <c r="R30"/>
  <c r="R21"/>
  <c r="E22"/>
  <c r="E23"/>
  <c r="E24"/>
  <c r="E25"/>
  <c r="E26"/>
  <c r="E27"/>
  <c r="E28"/>
  <c r="E29"/>
  <c r="E42"/>
  <c r="E43"/>
  <c r="E44"/>
  <c r="E45"/>
  <c r="E46"/>
  <c r="E47"/>
  <c r="E48"/>
  <c r="E49"/>
  <c r="E50"/>
  <c r="E52"/>
  <c r="E53"/>
  <c r="E54"/>
  <c r="E56"/>
  <c r="E57"/>
  <c r="E58"/>
  <c r="BC30"/>
  <c r="BC21"/>
  <c r="R10" i="17"/>
  <c r="R9"/>
  <c r="R30"/>
  <c r="R21"/>
  <c r="E22"/>
  <c r="E23"/>
  <c r="E24"/>
  <c r="E25"/>
  <c r="E26"/>
  <c r="E27"/>
  <c r="E28"/>
  <c r="E29"/>
  <c r="E42"/>
  <c r="E43"/>
  <c r="E44"/>
  <c r="E45"/>
  <c r="E46"/>
  <c r="E47"/>
  <c r="E48"/>
  <c r="E49"/>
  <c r="E50"/>
  <c r="E52"/>
  <c r="E53"/>
  <c r="E54"/>
  <c r="E56"/>
  <c r="E57"/>
  <c r="E58"/>
  <c r="BC30"/>
  <c r="BC21"/>
  <c r="R10" i="18"/>
  <c r="R9"/>
  <c r="R30"/>
  <c r="R21"/>
  <c r="E22"/>
  <c r="E23"/>
  <c r="E24"/>
  <c r="E25"/>
  <c r="E26"/>
  <c r="E27"/>
  <c r="E28"/>
  <c r="E29"/>
  <c r="E42"/>
  <c r="E43"/>
  <c r="E44"/>
  <c r="E45"/>
  <c r="E46"/>
  <c r="E47"/>
  <c r="E48"/>
  <c r="E49"/>
  <c r="E50"/>
  <c r="E52"/>
  <c r="E53"/>
  <c r="E54"/>
  <c r="E56"/>
  <c r="E57"/>
  <c r="E58"/>
  <c r="BC30"/>
  <c r="BC21"/>
  <c r="R10" i="19"/>
  <c r="R9"/>
  <c r="R30"/>
  <c r="R21"/>
  <c r="E22"/>
  <c r="E23"/>
  <c r="E24"/>
  <c r="E25"/>
  <c r="E26"/>
  <c r="E27"/>
  <c r="E28"/>
  <c r="E29"/>
  <c r="E42"/>
  <c r="E43"/>
  <c r="E44"/>
  <c r="E45"/>
  <c r="E46"/>
  <c r="E47"/>
  <c r="E48"/>
  <c r="E49"/>
  <c r="E50"/>
  <c r="E52"/>
  <c r="E53"/>
  <c r="E54"/>
  <c r="E56"/>
  <c r="E57"/>
  <c r="E58"/>
  <c r="BC30"/>
  <c r="BC21"/>
  <c r="R10" i="20"/>
  <c r="R9"/>
  <c r="R30"/>
  <c r="R21"/>
  <c r="E22"/>
  <c r="E23"/>
  <c r="E24"/>
  <c r="E25"/>
  <c r="E26"/>
  <c r="E27"/>
  <c r="E28"/>
  <c r="E29"/>
  <c r="E42"/>
  <c r="E43"/>
  <c r="E44"/>
  <c r="E45"/>
  <c r="E46"/>
  <c r="E47"/>
  <c r="E48"/>
  <c r="E49"/>
  <c r="E50"/>
  <c r="E52"/>
  <c r="E53"/>
  <c r="BD53"/>
  <c r="AW53"/>
  <c r="E54"/>
  <c r="E56"/>
  <c r="E57"/>
  <c r="E58"/>
  <c r="BC30"/>
  <c r="BC21"/>
  <c r="R10" i="21"/>
  <c r="R9"/>
  <c r="R30"/>
  <c r="R21"/>
  <c r="R60"/>
  <c r="E22"/>
  <c r="E23"/>
  <c r="E24"/>
  <c r="E25"/>
  <c r="E26"/>
  <c r="E27"/>
  <c r="E28"/>
  <c r="E29"/>
  <c r="E42"/>
  <c r="E43"/>
  <c r="E44"/>
  <c r="E45"/>
  <c r="E46"/>
  <c r="E47"/>
  <c r="E48"/>
  <c r="E49"/>
  <c r="E50"/>
  <c r="E52"/>
  <c r="E53"/>
  <c r="E54"/>
  <c r="E56"/>
  <c r="E57"/>
  <c r="E58"/>
  <c r="BC30"/>
  <c r="BC21"/>
  <c r="S10" i="4"/>
  <c r="S9"/>
  <c r="S30"/>
  <c r="S21"/>
  <c r="Z23"/>
  <c r="Q23"/>
  <c r="BD23"/>
  <c r="S23"/>
  <c r="S10" i="5"/>
  <c r="S9"/>
  <c r="S30"/>
  <c r="S21"/>
  <c r="Z23"/>
  <c r="Q23"/>
  <c r="S10" i="6"/>
  <c r="S9"/>
  <c r="S30"/>
  <c r="S21"/>
  <c r="Z23"/>
  <c r="Q23"/>
  <c r="BD23"/>
  <c r="S23"/>
  <c r="S10" i="7"/>
  <c r="S9"/>
  <c r="S30"/>
  <c r="S21"/>
  <c r="Z23"/>
  <c r="Q23"/>
  <c r="S10" i="8"/>
  <c r="S9"/>
  <c r="S30"/>
  <c r="S21"/>
  <c r="Z23"/>
  <c r="Q23"/>
  <c r="BD23"/>
  <c r="S23"/>
  <c r="S10" i="9"/>
  <c r="S9"/>
  <c r="S30"/>
  <c r="S21"/>
  <c r="Z23"/>
  <c r="Q23"/>
  <c r="BD23"/>
  <c r="S23"/>
  <c r="S10" i="10"/>
  <c r="S9"/>
  <c r="S30"/>
  <c r="S21"/>
  <c r="Z23"/>
  <c r="Q23"/>
  <c r="S10" i="11"/>
  <c r="S9"/>
  <c r="S30"/>
  <c r="S21"/>
  <c r="Z23"/>
  <c r="Q23"/>
  <c r="S10" i="12"/>
  <c r="S9"/>
  <c r="S30"/>
  <c r="S21"/>
  <c r="Z23"/>
  <c r="Q23"/>
  <c r="BD23"/>
  <c r="S23"/>
  <c r="S10" i="13"/>
  <c r="S9"/>
  <c r="S30"/>
  <c r="S21"/>
  <c r="Z23"/>
  <c r="Q23"/>
  <c r="S10" i="14"/>
  <c r="S9"/>
  <c r="S30"/>
  <c r="S21"/>
  <c r="Z23"/>
  <c r="Q23"/>
  <c r="S10" i="15"/>
  <c r="S9"/>
  <c r="S30"/>
  <c r="S21"/>
  <c r="Z23"/>
  <c r="Q23"/>
  <c r="S10" i="16"/>
  <c r="S9"/>
  <c r="S30"/>
  <c r="S21"/>
  <c r="Z23"/>
  <c r="Q23"/>
  <c r="S10" i="17"/>
  <c r="S9"/>
  <c r="S30"/>
  <c r="S21"/>
  <c r="Z23"/>
  <c r="Q23"/>
  <c r="BD23"/>
  <c r="S10" i="18"/>
  <c r="S9"/>
  <c r="S30"/>
  <c r="S21"/>
  <c r="S60"/>
  <c r="Z23"/>
  <c r="Q23"/>
  <c r="S10" i="19"/>
  <c r="S9"/>
  <c r="S60"/>
  <c r="S30"/>
  <c r="S21"/>
  <c r="Z23"/>
  <c r="Q23"/>
  <c r="BD23"/>
  <c r="S23"/>
  <c r="S10" i="20"/>
  <c r="S9"/>
  <c r="S30"/>
  <c r="S21"/>
  <c r="Z23"/>
  <c r="Q23"/>
  <c r="S10" i="21"/>
  <c r="S9"/>
  <c r="S30"/>
  <c r="S21"/>
  <c r="Z23"/>
  <c r="Q23"/>
  <c r="BD23"/>
  <c r="T10" i="4"/>
  <c r="T9"/>
  <c r="T30"/>
  <c r="T21"/>
  <c r="Z24"/>
  <c r="Q24"/>
  <c r="BD24"/>
  <c r="T24"/>
  <c r="T10" i="5"/>
  <c r="T9"/>
  <c r="T30"/>
  <c r="T21"/>
  <c r="T60"/>
  <c r="Z24"/>
  <c r="Q24"/>
  <c r="T10" i="6"/>
  <c r="T9"/>
  <c r="T30"/>
  <c r="T21"/>
  <c r="T60"/>
  <c r="BE24"/>
  <c r="BF24"/>
  <c r="Z24"/>
  <c r="Q24"/>
  <c r="BD24"/>
  <c r="T24"/>
  <c r="T10" i="7"/>
  <c r="T9"/>
  <c r="T30"/>
  <c r="T21"/>
  <c r="Z24"/>
  <c r="Q24"/>
  <c r="T10" i="8"/>
  <c r="T9"/>
  <c r="T60"/>
  <c r="T30"/>
  <c r="T21"/>
  <c r="Z24"/>
  <c r="Q24"/>
  <c r="T10" i="9"/>
  <c r="T9"/>
  <c r="T60"/>
  <c r="T30"/>
  <c r="T21"/>
  <c r="Z24"/>
  <c r="Q24"/>
  <c r="T10" i="10"/>
  <c r="T9"/>
  <c r="T60"/>
  <c r="T30"/>
  <c r="T21"/>
  <c r="Z24"/>
  <c r="Q24"/>
  <c r="BD24"/>
  <c r="T10" i="11"/>
  <c r="T9"/>
  <c r="T30"/>
  <c r="T21"/>
  <c r="Z24"/>
  <c r="Q24"/>
  <c r="BD24"/>
  <c r="T10" i="12"/>
  <c r="T9"/>
  <c r="T30"/>
  <c r="T21"/>
  <c r="Z24"/>
  <c r="Q24"/>
  <c r="T10" i="13"/>
  <c r="T9"/>
  <c r="T30"/>
  <c r="T21"/>
  <c r="T60"/>
  <c r="Z24"/>
  <c r="Q24"/>
  <c r="T10" i="14"/>
  <c r="T9"/>
  <c r="T30"/>
  <c r="T21"/>
  <c r="Z24"/>
  <c r="Q24"/>
  <c r="T10" i="15"/>
  <c r="T9"/>
  <c r="T30"/>
  <c r="T21"/>
  <c r="T60"/>
  <c r="Z24"/>
  <c r="Q24"/>
  <c r="T10" i="16"/>
  <c r="T9"/>
  <c r="T30"/>
  <c r="T21"/>
  <c r="T60"/>
  <c r="Z24"/>
  <c r="Q24"/>
  <c r="T10" i="17"/>
  <c r="T9"/>
  <c r="T30"/>
  <c r="T21"/>
  <c r="Z24"/>
  <c r="Q24"/>
  <c r="T10" i="18"/>
  <c r="T9"/>
  <c r="T30"/>
  <c r="T21"/>
  <c r="Z24"/>
  <c r="Q24"/>
  <c r="T10" i="19"/>
  <c r="T9"/>
  <c r="T30"/>
  <c r="T21"/>
  <c r="Z24"/>
  <c r="Q24"/>
  <c r="BD24"/>
  <c r="T24"/>
  <c r="T10" i="20"/>
  <c r="T9"/>
  <c r="T60"/>
  <c r="T30"/>
  <c r="T21"/>
  <c r="Z24"/>
  <c r="Q24"/>
  <c r="BD24"/>
  <c r="T24"/>
  <c r="T10" i="21"/>
  <c r="T9"/>
  <c r="T30"/>
  <c r="T21"/>
  <c r="Z24"/>
  <c r="Q24"/>
  <c r="U10" i="4"/>
  <c r="U9"/>
  <c r="U30"/>
  <c r="U21"/>
  <c r="Z25"/>
  <c r="Q25"/>
  <c r="U10" i="5"/>
  <c r="U9"/>
  <c r="U60"/>
  <c r="U30"/>
  <c r="U21"/>
  <c r="Z25"/>
  <c r="Q25"/>
  <c r="BD25"/>
  <c r="BE25"/>
  <c r="BF25"/>
  <c r="U10" i="6"/>
  <c r="U9"/>
  <c r="U30"/>
  <c r="U21"/>
  <c r="Z25"/>
  <c r="Q25"/>
  <c r="U10" i="7"/>
  <c r="U9"/>
  <c r="U30"/>
  <c r="U21"/>
  <c r="U60"/>
  <c r="Z25"/>
  <c r="Q25"/>
  <c r="U10" i="8"/>
  <c r="U9"/>
  <c r="U30"/>
  <c r="U21"/>
  <c r="Z25"/>
  <c r="Q25"/>
  <c r="BD25"/>
  <c r="U10" i="9"/>
  <c r="U9"/>
  <c r="U30"/>
  <c r="U21"/>
  <c r="U60"/>
  <c r="U61"/>
  <c r="L23" i="55"/>
  <c r="Z25" i="9"/>
  <c r="Q25"/>
  <c r="BD25"/>
  <c r="U25"/>
  <c r="U10" i="10"/>
  <c r="U9"/>
  <c r="U30"/>
  <c r="U21"/>
  <c r="Z25"/>
  <c r="Q25"/>
  <c r="U10" i="11"/>
  <c r="U9"/>
  <c r="U30"/>
  <c r="U21"/>
  <c r="U60"/>
  <c r="Z25"/>
  <c r="Q25"/>
  <c r="U10" i="12"/>
  <c r="U9"/>
  <c r="U30"/>
  <c r="U21"/>
  <c r="Z25"/>
  <c r="Q25"/>
  <c r="U10" i="13"/>
  <c r="U9"/>
  <c r="U30"/>
  <c r="U21"/>
  <c r="Z25"/>
  <c r="Q25"/>
  <c r="U10" i="14"/>
  <c r="U9"/>
  <c r="U30"/>
  <c r="U21"/>
  <c r="Z25"/>
  <c r="Q25"/>
  <c r="BD25"/>
  <c r="U10" i="15"/>
  <c r="U9"/>
  <c r="U30"/>
  <c r="U21"/>
  <c r="Z25"/>
  <c r="Q25"/>
  <c r="BD25"/>
  <c r="U25"/>
  <c r="U10" i="16"/>
  <c r="U9"/>
  <c r="U30"/>
  <c r="U21"/>
  <c r="Z25"/>
  <c r="Q25"/>
  <c r="U10" i="17"/>
  <c r="U9"/>
  <c r="U30"/>
  <c r="U21"/>
  <c r="Z25"/>
  <c r="Q25"/>
  <c r="BD25"/>
  <c r="U25"/>
  <c r="U10" i="18"/>
  <c r="U9"/>
  <c r="U30"/>
  <c r="U21"/>
  <c r="U60"/>
  <c r="Z25"/>
  <c r="Q25"/>
  <c r="U10" i="19"/>
  <c r="U9"/>
  <c r="U30"/>
  <c r="U21"/>
  <c r="Z25"/>
  <c r="Q25"/>
  <c r="U10" i="20"/>
  <c r="U9"/>
  <c r="U60"/>
  <c r="U30"/>
  <c r="U21"/>
  <c r="Z25"/>
  <c r="Q25"/>
  <c r="U10" i="21"/>
  <c r="U9"/>
  <c r="U30"/>
  <c r="U21"/>
  <c r="Z25"/>
  <c r="Q25"/>
  <c r="V10" i="4"/>
  <c r="V9"/>
  <c r="V30"/>
  <c r="V21"/>
  <c r="Z26"/>
  <c r="Q26"/>
  <c r="V10" i="5"/>
  <c r="V9"/>
  <c r="V60"/>
  <c r="V30"/>
  <c r="V21"/>
  <c r="Z26"/>
  <c r="Q26"/>
  <c r="V10" i="6"/>
  <c r="V9"/>
  <c r="V30"/>
  <c r="V21"/>
  <c r="Z26"/>
  <c r="Q26"/>
  <c r="V10" i="7"/>
  <c r="V9"/>
  <c r="V30"/>
  <c r="V21"/>
  <c r="Z26"/>
  <c r="Q26"/>
  <c r="V10" i="8"/>
  <c r="V9"/>
  <c r="V30"/>
  <c r="V21"/>
  <c r="Z26"/>
  <c r="Q26"/>
  <c r="BD26"/>
  <c r="V26"/>
  <c r="V10" i="9"/>
  <c r="V9"/>
  <c r="V30"/>
  <c r="V21"/>
  <c r="Z26"/>
  <c r="Q26"/>
  <c r="V10" i="10"/>
  <c r="V9"/>
  <c r="V60"/>
  <c r="V30"/>
  <c r="V21"/>
  <c r="Z26"/>
  <c r="Q26"/>
  <c r="V10" i="11"/>
  <c r="V9"/>
  <c r="V60"/>
  <c r="V30"/>
  <c r="V21"/>
  <c r="Z26"/>
  <c r="Q26"/>
  <c r="V10" i="12"/>
  <c r="V9"/>
  <c r="V30"/>
  <c r="V21"/>
  <c r="Z26"/>
  <c r="Q26"/>
  <c r="V10" i="13"/>
  <c r="V9"/>
  <c r="V30"/>
  <c r="V21"/>
  <c r="Z26"/>
  <c r="Q26"/>
  <c r="V10" i="14"/>
  <c r="V9"/>
  <c r="V30"/>
  <c r="V21"/>
  <c r="Z26"/>
  <c r="Q26"/>
  <c r="V10" i="15"/>
  <c r="V9"/>
  <c r="V30"/>
  <c r="V21"/>
  <c r="V60"/>
  <c r="Z26"/>
  <c r="Q26"/>
  <c r="V10" i="16"/>
  <c r="V9"/>
  <c r="V30"/>
  <c r="V21"/>
  <c r="Z26"/>
  <c r="Q26"/>
  <c r="V10" i="17"/>
  <c r="V9"/>
  <c r="V30"/>
  <c r="V21"/>
  <c r="Z26"/>
  <c r="Q26"/>
  <c r="V10" i="18"/>
  <c r="V9"/>
  <c r="V30"/>
  <c r="V21"/>
  <c r="Z26"/>
  <c r="Q26"/>
  <c r="V10" i="19"/>
  <c r="V9"/>
  <c r="V30"/>
  <c r="V21"/>
  <c r="Z26"/>
  <c r="Q26"/>
  <c r="V10" i="20"/>
  <c r="V9"/>
  <c r="V30"/>
  <c r="V21"/>
  <c r="Z26"/>
  <c r="Q26"/>
  <c r="V10" i="21"/>
  <c r="V9"/>
  <c r="V30"/>
  <c r="V21"/>
  <c r="Z26"/>
  <c r="Q26"/>
  <c r="BD26"/>
  <c r="W10" i="4"/>
  <c r="W9"/>
  <c r="W30"/>
  <c r="W21"/>
  <c r="Z27"/>
  <c r="Q27"/>
  <c r="W10" i="5"/>
  <c r="W9"/>
  <c r="W30"/>
  <c r="W21"/>
  <c r="Z27"/>
  <c r="Q27"/>
  <c r="W10" i="6"/>
  <c r="W9"/>
  <c r="W30"/>
  <c r="W21"/>
  <c r="Z27"/>
  <c r="Q27"/>
  <c r="BD27"/>
  <c r="W27"/>
  <c r="W10" i="7"/>
  <c r="W9"/>
  <c r="W30"/>
  <c r="W21"/>
  <c r="Z27"/>
  <c r="Q27"/>
  <c r="BD27"/>
  <c r="W10" i="8"/>
  <c r="W9"/>
  <c r="W30"/>
  <c r="W21"/>
  <c r="Z27"/>
  <c r="Q27"/>
  <c r="W10" i="9"/>
  <c r="W9"/>
  <c r="W30"/>
  <c r="W21"/>
  <c r="Z27"/>
  <c r="Q27"/>
  <c r="W10" i="10"/>
  <c r="W9"/>
  <c r="W30"/>
  <c r="W21"/>
  <c r="Z27"/>
  <c r="Q27"/>
  <c r="W10" i="11"/>
  <c r="W9"/>
  <c r="W30"/>
  <c r="W21"/>
  <c r="W60"/>
  <c r="Z27"/>
  <c r="Q27"/>
  <c r="BD27"/>
  <c r="W27"/>
  <c r="W10" i="12"/>
  <c r="W9"/>
  <c r="W30"/>
  <c r="W21"/>
  <c r="Z27"/>
  <c r="Q27"/>
  <c r="BD27"/>
  <c r="W27"/>
  <c r="W10" i="13"/>
  <c r="W9"/>
  <c r="W30"/>
  <c r="W21"/>
  <c r="W60"/>
  <c r="Z27"/>
  <c r="Q27"/>
  <c r="W10" i="14"/>
  <c r="W9"/>
  <c r="W30"/>
  <c r="W21"/>
  <c r="Z27"/>
  <c r="Q27"/>
  <c r="W10" i="15"/>
  <c r="W9"/>
  <c r="W60"/>
  <c r="W30"/>
  <c r="W21"/>
  <c r="Z27"/>
  <c r="Q27"/>
  <c r="W10" i="16"/>
  <c r="W9"/>
  <c r="W60"/>
  <c r="W30"/>
  <c r="W21"/>
  <c r="Z27"/>
  <c r="Q27"/>
  <c r="W10" i="17"/>
  <c r="W9"/>
  <c r="W30"/>
  <c r="W21"/>
  <c r="Z27"/>
  <c r="Q27"/>
  <c r="W10" i="18"/>
  <c r="W9"/>
  <c r="W30"/>
  <c r="W21"/>
  <c r="Z27"/>
  <c r="Q27"/>
  <c r="W10" i="19"/>
  <c r="W9"/>
  <c r="W30"/>
  <c r="W21"/>
  <c r="Z27"/>
  <c r="Q27"/>
  <c r="W10" i="20"/>
  <c r="W9"/>
  <c r="W30"/>
  <c r="W21"/>
  <c r="Z27"/>
  <c r="Q27"/>
  <c r="BD27"/>
  <c r="W27"/>
  <c r="W10" i="21"/>
  <c r="W9"/>
  <c r="W30"/>
  <c r="W21"/>
  <c r="W60"/>
  <c r="W61"/>
  <c r="Z27"/>
  <c r="Q27"/>
  <c r="BD27"/>
  <c r="W27"/>
  <c r="X10" i="4"/>
  <c r="X9"/>
  <c r="X30"/>
  <c r="X21"/>
  <c r="Z28"/>
  <c r="Q28"/>
  <c r="X10" i="5"/>
  <c r="X9"/>
  <c r="X30"/>
  <c r="X21"/>
  <c r="Z28"/>
  <c r="Q28"/>
  <c r="X10" i="6"/>
  <c r="X9"/>
  <c r="X30"/>
  <c r="X21"/>
  <c r="Z28"/>
  <c r="Q28"/>
  <c r="BD28"/>
  <c r="X10" i="7"/>
  <c r="X9"/>
  <c r="X30"/>
  <c r="X21"/>
  <c r="Z28"/>
  <c r="Q28"/>
  <c r="X10" i="8"/>
  <c r="X9"/>
  <c r="X60"/>
  <c r="X30"/>
  <c r="X21"/>
  <c r="Z28"/>
  <c r="Q28"/>
  <c r="BD28"/>
  <c r="X28"/>
  <c r="X10" i="9"/>
  <c r="X9"/>
  <c r="X30"/>
  <c r="X21"/>
  <c r="Z28"/>
  <c r="Q28"/>
  <c r="BD28"/>
  <c r="X10" i="10"/>
  <c r="X9"/>
  <c r="X30"/>
  <c r="X21"/>
  <c r="Z28"/>
  <c r="Q28"/>
  <c r="BD28"/>
  <c r="X28"/>
  <c r="X10" i="11"/>
  <c r="X9"/>
  <c r="X30"/>
  <c r="X21"/>
  <c r="Z28"/>
  <c r="Q28"/>
  <c r="X10" i="12"/>
  <c r="X9"/>
  <c r="X30"/>
  <c r="X21"/>
  <c r="Z28"/>
  <c r="Q28"/>
  <c r="X10" i="13"/>
  <c r="X9"/>
  <c r="X30"/>
  <c r="X21"/>
  <c r="Z28"/>
  <c r="Q28"/>
  <c r="X10" i="14"/>
  <c r="X9"/>
  <c r="X30"/>
  <c r="X21"/>
  <c r="Z28"/>
  <c r="Q28"/>
  <c r="BD28"/>
  <c r="X28"/>
  <c r="X10" i="15"/>
  <c r="X9"/>
  <c r="X30"/>
  <c r="X21"/>
  <c r="Z28"/>
  <c r="Q28"/>
  <c r="X10" i="16"/>
  <c r="X9"/>
  <c r="X30"/>
  <c r="X21"/>
  <c r="Z28"/>
  <c r="Q28"/>
  <c r="X10" i="17"/>
  <c r="X9"/>
  <c r="X60"/>
  <c r="X30"/>
  <c r="X21"/>
  <c r="Z28"/>
  <c r="Q28"/>
  <c r="X10" i="18"/>
  <c r="X9"/>
  <c r="X30"/>
  <c r="X21"/>
  <c r="Z28"/>
  <c r="Q28"/>
  <c r="BD28"/>
  <c r="X28"/>
  <c r="X10" i="19"/>
  <c r="X9"/>
  <c r="X30"/>
  <c r="X21"/>
  <c r="Z28"/>
  <c r="Q28"/>
  <c r="X10" i="20"/>
  <c r="X9"/>
  <c r="X30"/>
  <c r="X21"/>
  <c r="Z28"/>
  <c r="Q28"/>
  <c r="X10" i="21"/>
  <c r="X9"/>
  <c r="X30"/>
  <c r="X21"/>
  <c r="Z28"/>
  <c r="Q28"/>
  <c r="BD28"/>
  <c r="X28"/>
  <c r="Y10" i="4"/>
  <c r="Y9"/>
  <c r="Y30"/>
  <c r="Y21"/>
  <c r="Z29"/>
  <c r="Q29"/>
  <c r="Y10" i="5"/>
  <c r="Y9"/>
  <c r="Y60"/>
  <c r="BE29"/>
  <c r="BF29"/>
  <c r="Y30"/>
  <c r="Y21"/>
  <c r="Z29"/>
  <c r="Q29"/>
  <c r="BD29"/>
  <c r="Y29"/>
  <c r="Y10" i="6"/>
  <c r="Y9"/>
  <c r="Y60"/>
  <c r="Y30"/>
  <c r="Y21"/>
  <c r="Z29"/>
  <c r="Q29"/>
  <c r="BD29"/>
  <c r="Y29"/>
  <c r="Y10" i="7"/>
  <c r="Y9"/>
  <c r="Y30"/>
  <c r="Y21"/>
  <c r="Z29"/>
  <c r="Q29"/>
  <c r="BD29"/>
  <c r="Y29"/>
  <c r="Y10" i="8"/>
  <c r="Y9"/>
  <c r="Y30"/>
  <c r="Y21"/>
  <c r="Y60"/>
  <c r="Z29"/>
  <c r="Q29"/>
  <c r="BD29"/>
  <c r="Y29"/>
  <c r="Y10" i="9"/>
  <c r="Y9"/>
  <c r="Y30"/>
  <c r="Y21"/>
  <c r="Z29"/>
  <c r="Q29"/>
  <c r="Y10" i="10"/>
  <c r="Y9"/>
  <c r="Y30"/>
  <c r="Y21"/>
  <c r="Z29"/>
  <c r="Q29"/>
  <c r="Y10" i="11"/>
  <c r="Y9"/>
  <c r="Y30"/>
  <c r="Y21"/>
  <c r="Y60"/>
  <c r="Z29"/>
  <c r="Q29"/>
  <c r="Y10" i="12"/>
  <c r="Y9"/>
  <c r="Y30"/>
  <c r="Y21"/>
  <c r="Z29"/>
  <c r="Q29"/>
  <c r="Y10" i="13"/>
  <c r="Y9"/>
  <c r="Y30"/>
  <c r="Y21"/>
  <c r="Z29"/>
  <c r="Q29"/>
  <c r="BD29"/>
  <c r="Y29"/>
  <c r="Y10" i="14"/>
  <c r="Y9"/>
  <c r="Y30"/>
  <c r="Y21"/>
  <c r="Y60"/>
  <c r="Z29"/>
  <c r="Q29"/>
  <c r="BD29"/>
  <c r="Y10" i="15"/>
  <c r="Y9"/>
  <c r="Y30"/>
  <c r="Y21"/>
  <c r="Z29"/>
  <c r="Q29"/>
  <c r="BD29"/>
  <c r="Y10" i="16"/>
  <c r="Y9"/>
  <c r="Y30"/>
  <c r="Y21"/>
  <c r="Z29"/>
  <c r="Q29"/>
  <c r="Y10" i="17"/>
  <c r="Y9"/>
  <c r="Y30"/>
  <c r="Y21"/>
  <c r="Z29"/>
  <c r="Q29"/>
  <c r="BD29"/>
  <c r="Y29"/>
  <c r="Y10" i="18"/>
  <c r="Y9"/>
  <c r="Y30"/>
  <c r="Y21"/>
  <c r="Z29"/>
  <c r="Q29"/>
  <c r="BD29"/>
  <c r="Y29"/>
  <c r="Y10" i="19"/>
  <c r="Y9"/>
  <c r="Y30"/>
  <c r="Y21"/>
  <c r="Z29"/>
  <c r="Q29"/>
  <c r="BD29"/>
  <c r="Y10" i="20"/>
  <c r="Y9"/>
  <c r="Y30"/>
  <c r="Y21"/>
  <c r="Z29"/>
  <c r="Q29"/>
  <c r="Y10" i="21"/>
  <c r="Y9"/>
  <c r="Y30"/>
  <c r="Y21"/>
  <c r="Z29"/>
  <c r="Q29"/>
  <c r="AL10" i="4"/>
  <c r="AL9"/>
  <c r="AL30"/>
  <c r="AL21"/>
  <c r="Z42"/>
  <c r="Q42"/>
  <c r="AL10" i="5"/>
  <c r="AL9"/>
  <c r="AL30"/>
  <c r="AL21"/>
  <c r="Z42"/>
  <c r="Q42"/>
  <c r="AL10" i="6"/>
  <c r="AL9"/>
  <c r="AL60"/>
  <c r="AL30"/>
  <c r="AL21"/>
  <c r="Z42"/>
  <c r="Q42"/>
  <c r="AL10" i="7"/>
  <c r="AL9"/>
  <c r="AL30"/>
  <c r="AL21"/>
  <c r="Z42"/>
  <c r="Q42"/>
  <c r="AL10" i="8"/>
  <c r="AL9"/>
  <c r="AL60"/>
  <c r="AL30"/>
  <c r="AL21"/>
  <c r="Z42"/>
  <c r="Q42"/>
  <c r="BD42"/>
  <c r="AL10" i="9"/>
  <c r="AL9"/>
  <c r="AL30"/>
  <c r="AL21"/>
  <c r="Z42"/>
  <c r="Q42"/>
  <c r="AL10" i="10"/>
  <c r="AL9"/>
  <c r="AL30"/>
  <c r="AL21"/>
  <c r="Z42"/>
  <c r="Q42"/>
  <c r="AL10" i="11"/>
  <c r="AL9"/>
  <c r="AL30"/>
  <c r="AL21"/>
  <c r="Z42"/>
  <c r="Q42"/>
  <c r="AL10" i="12"/>
  <c r="AL9"/>
  <c r="AL30"/>
  <c r="AL21"/>
  <c r="AL60"/>
  <c r="BE42"/>
  <c r="BF42"/>
  <c r="Z42"/>
  <c r="Q42"/>
  <c r="AL10" i="13"/>
  <c r="AL9"/>
  <c r="AL30"/>
  <c r="AL21"/>
  <c r="Z42"/>
  <c r="Q42"/>
  <c r="AL10" i="14"/>
  <c r="AL9"/>
  <c r="AL30"/>
  <c r="AL21"/>
  <c r="Z42"/>
  <c r="Q42"/>
  <c r="AL10" i="15"/>
  <c r="AL9"/>
  <c r="AL30"/>
  <c r="AL21"/>
  <c r="AL60"/>
  <c r="Z42"/>
  <c r="Q42"/>
  <c r="AL10" i="16"/>
  <c r="AL9"/>
  <c r="AL30"/>
  <c r="AL21"/>
  <c r="Z42"/>
  <c r="Q42"/>
  <c r="AL10" i="17"/>
  <c r="AL9"/>
  <c r="AL30"/>
  <c r="AL21"/>
  <c r="Z42"/>
  <c r="Q42"/>
  <c r="BD42"/>
  <c r="AL42"/>
  <c r="AL10" i="18"/>
  <c r="AL9"/>
  <c r="AL30"/>
  <c r="AL21"/>
  <c r="Z42"/>
  <c r="Q42"/>
  <c r="AL10" i="19"/>
  <c r="AL9"/>
  <c r="AL30"/>
  <c r="AL21"/>
  <c r="Z42"/>
  <c r="Q42"/>
  <c r="BD42"/>
  <c r="AL10" i="20"/>
  <c r="AL9"/>
  <c r="AL30"/>
  <c r="AL21"/>
  <c r="Z42"/>
  <c r="Q42"/>
  <c r="BD42"/>
  <c r="AL42"/>
  <c r="AL10" i="21"/>
  <c r="AL9"/>
  <c r="AL30"/>
  <c r="AL21"/>
  <c r="Z42"/>
  <c r="Q42"/>
  <c r="AM10" i="4"/>
  <c r="AM9"/>
  <c r="AM30"/>
  <c r="AM21"/>
  <c r="Z43"/>
  <c r="Q43"/>
  <c r="BD43"/>
  <c r="AM43"/>
  <c r="AM10" i="5"/>
  <c r="AM9"/>
  <c r="AM30"/>
  <c r="AM21"/>
  <c r="Z43"/>
  <c r="Q43"/>
  <c r="AM10" i="6"/>
  <c r="AM9"/>
  <c r="AM30"/>
  <c r="AM21"/>
  <c r="Z43"/>
  <c r="Q43"/>
  <c r="BD43"/>
  <c r="AM43"/>
  <c r="AM10" i="7"/>
  <c r="AM9"/>
  <c r="AM60"/>
  <c r="AM30"/>
  <c r="AM21"/>
  <c r="Z43"/>
  <c r="Q43"/>
  <c r="BD43"/>
  <c r="AM43"/>
  <c r="AM10" i="8"/>
  <c r="AM9"/>
  <c r="AM30"/>
  <c r="AM21"/>
  <c r="Z43"/>
  <c r="Q43"/>
  <c r="BD43"/>
  <c r="AM10" i="9"/>
  <c r="AM9"/>
  <c r="AM30"/>
  <c r="AM21"/>
  <c r="Z43"/>
  <c r="Q43"/>
  <c r="BD43"/>
  <c r="AM43"/>
  <c r="AM10" i="10"/>
  <c r="AM9"/>
  <c r="AM30"/>
  <c r="AM21"/>
  <c r="Z43"/>
  <c r="Q43"/>
  <c r="BD43"/>
  <c r="AM10" i="11"/>
  <c r="AM9"/>
  <c r="AM30"/>
  <c r="AM21"/>
  <c r="Z43"/>
  <c r="Q43"/>
  <c r="BD43"/>
  <c r="AM43"/>
  <c r="AM10" i="12"/>
  <c r="AM9"/>
  <c r="AM30"/>
  <c r="AM21"/>
  <c r="Z43"/>
  <c r="Q43"/>
  <c r="BD43"/>
  <c r="AM43"/>
  <c r="AM10" i="13"/>
  <c r="AM9"/>
  <c r="AM30"/>
  <c r="AM21"/>
  <c r="Z43"/>
  <c r="Q43"/>
  <c r="AM10" i="14"/>
  <c r="AM9"/>
  <c r="AM30"/>
  <c r="AM21"/>
  <c r="AM60"/>
  <c r="Z43"/>
  <c r="Q43"/>
  <c r="AM10" i="15"/>
  <c r="AM9"/>
  <c r="AM30"/>
  <c r="AM21"/>
  <c r="Z43"/>
  <c r="Q43"/>
  <c r="AM10" i="16"/>
  <c r="AM9"/>
  <c r="AM30"/>
  <c r="AM21"/>
  <c r="Z43"/>
  <c r="Q43"/>
  <c r="AM10" i="17"/>
  <c r="AM9"/>
  <c r="AM30"/>
  <c r="AM21"/>
  <c r="Z43"/>
  <c r="Q43"/>
  <c r="BD43"/>
  <c r="AM43"/>
  <c r="AM10" i="18"/>
  <c r="AM9"/>
  <c r="AM30"/>
  <c r="AM21"/>
  <c r="Z43"/>
  <c r="Q43"/>
  <c r="BD43"/>
  <c r="AM43"/>
  <c r="AM10" i="19"/>
  <c r="AM9"/>
  <c r="AM30"/>
  <c r="AM21"/>
  <c r="AM60"/>
  <c r="Z43"/>
  <c r="Q43"/>
  <c r="AM10" i="20"/>
  <c r="AM9"/>
  <c r="AM30"/>
  <c r="AM21"/>
  <c r="Z43"/>
  <c r="Q43"/>
  <c r="BD43"/>
  <c r="AM10" i="21"/>
  <c r="AM9"/>
  <c r="AM30"/>
  <c r="AM21"/>
  <c r="Z43"/>
  <c r="Q43"/>
  <c r="BD43"/>
  <c r="AN10" i="4"/>
  <c r="AN9"/>
  <c r="AN30"/>
  <c r="AN21"/>
  <c r="Z44"/>
  <c r="Q44"/>
  <c r="BD44"/>
  <c r="AN44"/>
  <c r="AN10" i="5"/>
  <c r="AN9"/>
  <c r="AN30"/>
  <c r="AN21"/>
  <c r="Z44"/>
  <c r="Q44"/>
  <c r="AN10" i="6"/>
  <c r="AN9"/>
  <c r="AN30"/>
  <c r="AN21"/>
  <c r="Z44"/>
  <c r="Q44"/>
  <c r="AN10" i="7"/>
  <c r="AN9"/>
  <c r="AN30"/>
  <c r="AN21"/>
  <c r="Z44"/>
  <c r="Q44"/>
  <c r="BD44"/>
  <c r="AN44"/>
  <c r="AN10" i="8"/>
  <c r="AN9"/>
  <c r="AN30"/>
  <c r="AN21"/>
  <c r="Z44"/>
  <c r="Q44"/>
  <c r="AN10" i="9"/>
  <c r="AN9"/>
  <c r="AN30"/>
  <c r="AN21"/>
  <c r="Z44"/>
  <c r="Q44"/>
  <c r="AN10" i="10"/>
  <c r="AN9"/>
  <c r="AN30"/>
  <c r="AN21"/>
  <c r="AN60"/>
  <c r="BE44"/>
  <c r="BF44"/>
  <c r="Z44"/>
  <c r="Q44"/>
  <c r="AN10" i="11"/>
  <c r="AN9"/>
  <c r="AN30"/>
  <c r="AN21"/>
  <c r="Z44"/>
  <c r="Q44"/>
  <c r="BD44"/>
  <c r="AN44"/>
  <c r="AN10" i="12"/>
  <c r="AN9"/>
  <c r="AN30"/>
  <c r="AN21"/>
  <c r="Z44"/>
  <c r="Q44"/>
  <c r="BD44"/>
  <c r="AN10" i="13"/>
  <c r="AN9"/>
  <c r="AN30"/>
  <c r="AN21"/>
  <c r="Z44"/>
  <c r="Q44"/>
  <c r="AN10" i="14"/>
  <c r="AN9"/>
  <c r="AN30"/>
  <c r="AN21"/>
  <c r="Z44"/>
  <c r="Q44"/>
  <c r="BD44"/>
  <c r="AN44"/>
  <c r="AN10" i="15"/>
  <c r="AN9"/>
  <c r="AN30"/>
  <c r="AN21"/>
  <c r="AN60"/>
  <c r="Z44"/>
  <c r="Q44"/>
  <c r="BD44"/>
  <c r="AN44"/>
  <c r="AN10" i="16"/>
  <c r="AN9"/>
  <c r="AN30"/>
  <c r="AN21"/>
  <c r="Z44"/>
  <c r="Q44"/>
  <c r="BD44"/>
  <c r="AN44"/>
  <c r="AN10" i="17"/>
  <c r="AN9"/>
  <c r="AN30"/>
  <c r="AN21"/>
  <c r="AN60"/>
  <c r="Z44"/>
  <c r="Q44"/>
  <c r="BD44"/>
  <c r="AN10" i="18"/>
  <c r="AN9"/>
  <c r="AN30"/>
  <c r="AN21"/>
  <c r="Z44"/>
  <c r="Q44"/>
  <c r="BD44"/>
  <c r="AN44"/>
  <c r="AN10" i="19"/>
  <c r="AN9"/>
  <c r="AN60"/>
  <c r="AN30"/>
  <c r="AN21"/>
  <c r="Z44"/>
  <c r="Q44"/>
  <c r="AN10" i="20"/>
  <c r="AN9"/>
  <c r="AN60"/>
  <c r="AN30"/>
  <c r="AN21"/>
  <c r="Z44"/>
  <c r="Q44"/>
  <c r="BD44"/>
  <c r="AN44"/>
  <c r="AN10" i="21"/>
  <c r="AN9"/>
  <c r="AN30"/>
  <c r="AN21"/>
  <c r="Z44"/>
  <c r="Q44"/>
  <c r="BD44"/>
  <c r="AO10" i="4"/>
  <c r="AO9"/>
  <c r="AO30"/>
  <c r="AO21"/>
  <c r="Z45"/>
  <c r="Q45"/>
  <c r="BD45"/>
  <c r="AO10" i="5"/>
  <c r="AO9"/>
  <c r="AO30"/>
  <c r="F30" i="59"/>
  <c r="Z45" i="5"/>
  <c r="Q45"/>
  <c r="BD45"/>
  <c r="AO45"/>
  <c r="AO10" i="6"/>
  <c r="AO9"/>
  <c r="AO30"/>
  <c r="Z45"/>
  <c r="Q45"/>
  <c r="BD45"/>
  <c r="AO45"/>
  <c r="AO10" i="7"/>
  <c r="AO9"/>
  <c r="AO30"/>
  <c r="H30" i="59"/>
  <c r="Z45" i="7"/>
  <c r="Q45"/>
  <c r="BD45"/>
  <c r="AO45"/>
  <c r="AO10" i="8"/>
  <c r="AO9"/>
  <c r="AO30"/>
  <c r="Z45"/>
  <c r="Q45"/>
  <c r="AO10" i="9"/>
  <c r="AO9"/>
  <c r="AO30"/>
  <c r="J30" i="59"/>
  <c r="Z45" i="9"/>
  <c r="Q45"/>
  <c r="AO10" i="10"/>
  <c r="AO9"/>
  <c r="AO30"/>
  <c r="K30" i="59"/>
  <c r="Z45" i="10"/>
  <c r="Q45"/>
  <c r="BD45"/>
  <c r="AO10" i="11"/>
  <c r="AO9"/>
  <c r="AO30"/>
  <c r="Z45"/>
  <c r="Q45"/>
  <c r="BD45"/>
  <c r="AO45"/>
  <c r="AO10" i="12"/>
  <c r="AO9"/>
  <c r="AO30"/>
  <c r="Z45"/>
  <c r="Q45"/>
  <c r="AO10" i="13"/>
  <c r="AO9"/>
  <c r="AO30"/>
  <c r="Z45"/>
  <c r="Q45"/>
  <c r="BD45"/>
  <c r="AO10" i="14"/>
  <c r="AO9"/>
  <c r="AO30"/>
  <c r="O30" i="59"/>
  <c r="Z45" i="14"/>
  <c r="Q45"/>
  <c r="BD45"/>
  <c r="AO45"/>
  <c r="AO10" i="15"/>
  <c r="AO9"/>
  <c r="AO30"/>
  <c r="Z45"/>
  <c r="Q45"/>
  <c r="BD45"/>
  <c r="AO45"/>
  <c r="AO10" i="16"/>
  <c r="AO9"/>
  <c r="AO30"/>
  <c r="Z45"/>
  <c r="Q45"/>
  <c r="AO10" i="17"/>
  <c r="AO9"/>
  <c r="AO30"/>
  <c r="R30" i="59"/>
  <c r="Z45" i="17"/>
  <c r="Q45"/>
  <c r="BD45"/>
  <c r="AO45"/>
  <c r="AO10" i="18"/>
  <c r="AO9"/>
  <c r="AO30"/>
  <c r="S30" i="59"/>
  <c r="AO21" i="18"/>
  <c r="Z45"/>
  <c r="Q45"/>
  <c r="BD45"/>
  <c r="AO45"/>
  <c r="AO10" i="19"/>
  <c r="AO9"/>
  <c r="AO30"/>
  <c r="T30" i="59"/>
  <c r="AO21" i="19"/>
  <c r="Z45"/>
  <c r="Q45"/>
  <c r="BD45"/>
  <c r="AO45"/>
  <c r="AO10" i="20"/>
  <c r="AO9"/>
  <c r="AO30"/>
  <c r="U30" i="59"/>
  <c r="Z45" i="20"/>
  <c r="Q45"/>
  <c r="AO10" i="21"/>
  <c r="AO9"/>
  <c r="AO30"/>
  <c r="Z45"/>
  <c r="Q45"/>
  <c r="AP30" i="4"/>
  <c r="E30" i="59"/>
  <c r="AP21" i="4"/>
  <c r="AP60"/>
  <c r="Z46"/>
  <c r="Q46"/>
  <c r="BD46"/>
  <c r="AP46"/>
  <c r="AP10" i="5"/>
  <c r="AP9"/>
  <c r="AP30"/>
  <c r="AP21"/>
  <c r="Z46"/>
  <c r="Q46"/>
  <c r="AP10" i="6"/>
  <c r="AP9"/>
  <c r="AP60"/>
  <c r="AP30"/>
  <c r="AP21"/>
  <c r="Z46"/>
  <c r="Q46"/>
  <c r="AP10" i="7"/>
  <c r="AP9"/>
  <c r="AP30"/>
  <c r="AP21"/>
  <c r="Z46"/>
  <c r="Q46"/>
  <c r="AP10" i="8"/>
  <c r="AP9"/>
  <c r="AP30"/>
  <c r="AP21"/>
  <c r="Z46"/>
  <c r="Q46"/>
  <c r="BD46"/>
  <c r="AP46"/>
  <c r="AP10" i="9"/>
  <c r="AP9"/>
  <c r="AP30"/>
  <c r="AP21"/>
  <c r="AP60"/>
  <c r="Z46"/>
  <c r="Q46"/>
  <c r="BD46"/>
  <c r="AP46"/>
  <c r="AP10" i="10"/>
  <c r="AP9"/>
  <c r="AP30"/>
  <c r="AP21"/>
  <c r="Z46"/>
  <c r="Q46"/>
  <c r="BD46"/>
  <c r="AP10" i="11"/>
  <c r="AP9"/>
  <c r="AP30"/>
  <c r="AP21"/>
  <c r="AP60"/>
  <c r="Z46"/>
  <c r="Q46"/>
  <c r="AP10" i="12"/>
  <c r="AP9"/>
  <c r="AP60"/>
  <c r="AP61"/>
  <c r="O44" i="55"/>
  <c r="AP30" i="12"/>
  <c r="AP21"/>
  <c r="Z46"/>
  <c r="Q46"/>
  <c r="BD46"/>
  <c r="AP10" i="13"/>
  <c r="AP9"/>
  <c r="AP30"/>
  <c r="AP21"/>
  <c r="AP60"/>
  <c r="Z46"/>
  <c r="Q46"/>
  <c r="AP10" i="14"/>
  <c r="AP9"/>
  <c r="AP30"/>
  <c r="AP21"/>
  <c r="Z46"/>
  <c r="Q46"/>
  <c r="AP10" i="15"/>
  <c r="AP9"/>
  <c r="AP30"/>
  <c r="AP21"/>
  <c r="Z46"/>
  <c r="Q46"/>
  <c r="AP10" i="16"/>
  <c r="AP9"/>
  <c r="AP60"/>
  <c r="AP30"/>
  <c r="AP21"/>
  <c r="Z46"/>
  <c r="Q46"/>
  <c r="BD46"/>
  <c r="AP46"/>
  <c r="AP10" i="17"/>
  <c r="AP9"/>
  <c r="AP30"/>
  <c r="AP21"/>
  <c r="Z46"/>
  <c r="Q46"/>
  <c r="BD46"/>
  <c r="AP46"/>
  <c r="AP10" i="18"/>
  <c r="AP9"/>
  <c r="AP30"/>
  <c r="AP21"/>
  <c r="AP60"/>
  <c r="Z46"/>
  <c r="Q46"/>
  <c r="AP10" i="19"/>
  <c r="AP9"/>
  <c r="AP30"/>
  <c r="AP21"/>
  <c r="Z46"/>
  <c r="Q46"/>
  <c r="BD46"/>
  <c r="AP10" i="20"/>
  <c r="AP9"/>
  <c r="AP60"/>
  <c r="AP30"/>
  <c r="AP21"/>
  <c r="Z46"/>
  <c r="Q46"/>
  <c r="BD46"/>
  <c r="AP46"/>
  <c r="AP10" i="21"/>
  <c r="AP9"/>
  <c r="AP30"/>
  <c r="AP21"/>
  <c r="Z46"/>
  <c r="Q46"/>
  <c r="BD46"/>
  <c r="AP46"/>
  <c r="AQ10" i="4"/>
  <c r="AQ9"/>
  <c r="AQ30"/>
  <c r="AQ21"/>
  <c r="Z47"/>
  <c r="Q47"/>
  <c r="BD47"/>
  <c r="AQ10" i="5"/>
  <c r="AQ9"/>
  <c r="AQ30"/>
  <c r="AQ21"/>
  <c r="Z47"/>
  <c r="Q47"/>
  <c r="AQ10" i="6"/>
  <c r="AQ9"/>
  <c r="AQ30"/>
  <c r="AQ21"/>
  <c r="Z47"/>
  <c r="Q47"/>
  <c r="AQ10" i="7"/>
  <c r="AQ9"/>
  <c r="AQ30"/>
  <c r="AQ21"/>
  <c r="Z47"/>
  <c r="Q47"/>
  <c r="BD47"/>
  <c r="AQ47"/>
  <c r="AQ10" i="8"/>
  <c r="AQ9"/>
  <c r="AQ30"/>
  <c r="AQ21"/>
  <c r="Z47"/>
  <c r="Q47"/>
  <c r="BD47"/>
  <c r="AQ47"/>
  <c r="AQ10" i="9"/>
  <c r="AQ9"/>
  <c r="AQ30"/>
  <c r="AQ21"/>
  <c r="Z47"/>
  <c r="Q47"/>
  <c r="BD47"/>
  <c r="AQ47"/>
  <c r="AQ10" i="10"/>
  <c r="AQ9"/>
  <c r="AQ30"/>
  <c r="AQ21"/>
  <c r="AQ60"/>
  <c r="Z47"/>
  <c r="Q47"/>
  <c r="AQ10" i="11"/>
  <c r="AQ9"/>
  <c r="AQ30"/>
  <c r="AQ21"/>
  <c r="Z47"/>
  <c r="Q47"/>
  <c r="BD47"/>
  <c r="AQ47"/>
  <c r="AQ10" i="12"/>
  <c r="AQ9"/>
  <c r="AQ30"/>
  <c r="AQ21"/>
  <c r="AQ60"/>
  <c r="BE47"/>
  <c r="BF47"/>
  <c r="Z47"/>
  <c r="Q47"/>
  <c r="BD47"/>
  <c r="AQ47"/>
  <c r="AQ10" i="13"/>
  <c r="AQ9"/>
  <c r="AQ30"/>
  <c r="AQ21"/>
  <c r="AQ60"/>
  <c r="Z47"/>
  <c r="Q47"/>
  <c r="AQ10" i="14"/>
  <c r="AQ9"/>
  <c r="AQ30"/>
  <c r="AQ21"/>
  <c r="AQ60"/>
  <c r="Z47"/>
  <c r="Q47"/>
  <c r="AQ10" i="15"/>
  <c r="AQ9"/>
  <c r="AQ30"/>
  <c r="AQ21"/>
  <c r="Z47"/>
  <c r="Q47"/>
  <c r="AQ10" i="16"/>
  <c r="AQ9"/>
  <c r="AQ30"/>
  <c r="AQ21"/>
  <c r="Z47"/>
  <c r="Q47"/>
  <c r="BD47"/>
  <c r="AQ47"/>
  <c r="AQ10" i="17"/>
  <c r="AQ9"/>
  <c r="AQ30"/>
  <c r="AQ21"/>
  <c r="AQ60"/>
  <c r="Z47"/>
  <c r="Q47"/>
  <c r="AQ10" i="18"/>
  <c r="AQ9"/>
  <c r="AQ30"/>
  <c r="AQ21"/>
  <c r="Z47"/>
  <c r="Q47"/>
  <c r="BD47"/>
  <c r="AQ61"/>
  <c r="U45" i="55"/>
  <c r="AQ10" i="19"/>
  <c r="AQ9"/>
  <c r="AQ30"/>
  <c r="AQ21"/>
  <c r="AQ60"/>
  <c r="Z47"/>
  <c r="Q47"/>
  <c r="BD47"/>
  <c r="AQ47"/>
  <c r="AQ10" i="20"/>
  <c r="AQ9"/>
  <c r="AQ30"/>
  <c r="AQ21"/>
  <c r="Z47"/>
  <c r="Q47"/>
  <c r="BD47"/>
  <c r="AQ10" i="21"/>
  <c r="AQ9"/>
  <c r="AQ30"/>
  <c r="AQ21"/>
  <c r="Z47"/>
  <c r="Q47"/>
  <c r="AR10" i="4"/>
  <c r="AR9"/>
  <c r="AR30"/>
  <c r="AR21"/>
  <c r="Z48"/>
  <c r="Q48"/>
  <c r="AR10" i="5"/>
  <c r="AR9"/>
  <c r="AR30"/>
  <c r="AR21"/>
  <c r="Z48"/>
  <c r="Q48"/>
  <c r="AR10" i="6"/>
  <c r="AR9"/>
  <c r="AR60"/>
  <c r="AR30"/>
  <c r="AR21"/>
  <c r="Z48"/>
  <c r="Q48"/>
  <c r="BD48"/>
  <c r="AR48"/>
  <c r="AR10" i="7"/>
  <c r="AR9"/>
  <c r="AR30"/>
  <c r="AR21"/>
  <c r="Z48"/>
  <c r="Q48"/>
  <c r="BD48"/>
  <c r="AR48"/>
  <c r="AR10" i="8"/>
  <c r="AR9"/>
  <c r="AR30"/>
  <c r="AR21"/>
  <c r="Z48"/>
  <c r="Q48"/>
  <c r="BD48"/>
  <c r="AR10" i="9"/>
  <c r="AR9"/>
  <c r="AR30"/>
  <c r="AR21"/>
  <c r="Z48"/>
  <c r="Q48"/>
  <c r="BD48"/>
  <c r="AR48"/>
  <c r="AR10" i="10"/>
  <c r="AR9"/>
  <c r="AR30"/>
  <c r="AR21"/>
  <c r="Z48"/>
  <c r="Q48"/>
  <c r="BD48"/>
  <c r="AR48"/>
  <c r="AR10" i="11"/>
  <c r="AR9"/>
  <c r="AR30"/>
  <c r="AR21"/>
  <c r="Z48"/>
  <c r="Q48"/>
  <c r="BD48"/>
  <c r="AR48"/>
  <c r="AR10" i="12"/>
  <c r="AR9"/>
  <c r="AR30"/>
  <c r="AR21"/>
  <c r="AR60"/>
  <c r="Z48"/>
  <c r="Q48"/>
  <c r="BD48"/>
  <c r="AR48"/>
  <c r="AR10" i="13"/>
  <c r="AR9"/>
  <c r="AR30"/>
  <c r="AR21"/>
  <c r="Z48"/>
  <c r="Q48"/>
  <c r="AR10" i="14"/>
  <c r="AR9"/>
  <c r="AR30"/>
  <c r="AR21"/>
  <c r="Z48"/>
  <c r="Q48"/>
  <c r="BD48"/>
  <c r="AR48"/>
  <c r="AR10" i="15"/>
  <c r="AR9"/>
  <c r="AR30"/>
  <c r="AR21"/>
  <c r="Z48"/>
  <c r="Q48"/>
  <c r="BD48"/>
  <c r="AR10" i="16"/>
  <c r="AR9"/>
  <c r="AR60"/>
  <c r="AR30"/>
  <c r="AR21"/>
  <c r="Z48"/>
  <c r="Q48"/>
  <c r="BD48"/>
  <c r="AR48"/>
  <c r="AR10" i="17"/>
  <c r="AR9"/>
  <c r="AR30"/>
  <c r="AR21"/>
  <c r="Z48"/>
  <c r="Q48"/>
  <c r="BD48"/>
  <c r="AR48"/>
  <c r="AR10" i="18"/>
  <c r="AR9"/>
  <c r="AR30"/>
  <c r="AR21"/>
  <c r="Z48"/>
  <c r="Q48"/>
  <c r="BD48"/>
  <c r="AR48"/>
  <c r="AR10" i="19"/>
  <c r="AR9"/>
  <c r="AR60"/>
  <c r="AR30"/>
  <c r="AR21"/>
  <c r="Z48"/>
  <c r="Q48"/>
  <c r="BD48"/>
  <c r="AR48"/>
  <c r="AR10" i="20"/>
  <c r="AR9"/>
  <c r="AR60"/>
  <c r="AR61"/>
  <c r="AR30"/>
  <c r="AR21"/>
  <c r="Z48"/>
  <c r="Q48"/>
  <c r="BD48"/>
  <c r="AR10" i="21"/>
  <c r="AR9"/>
  <c r="AR30"/>
  <c r="AR21"/>
  <c r="Z48"/>
  <c r="Q48"/>
  <c r="BD48"/>
  <c r="AR48"/>
  <c r="AS10" i="4"/>
  <c r="AS9"/>
  <c r="AS60"/>
  <c r="AS30"/>
  <c r="AS21"/>
  <c r="Z49"/>
  <c r="Q49"/>
  <c r="AS10" i="5"/>
  <c r="AS9"/>
  <c r="AS30"/>
  <c r="AS21"/>
  <c r="Z49"/>
  <c r="Q49"/>
  <c r="BD49"/>
  <c r="AS49"/>
  <c r="AS10" i="6"/>
  <c r="AS9"/>
  <c r="AS30"/>
  <c r="AS21"/>
  <c r="AS60"/>
  <c r="Z49"/>
  <c r="Q49"/>
  <c r="BD49"/>
  <c r="AS49"/>
  <c r="AS10" i="7"/>
  <c r="AS9"/>
  <c r="AS30"/>
  <c r="AS21"/>
  <c r="AS60"/>
  <c r="BE49"/>
  <c r="BF49"/>
  <c r="Z49"/>
  <c r="Q49"/>
  <c r="BD49"/>
  <c r="AS49"/>
  <c r="AS10" i="8"/>
  <c r="AS9"/>
  <c r="AS30"/>
  <c r="AS21"/>
  <c r="AS60"/>
  <c r="Z49"/>
  <c r="Q49"/>
  <c r="AS10" i="9"/>
  <c r="AS9"/>
  <c r="AS30"/>
  <c r="AS21"/>
  <c r="Z49"/>
  <c r="Q49"/>
  <c r="BD49"/>
  <c r="AS10" i="10"/>
  <c r="AS9"/>
  <c r="AS60"/>
  <c r="AS30"/>
  <c r="AS21"/>
  <c r="Z49"/>
  <c r="Q49"/>
  <c r="BD49"/>
  <c r="AS49"/>
  <c r="AS10" i="11"/>
  <c r="AS9"/>
  <c r="AS30"/>
  <c r="AS21"/>
  <c r="Z49"/>
  <c r="Q49"/>
  <c r="BD49"/>
  <c r="AS49"/>
  <c r="AS10" i="12"/>
  <c r="AS9"/>
  <c r="AS30"/>
  <c r="AS21"/>
  <c r="AS60"/>
  <c r="Z49"/>
  <c r="Q49"/>
  <c r="AS10" i="13"/>
  <c r="AS9"/>
  <c r="AS30"/>
  <c r="AS21"/>
  <c r="Z49"/>
  <c r="Q49"/>
  <c r="BD49"/>
  <c r="AS49"/>
  <c r="AS10" i="14"/>
  <c r="AS9"/>
  <c r="AS30"/>
  <c r="AS21"/>
  <c r="Z49"/>
  <c r="Q49"/>
  <c r="BD49"/>
  <c r="AS49"/>
  <c r="AS10" i="15"/>
  <c r="AS9"/>
  <c r="AS60"/>
  <c r="AS30"/>
  <c r="AS21"/>
  <c r="Z49"/>
  <c r="Q49"/>
  <c r="BD49"/>
  <c r="AS49"/>
  <c r="AS10" i="16"/>
  <c r="AS9"/>
  <c r="AS30"/>
  <c r="AS21"/>
  <c r="Z49"/>
  <c r="Q49"/>
  <c r="AS10" i="17"/>
  <c r="AS9"/>
  <c r="AS30"/>
  <c r="AS21"/>
  <c r="Z49"/>
  <c r="Q49"/>
  <c r="BD49"/>
  <c r="AS10" i="18"/>
  <c r="AS9"/>
  <c r="AS30"/>
  <c r="AS21"/>
  <c r="Z49"/>
  <c r="Q49"/>
  <c r="BD49"/>
  <c r="AS49"/>
  <c r="AS10" i="19"/>
  <c r="AS9"/>
  <c r="AS60"/>
  <c r="AS61"/>
  <c r="V47" i="55"/>
  <c r="AS30" i="19"/>
  <c r="AS21"/>
  <c r="Z49"/>
  <c r="Q49"/>
  <c r="BD49"/>
  <c r="AS49"/>
  <c r="AS10" i="20"/>
  <c r="AS9"/>
  <c r="AS30"/>
  <c r="AS21"/>
  <c r="AS60"/>
  <c r="Z49"/>
  <c r="Q49"/>
  <c r="BD49"/>
  <c r="AS61"/>
  <c r="W47" i="55"/>
  <c r="AS10" i="21"/>
  <c r="AS9"/>
  <c r="AS30"/>
  <c r="AS21"/>
  <c r="Z49"/>
  <c r="Q49"/>
  <c r="AT10" i="4"/>
  <c r="AT9"/>
  <c r="AT30"/>
  <c r="AT21"/>
  <c r="Z50"/>
  <c r="Q50"/>
  <c r="BD50"/>
  <c r="AT50"/>
  <c r="AT10" i="5"/>
  <c r="AT9"/>
  <c r="AT30"/>
  <c r="AT21"/>
  <c r="Z50"/>
  <c r="Q50"/>
  <c r="AT10" i="6"/>
  <c r="AT9"/>
  <c r="AT30"/>
  <c r="AT21"/>
  <c r="Z50"/>
  <c r="Q50"/>
  <c r="AT10" i="7"/>
  <c r="AT9"/>
  <c r="AT30"/>
  <c r="AT21"/>
  <c r="Z50"/>
  <c r="Q50"/>
  <c r="AT10" i="8"/>
  <c r="AT9"/>
  <c r="AT30"/>
  <c r="AT21"/>
  <c r="Z50"/>
  <c r="Q50"/>
  <c r="BD50"/>
  <c r="AT10" i="9"/>
  <c r="AT9"/>
  <c r="AT30"/>
  <c r="AT21"/>
  <c r="AT60"/>
  <c r="AT61"/>
  <c r="Z50"/>
  <c r="Q50"/>
  <c r="AT10" i="10"/>
  <c r="AT9"/>
  <c r="AT30"/>
  <c r="AT21"/>
  <c r="Z50"/>
  <c r="Q50"/>
  <c r="AT10" i="11"/>
  <c r="AT9"/>
  <c r="AT30"/>
  <c r="AT21"/>
  <c r="Z50"/>
  <c r="Q50"/>
  <c r="BD50"/>
  <c r="AT10" i="12"/>
  <c r="AT9"/>
  <c r="AT30"/>
  <c r="AT21"/>
  <c r="Z50"/>
  <c r="Q50"/>
  <c r="AT10" i="13"/>
  <c r="AT9"/>
  <c r="AT30"/>
  <c r="AT21"/>
  <c r="Z50"/>
  <c r="Q50"/>
  <c r="AT10" i="14"/>
  <c r="AT9"/>
  <c r="AT60"/>
  <c r="AT30"/>
  <c r="AT21"/>
  <c r="Z50"/>
  <c r="Q50"/>
  <c r="AT10" i="15"/>
  <c r="AT9"/>
  <c r="AT30"/>
  <c r="AT21"/>
  <c r="Z50"/>
  <c r="Q50"/>
  <c r="AT10" i="16"/>
  <c r="AT9"/>
  <c r="AT30"/>
  <c r="AT21"/>
  <c r="Z50"/>
  <c r="Q50"/>
  <c r="AT10" i="17"/>
  <c r="AT9"/>
  <c r="AT30"/>
  <c r="AT21"/>
  <c r="Z50"/>
  <c r="Q50"/>
  <c r="BD50"/>
  <c r="AT50"/>
  <c r="AT10" i="18"/>
  <c r="AT9"/>
  <c r="AT30"/>
  <c r="AT21"/>
  <c r="Z50"/>
  <c r="Q50"/>
  <c r="AT10" i="19"/>
  <c r="AT9"/>
  <c r="AT30"/>
  <c r="AT21"/>
  <c r="Z50"/>
  <c r="Q50"/>
  <c r="BD50"/>
  <c r="AT50"/>
  <c r="AT10" i="20"/>
  <c r="AT9"/>
  <c r="AT30"/>
  <c r="AT21"/>
  <c r="Z50"/>
  <c r="Q50"/>
  <c r="BD50"/>
  <c r="AT10" i="21"/>
  <c r="AT9"/>
  <c r="AT30"/>
  <c r="AT21"/>
  <c r="Z50"/>
  <c r="Q50"/>
  <c r="BD50"/>
  <c r="AT50"/>
  <c r="AV10" i="4"/>
  <c r="AV9"/>
  <c r="AV30"/>
  <c r="AV21"/>
  <c r="Z52"/>
  <c r="Q52"/>
  <c r="BD52"/>
  <c r="AV10" i="5"/>
  <c r="AV9"/>
  <c r="AV30"/>
  <c r="AV21"/>
  <c r="AV60"/>
  <c r="Z52"/>
  <c r="Q52"/>
  <c r="AV10" i="6"/>
  <c r="AV9"/>
  <c r="AV60"/>
  <c r="BE52"/>
  <c r="BF52"/>
  <c r="AV30"/>
  <c r="AV21"/>
  <c r="Z52"/>
  <c r="Q52"/>
  <c r="BD52"/>
  <c r="AV10" i="7"/>
  <c r="AV9"/>
  <c r="AV30"/>
  <c r="AV21"/>
  <c r="AV60"/>
  <c r="Z52"/>
  <c r="Q52"/>
  <c r="AV10" i="8"/>
  <c r="AV9"/>
  <c r="AV30"/>
  <c r="AV21"/>
  <c r="Z52"/>
  <c r="Q52"/>
  <c r="BD52"/>
  <c r="AV52"/>
  <c r="AV10" i="9"/>
  <c r="AV9"/>
  <c r="AV60"/>
  <c r="AV30"/>
  <c r="AV21"/>
  <c r="Z52"/>
  <c r="Q52"/>
  <c r="BD52"/>
  <c r="AV52"/>
  <c r="AV10" i="10"/>
  <c r="AV9"/>
  <c r="AV60"/>
  <c r="AV30"/>
  <c r="AV21"/>
  <c r="Z52"/>
  <c r="Q52"/>
  <c r="AV10" i="11"/>
  <c r="AV9"/>
  <c r="AV30"/>
  <c r="AV21"/>
  <c r="Z52"/>
  <c r="Q52"/>
  <c r="BD52"/>
  <c r="AV52"/>
  <c r="AV10" i="12"/>
  <c r="AV9"/>
  <c r="AV30"/>
  <c r="AV21"/>
  <c r="Z52"/>
  <c r="Q52"/>
  <c r="BD52"/>
  <c r="AV10" i="13"/>
  <c r="AV9"/>
  <c r="AV30"/>
  <c r="AV21"/>
  <c r="Z52"/>
  <c r="Q52"/>
  <c r="BD52"/>
  <c r="AV52"/>
  <c r="AV10" i="14"/>
  <c r="AV9"/>
  <c r="AV60"/>
  <c r="AV30"/>
  <c r="AV21"/>
  <c r="Z52"/>
  <c r="Q52"/>
  <c r="AV10" i="15"/>
  <c r="AV9"/>
  <c r="AV60"/>
  <c r="AV30"/>
  <c r="AV21"/>
  <c r="Z52"/>
  <c r="Q52"/>
  <c r="AV10" i="16"/>
  <c r="AV9"/>
  <c r="AV30"/>
  <c r="AV21"/>
  <c r="Z52"/>
  <c r="Q52"/>
  <c r="BD52"/>
  <c r="AV52"/>
  <c r="AV10" i="17"/>
  <c r="AV9"/>
  <c r="AV30"/>
  <c r="AV21"/>
  <c r="Z52"/>
  <c r="Q52"/>
  <c r="AV10" i="18"/>
  <c r="AV9"/>
  <c r="AV30"/>
  <c r="AV21"/>
  <c r="Z52"/>
  <c r="Q52"/>
  <c r="BD52"/>
  <c r="AV52"/>
  <c r="AV10" i="19"/>
  <c r="AV9"/>
  <c r="AV30"/>
  <c r="AV21"/>
  <c r="AV60"/>
  <c r="Z52"/>
  <c r="Q52"/>
  <c r="BD52"/>
  <c r="AV52"/>
  <c r="AV10" i="20"/>
  <c r="AV9"/>
  <c r="AV30"/>
  <c r="AV21"/>
  <c r="Z52"/>
  <c r="Q52"/>
  <c r="BD52"/>
  <c r="AV52"/>
  <c r="AV10" i="21"/>
  <c r="AV9"/>
  <c r="AV30"/>
  <c r="AV21"/>
  <c r="Z52"/>
  <c r="Q52"/>
  <c r="BD52"/>
  <c r="AV52"/>
  <c r="AW10" i="4"/>
  <c r="AW9"/>
  <c r="AW60"/>
  <c r="AW30"/>
  <c r="AW21"/>
  <c r="Z53"/>
  <c r="Q53"/>
  <c r="BD53"/>
  <c r="AW53"/>
  <c r="AW10" i="5"/>
  <c r="AW9"/>
  <c r="AW30"/>
  <c r="AW21"/>
  <c r="AW60"/>
  <c r="Z53"/>
  <c r="Q53"/>
  <c r="AW10" i="6"/>
  <c r="AW9"/>
  <c r="AW60"/>
  <c r="AW30"/>
  <c r="AW21"/>
  <c r="Z53"/>
  <c r="Q53"/>
  <c r="BD53"/>
  <c r="AW53"/>
  <c r="AW10" i="7"/>
  <c r="AW9"/>
  <c r="AW30"/>
  <c r="AW21"/>
  <c r="Z53"/>
  <c r="Q53"/>
  <c r="BD53"/>
  <c r="AW53"/>
  <c r="AW10" i="8"/>
  <c r="AW9"/>
  <c r="AW30"/>
  <c r="AW21"/>
  <c r="Z53"/>
  <c r="Q53"/>
  <c r="BD53"/>
  <c r="AW53"/>
  <c r="AW10" i="9"/>
  <c r="AW9"/>
  <c r="AW30"/>
  <c r="AW21"/>
  <c r="AW60"/>
  <c r="Z53"/>
  <c r="Q53"/>
  <c r="AW10" i="10"/>
  <c r="AW9"/>
  <c r="AW30"/>
  <c r="AW21"/>
  <c r="Z53"/>
  <c r="Q53"/>
  <c r="AW10" i="11"/>
  <c r="AW9"/>
  <c r="AW30"/>
  <c r="AW21"/>
  <c r="Z53"/>
  <c r="Q53"/>
  <c r="BD53"/>
  <c r="AW53"/>
  <c r="AW10" i="12"/>
  <c r="AW9"/>
  <c r="AW30"/>
  <c r="AW21"/>
  <c r="Z53"/>
  <c r="Q53"/>
  <c r="BD53"/>
  <c r="AW53"/>
  <c r="AW10" i="13"/>
  <c r="AW9"/>
  <c r="AW30"/>
  <c r="AW21"/>
  <c r="AW60"/>
  <c r="Z53"/>
  <c r="Q53"/>
  <c r="AW10" i="14"/>
  <c r="AW9"/>
  <c r="AW30"/>
  <c r="AW21"/>
  <c r="Z53"/>
  <c r="Q53"/>
  <c r="AW10" i="15"/>
  <c r="AW9"/>
  <c r="AW30"/>
  <c r="AW21"/>
  <c r="AW60"/>
  <c r="Z53"/>
  <c r="Q53"/>
  <c r="BD53"/>
  <c r="AW53"/>
  <c r="AW10" i="16"/>
  <c r="AW9"/>
  <c r="AW30"/>
  <c r="AW21"/>
  <c r="Z53"/>
  <c r="Q53"/>
  <c r="BD53"/>
  <c r="AW10" i="17"/>
  <c r="AW9"/>
  <c r="AW30"/>
  <c r="AW21"/>
  <c r="Z53"/>
  <c r="Q53"/>
  <c r="BD53"/>
  <c r="AW53"/>
  <c r="AW10" i="18"/>
  <c r="AW9"/>
  <c r="AW30"/>
  <c r="AW21"/>
  <c r="Z53"/>
  <c r="Q53"/>
  <c r="AW10" i="19"/>
  <c r="AW9"/>
  <c r="AW60"/>
  <c r="AW30"/>
  <c r="AW21"/>
  <c r="Z53"/>
  <c r="Q53"/>
  <c r="BD53"/>
  <c r="AW53"/>
  <c r="AW10" i="20"/>
  <c r="AW9"/>
  <c r="AW30"/>
  <c r="AW21"/>
  <c r="Z53"/>
  <c r="Q53"/>
  <c r="AW10" i="21"/>
  <c r="AW9"/>
  <c r="AW30"/>
  <c r="AW21"/>
  <c r="AW60"/>
  <c r="Z53"/>
  <c r="Q53"/>
  <c r="BD53"/>
  <c r="AW53"/>
  <c r="AX10" i="4"/>
  <c r="AX9"/>
  <c r="AX30"/>
  <c r="AX21"/>
  <c r="Z54"/>
  <c r="Q54"/>
  <c r="AX10" i="5"/>
  <c r="AX9"/>
  <c r="AX30"/>
  <c r="AX21"/>
  <c r="Z54"/>
  <c r="Q54"/>
  <c r="BD54"/>
  <c r="AX54"/>
  <c r="AX10" i="6"/>
  <c r="AX9"/>
  <c r="AX60"/>
  <c r="AX30"/>
  <c r="AX21"/>
  <c r="Z54"/>
  <c r="Q54"/>
  <c r="BD54"/>
  <c r="AX54"/>
  <c r="AX10" i="7"/>
  <c r="AX9"/>
  <c r="AX30"/>
  <c r="AX21"/>
  <c r="Z54"/>
  <c r="Q54"/>
  <c r="AX10" i="8"/>
  <c r="AX9"/>
  <c r="AX60"/>
  <c r="AX30"/>
  <c r="AX21"/>
  <c r="Z54"/>
  <c r="Q54"/>
  <c r="BD54"/>
  <c r="AX54"/>
  <c r="AX10" i="9"/>
  <c r="AX9"/>
  <c r="AX30"/>
  <c r="AX21"/>
  <c r="Z54"/>
  <c r="Q54"/>
  <c r="AX10" i="10"/>
  <c r="AX9"/>
  <c r="AX30"/>
  <c r="AX21"/>
  <c r="Z54"/>
  <c r="Q54"/>
  <c r="BD54"/>
  <c r="AX54"/>
  <c r="AX10" i="11"/>
  <c r="AX9"/>
  <c r="AX30"/>
  <c r="AX21"/>
  <c r="Z54"/>
  <c r="Q54"/>
  <c r="AX10" i="12"/>
  <c r="AX9"/>
  <c r="AX30"/>
  <c r="AX21"/>
  <c r="Z54"/>
  <c r="Q54"/>
  <c r="AX10" i="13"/>
  <c r="AX9"/>
  <c r="AX30"/>
  <c r="AX21"/>
  <c r="Z54"/>
  <c r="Q54"/>
  <c r="BD54"/>
  <c r="AX54"/>
  <c r="AX10" i="14"/>
  <c r="AX9"/>
  <c r="AX30"/>
  <c r="AX21"/>
  <c r="Z54"/>
  <c r="Q54"/>
  <c r="BD54"/>
  <c r="AX54"/>
  <c r="AX10" i="15"/>
  <c r="AX9"/>
  <c r="AX30"/>
  <c r="AX21"/>
  <c r="Z54"/>
  <c r="Q54"/>
  <c r="BD54"/>
  <c r="AX54"/>
  <c r="AX10" i="16"/>
  <c r="AX9"/>
  <c r="AX30"/>
  <c r="AX21"/>
  <c r="AX60"/>
  <c r="Z54"/>
  <c r="Q54"/>
  <c r="AX10" i="17"/>
  <c r="AX9"/>
  <c r="AX30"/>
  <c r="AX21"/>
  <c r="Z54"/>
  <c r="Q54"/>
  <c r="BD54"/>
  <c r="AX54"/>
  <c r="AX10" i="18"/>
  <c r="AX9"/>
  <c r="AX30"/>
  <c r="AX21"/>
  <c r="AX60"/>
  <c r="Z54"/>
  <c r="Q54"/>
  <c r="BD54"/>
  <c r="AX10" i="19"/>
  <c r="AX9"/>
  <c r="AX30"/>
  <c r="AX21"/>
  <c r="AX60"/>
  <c r="Z54"/>
  <c r="Q54"/>
  <c r="BD54"/>
  <c r="AX54"/>
  <c r="AX10" i="20"/>
  <c r="AX9"/>
  <c r="AX30"/>
  <c r="AX21"/>
  <c r="Z54"/>
  <c r="Q54"/>
  <c r="AX10" i="21"/>
  <c r="AX9"/>
  <c r="AX30"/>
  <c r="AX21"/>
  <c r="Z54"/>
  <c r="Q54"/>
  <c r="AZ10" i="4"/>
  <c r="AZ9"/>
  <c r="AZ30"/>
  <c r="AZ21"/>
  <c r="Z56"/>
  <c r="Q56"/>
  <c r="AZ10" i="5"/>
  <c r="AZ9"/>
  <c r="AZ30"/>
  <c r="AZ21"/>
  <c r="Z56"/>
  <c r="Q56"/>
  <c r="AZ10" i="6"/>
  <c r="AZ9"/>
  <c r="AZ30"/>
  <c r="AZ21"/>
  <c r="Z56"/>
  <c r="Q56"/>
  <c r="AZ10" i="7"/>
  <c r="AZ9"/>
  <c r="AZ60"/>
  <c r="AZ30"/>
  <c r="AZ21"/>
  <c r="Z56"/>
  <c r="Q56"/>
  <c r="AZ10" i="8"/>
  <c r="AZ9"/>
  <c r="AZ60"/>
  <c r="AZ30"/>
  <c r="AZ21"/>
  <c r="Z56"/>
  <c r="Q56"/>
  <c r="BD56"/>
  <c r="AZ10" i="9"/>
  <c r="AZ9"/>
  <c r="AZ30"/>
  <c r="AZ21"/>
  <c r="AZ60"/>
  <c r="Z56"/>
  <c r="Q56"/>
  <c r="BD56"/>
  <c r="AZ56"/>
  <c r="AZ10" i="10"/>
  <c r="AZ9"/>
  <c r="AZ60"/>
  <c r="AZ30"/>
  <c r="AZ21"/>
  <c r="Z56"/>
  <c r="Q56"/>
  <c r="BD56"/>
  <c r="AZ56"/>
  <c r="AZ10" i="11"/>
  <c r="AZ9"/>
  <c r="AZ30"/>
  <c r="AZ21"/>
  <c r="Z56"/>
  <c r="Q56"/>
  <c r="AZ10" i="12"/>
  <c r="AZ9"/>
  <c r="AZ60"/>
  <c r="AZ61"/>
  <c r="O53" i="42"/>
  <c r="AZ30" i="12"/>
  <c r="AZ21"/>
  <c r="Z56"/>
  <c r="Q56"/>
  <c r="BD56"/>
  <c r="AZ56"/>
  <c r="AZ10" i="13"/>
  <c r="AZ9"/>
  <c r="AZ30"/>
  <c r="AZ21"/>
  <c r="Z56"/>
  <c r="Q56"/>
  <c r="AZ10" i="14"/>
  <c r="AZ9"/>
  <c r="AZ30"/>
  <c r="AZ21"/>
  <c r="Z56"/>
  <c r="Q56"/>
  <c r="AZ10" i="15"/>
  <c r="AZ9"/>
  <c r="AZ30"/>
  <c r="AZ21"/>
  <c r="Z56"/>
  <c r="Q56"/>
  <c r="AZ10" i="16"/>
  <c r="AZ9"/>
  <c r="AZ30"/>
  <c r="AZ21"/>
  <c r="Z56"/>
  <c r="Q56"/>
  <c r="BD56"/>
  <c r="AZ56"/>
  <c r="AZ10" i="17"/>
  <c r="AZ9"/>
  <c r="AZ30"/>
  <c r="AZ21"/>
  <c r="Z56"/>
  <c r="Q56"/>
  <c r="BD56"/>
  <c r="AZ56"/>
  <c r="AZ10" i="18"/>
  <c r="AZ9"/>
  <c r="AZ30"/>
  <c r="AZ21"/>
  <c r="Z56"/>
  <c r="Q56"/>
  <c r="AZ10" i="19"/>
  <c r="AZ9"/>
  <c r="AZ30"/>
  <c r="AZ21"/>
  <c r="Z56"/>
  <c r="Q56"/>
  <c r="BD56"/>
  <c r="AZ56"/>
  <c r="AZ10" i="20"/>
  <c r="AZ9"/>
  <c r="AZ60"/>
  <c r="AZ30"/>
  <c r="AZ21"/>
  <c r="Z56"/>
  <c r="Q56"/>
  <c r="BD56"/>
  <c r="AZ56"/>
  <c r="AZ10" i="21"/>
  <c r="AZ9"/>
  <c r="AZ30"/>
  <c r="AZ21"/>
  <c r="Z56"/>
  <c r="Q56"/>
  <c r="BD56"/>
  <c r="AZ56"/>
  <c r="BA10" i="4"/>
  <c r="BA9"/>
  <c r="BA30"/>
  <c r="BA21"/>
  <c r="Z57"/>
  <c r="Q57"/>
  <c r="BD57"/>
  <c r="BA57"/>
  <c r="BA10" i="5"/>
  <c r="BA9"/>
  <c r="BA30"/>
  <c r="BA21"/>
  <c r="Z57"/>
  <c r="Q57"/>
  <c r="BA10" i="6"/>
  <c r="BA9"/>
  <c r="BA30"/>
  <c r="BA21"/>
  <c r="Z57"/>
  <c r="Q57"/>
  <c r="BA10" i="7"/>
  <c r="BA9"/>
  <c r="BA30"/>
  <c r="BA21"/>
  <c r="Z57"/>
  <c r="Q57"/>
  <c r="BD57"/>
  <c r="BA57"/>
  <c r="BA10" i="8"/>
  <c r="BA9"/>
  <c r="BA30"/>
  <c r="BA21"/>
  <c r="Z57"/>
  <c r="Q57"/>
  <c r="BD57"/>
  <c r="BA57"/>
  <c r="BA10" i="9"/>
  <c r="BA9"/>
  <c r="BA30"/>
  <c r="BA21"/>
  <c r="Z57"/>
  <c r="Q57"/>
  <c r="BD57"/>
  <c r="BA57"/>
  <c r="BA10" i="10"/>
  <c r="BA9"/>
  <c r="BA60"/>
  <c r="BA30"/>
  <c r="BA21"/>
  <c r="Z57"/>
  <c r="Q57"/>
  <c r="BA10" i="11"/>
  <c r="BA9"/>
  <c r="BA30"/>
  <c r="BA21"/>
  <c r="Z57"/>
  <c r="Q57"/>
  <c r="BD57"/>
  <c r="BA10" i="12"/>
  <c r="BA9"/>
  <c r="BA30"/>
  <c r="BA21"/>
  <c r="BA60"/>
  <c r="Z57"/>
  <c r="Q57"/>
  <c r="BD57"/>
  <c r="BA57"/>
  <c r="BA10" i="13"/>
  <c r="BA9"/>
  <c r="BA30"/>
  <c r="BA21"/>
  <c r="BA60"/>
  <c r="Z57"/>
  <c r="Q57"/>
  <c r="BA10" i="14"/>
  <c r="BA9"/>
  <c r="BA30"/>
  <c r="BA21"/>
  <c r="Z57"/>
  <c r="Q57"/>
  <c r="BA10" i="15"/>
  <c r="BA9"/>
  <c r="BA30"/>
  <c r="BA21"/>
  <c r="Z57"/>
  <c r="Q57"/>
  <c r="BA10" i="16"/>
  <c r="BA9"/>
  <c r="BA60"/>
  <c r="BA30"/>
  <c r="BA21"/>
  <c r="Z57"/>
  <c r="Q57"/>
  <c r="BD57"/>
  <c r="BA57"/>
  <c r="BA10" i="17"/>
  <c r="BA9"/>
  <c r="BA60"/>
  <c r="BA30"/>
  <c r="BA21"/>
  <c r="Z57"/>
  <c r="Q57"/>
  <c r="BD57"/>
  <c r="BA57"/>
  <c r="BA10" i="18"/>
  <c r="BA9"/>
  <c r="BA30"/>
  <c r="BA21"/>
  <c r="Z57"/>
  <c r="Q57"/>
  <c r="BA10" i="19"/>
  <c r="BA9"/>
  <c r="BA30"/>
  <c r="BA21"/>
  <c r="Z57"/>
  <c r="Q57"/>
  <c r="BD57"/>
  <c r="BA57"/>
  <c r="BA10" i="20"/>
  <c r="BA9"/>
  <c r="BA30"/>
  <c r="BA21"/>
  <c r="Z57"/>
  <c r="Q57"/>
  <c r="BD57"/>
  <c r="BA57"/>
  <c r="BA10" i="21"/>
  <c r="BA9"/>
  <c r="BA30"/>
  <c r="BA21"/>
  <c r="Z57"/>
  <c r="Q57"/>
  <c r="BD57"/>
  <c r="BB10" i="4"/>
  <c r="BB9"/>
  <c r="BB30"/>
  <c r="BB21"/>
  <c r="Z58"/>
  <c r="Q58"/>
  <c r="BD58"/>
  <c r="BB58"/>
  <c r="BB10" i="5"/>
  <c r="BB9"/>
  <c r="BB30"/>
  <c r="BB21"/>
  <c r="Z58"/>
  <c r="Q58"/>
  <c r="BD58"/>
  <c r="BB58"/>
  <c r="BB10" i="6"/>
  <c r="BB9"/>
  <c r="BB30"/>
  <c r="BB21"/>
  <c r="Z58"/>
  <c r="Q58"/>
  <c r="BD58"/>
  <c r="BB58"/>
  <c r="BB10" i="7"/>
  <c r="BB9"/>
  <c r="BB60"/>
  <c r="BB30"/>
  <c r="BB21"/>
  <c r="Z58"/>
  <c r="Q58"/>
  <c r="BD58"/>
  <c r="BB10" i="8"/>
  <c r="BB9"/>
  <c r="BB60"/>
  <c r="BE58"/>
  <c r="BF58"/>
  <c r="BB30"/>
  <c r="BB21"/>
  <c r="Z58"/>
  <c r="Q58"/>
  <c r="BD58"/>
  <c r="BB58"/>
  <c r="BB10" i="9"/>
  <c r="BB9"/>
  <c r="BB30"/>
  <c r="BB21"/>
  <c r="Z58"/>
  <c r="Q58"/>
  <c r="BD58"/>
  <c r="BB58"/>
  <c r="BB10" i="10"/>
  <c r="BB9"/>
  <c r="BB30"/>
  <c r="BB21"/>
  <c r="BB60"/>
  <c r="Z58"/>
  <c r="Q58"/>
  <c r="BB10" i="11"/>
  <c r="BB9"/>
  <c r="BB60"/>
  <c r="BB30"/>
  <c r="BB21"/>
  <c r="Z58"/>
  <c r="Q58"/>
  <c r="BD58"/>
  <c r="BB58"/>
  <c r="BB10" i="12"/>
  <c r="BB9"/>
  <c r="BB30"/>
  <c r="BB21"/>
  <c r="Z58"/>
  <c r="Q58"/>
  <c r="BD58"/>
  <c r="BB58"/>
  <c r="BB10" i="13"/>
  <c r="BB9"/>
  <c r="BB60"/>
  <c r="BB30"/>
  <c r="BB21"/>
  <c r="Z58"/>
  <c r="Q58"/>
  <c r="BB10" i="14"/>
  <c r="BB9"/>
  <c r="BB30"/>
  <c r="BB21"/>
  <c r="Z58"/>
  <c r="Q58"/>
  <c r="BD58"/>
  <c r="BB58"/>
  <c r="BB10" i="15"/>
  <c r="BB9"/>
  <c r="BB30"/>
  <c r="BB21"/>
  <c r="Z58"/>
  <c r="Q58"/>
  <c r="BD58"/>
  <c r="BB10" i="16"/>
  <c r="BB9"/>
  <c r="BB30"/>
  <c r="BB21"/>
  <c r="BB60"/>
  <c r="BB61"/>
  <c r="S56" i="55"/>
  <c r="Z58" i="16"/>
  <c r="Q58"/>
  <c r="BD58"/>
  <c r="BB58"/>
  <c r="BB10" i="17"/>
  <c r="BB9"/>
  <c r="BB30"/>
  <c r="BB21"/>
  <c r="Z58"/>
  <c r="Q58"/>
  <c r="BD58"/>
  <c r="BB58"/>
  <c r="BB10" i="18"/>
  <c r="BB9"/>
  <c r="BB30"/>
  <c r="BB21"/>
  <c r="Z58"/>
  <c r="Q58"/>
  <c r="BD58"/>
  <c r="BB58"/>
  <c r="BB10" i="19"/>
  <c r="BB9"/>
  <c r="BB30"/>
  <c r="BB21"/>
  <c r="Z58"/>
  <c r="Q58"/>
  <c r="BB10" i="20"/>
  <c r="BB9"/>
  <c r="BB30"/>
  <c r="BB21"/>
  <c r="Z58"/>
  <c r="Q58"/>
  <c r="BD58"/>
  <c r="BB58"/>
  <c r="BB10" i="21"/>
  <c r="BB9"/>
  <c r="BB30"/>
  <c r="BB21"/>
  <c r="Z58"/>
  <c r="Q58"/>
  <c r="BD58"/>
  <c r="E59" i="4"/>
  <c r="E59" i="5"/>
  <c r="Q59"/>
  <c r="BD59"/>
  <c r="E59" i="6"/>
  <c r="BD59"/>
  <c r="E59" i="7"/>
  <c r="BD59"/>
  <c r="BE59"/>
  <c r="BF59"/>
  <c r="E59" i="8"/>
  <c r="E59" i="9"/>
  <c r="E59" i="10"/>
  <c r="Q59"/>
  <c r="BD59"/>
  <c r="E59" i="11"/>
  <c r="Q59"/>
  <c r="E59" i="12"/>
  <c r="BD59"/>
  <c r="BC59"/>
  <c r="E59" i="13"/>
  <c r="Q59"/>
  <c r="BD59"/>
  <c r="E59" i="14"/>
  <c r="Q59"/>
  <c r="E59" i="15"/>
  <c r="E59" i="16"/>
  <c r="Q59"/>
  <c r="E59" i="17"/>
  <c r="Q59"/>
  <c r="E59" i="18"/>
  <c r="E59" i="19"/>
  <c r="BD59"/>
  <c r="BC61"/>
  <c r="V57" i="55"/>
  <c r="Q59" i="19"/>
  <c r="E59" i="20"/>
  <c r="Q59"/>
  <c r="BD59"/>
  <c r="E59" i="21"/>
  <c r="Q59"/>
  <c r="E19" i="43"/>
  <c r="F19"/>
  <c r="G19"/>
  <c r="H19"/>
  <c r="I19"/>
  <c r="J19"/>
  <c r="K19"/>
  <c r="L19"/>
  <c r="M19"/>
  <c r="N8"/>
  <c r="O8"/>
  <c r="P8"/>
  <c r="Q8"/>
  <c r="R8"/>
  <c r="S8"/>
  <c r="T8"/>
  <c r="U8"/>
  <c r="D19"/>
  <c r="F57" i="42"/>
  <c r="F58"/>
  <c r="Q13" i="5"/>
  <c r="Q13" i="6"/>
  <c r="Q13" i="7"/>
  <c r="Q13" i="9"/>
  <c r="Q13" i="11"/>
  <c r="Q13" i="13"/>
  <c r="Q13" i="14"/>
  <c r="Q10"/>
  <c r="Q13" i="21"/>
  <c r="BB57" i="46"/>
  <c r="BA57"/>
  <c r="AZ57"/>
  <c r="AY57"/>
  <c r="AX57"/>
  <c r="AW57"/>
  <c r="AV57"/>
  <c r="AU57"/>
  <c r="AT57"/>
  <c r="AS57"/>
  <c r="AR57"/>
  <c r="AQ57"/>
  <c r="AP57"/>
  <c r="AO57"/>
  <c r="AN57"/>
  <c r="AM57"/>
  <c r="AL57"/>
  <c r="AK57"/>
  <c r="AJ57"/>
  <c r="AI57"/>
  <c r="AH57"/>
  <c r="AG57"/>
  <c r="AF57"/>
  <c r="AE57"/>
  <c r="AD57"/>
  <c r="AC57"/>
  <c r="AB57"/>
  <c r="AA57"/>
  <c r="Y57"/>
  <c r="X57"/>
  <c r="W57"/>
  <c r="V57"/>
  <c r="U57"/>
  <c r="T57"/>
  <c r="S57"/>
  <c r="R57"/>
  <c r="P57"/>
  <c r="O57"/>
  <c r="N57"/>
  <c r="M57"/>
  <c r="L57"/>
  <c r="K57"/>
  <c r="J57"/>
  <c r="I57"/>
  <c r="H57"/>
  <c r="G57"/>
  <c r="F57"/>
  <c r="D57"/>
  <c r="BC56"/>
  <c r="BA56"/>
  <c r="AZ56"/>
  <c r="AY56"/>
  <c r="AX56"/>
  <c r="AW56"/>
  <c r="AV56"/>
  <c r="AU56"/>
  <c r="AT56"/>
  <c r="AS56"/>
  <c r="AR56"/>
  <c r="AQ56"/>
  <c r="AP56"/>
  <c r="AO56"/>
  <c r="AN56"/>
  <c r="AM56"/>
  <c r="AL56"/>
  <c r="AK56"/>
  <c r="AJ56"/>
  <c r="AI56"/>
  <c r="AH56"/>
  <c r="AG56"/>
  <c r="AF56"/>
  <c r="AE56"/>
  <c r="AD56"/>
  <c r="AC56"/>
  <c r="AB56"/>
  <c r="AA56"/>
  <c r="Y56"/>
  <c r="X56"/>
  <c r="W56"/>
  <c r="V56"/>
  <c r="U56"/>
  <c r="T56"/>
  <c r="S56"/>
  <c r="R56"/>
  <c r="P56"/>
  <c r="O56"/>
  <c r="N56"/>
  <c r="M56"/>
  <c r="L56"/>
  <c r="K56"/>
  <c r="J56"/>
  <c r="I56"/>
  <c r="H56"/>
  <c r="G56"/>
  <c r="F56"/>
  <c r="D56"/>
  <c r="BC55"/>
  <c r="BB55"/>
  <c r="AZ55"/>
  <c r="AY55"/>
  <c r="AX55"/>
  <c r="AW55"/>
  <c r="AV55"/>
  <c r="AU55"/>
  <c r="AT55"/>
  <c r="AS55"/>
  <c r="AR55"/>
  <c r="AQ55"/>
  <c r="AP55"/>
  <c r="AO55"/>
  <c r="AN55"/>
  <c r="AM55"/>
  <c r="AL55"/>
  <c r="AK55"/>
  <c r="AJ55"/>
  <c r="AI55"/>
  <c r="AH55"/>
  <c r="AG55"/>
  <c r="AF55"/>
  <c r="AE55"/>
  <c r="AD55"/>
  <c r="AC55"/>
  <c r="AB55"/>
  <c r="AA55"/>
  <c r="Y55"/>
  <c r="X55"/>
  <c r="W55"/>
  <c r="V55"/>
  <c r="U55"/>
  <c r="T55"/>
  <c r="S55"/>
  <c r="R55"/>
  <c r="P55"/>
  <c r="O55"/>
  <c r="N55"/>
  <c r="M55"/>
  <c r="L55"/>
  <c r="K55"/>
  <c r="J55"/>
  <c r="I55"/>
  <c r="H55"/>
  <c r="G55"/>
  <c r="F55"/>
  <c r="D55"/>
  <c r="BC54"/>
  <c r="BB54"/>
  <c r="BA54"/>
  <c r="AY54"/>
  <c r="AX54"/>
  <c r="AW54"/>
  <c r="AV54"/>
  <c r="AU54"/>
  <c r="AT54"/>
  <c r="AS54"/>
  <c r="AR54"/>
  <c r="AQ54"/>
  <c r="AP54"/>
  <c r="AO54"/>
  <c r="AN54"/>
  <c r="AM54"/>
  <c r="AL54"/>
  <c r="AK54"/>
  <c r="AJ54"/>
  <c r="AI54"/>
  <c r="AH54"/>
  <c r="AG54"/>
  <c r="AF54"/>
  <c r="AE54"/>
  <c r="AD54"/>
  <c r="AC54"/>
  <c r="AB54"/>
  <c r="AA54"/>
  <c r="Y54"/>
  <c r="X54"/>
  <c r="W54"/>
  <c r="V54"/>
  <c r="U54"/>
  <c r="T54"/>
  <c r="S54"/>
  <c r="R54"/>
  <c r="P54"/>
  <c r="O54"/>
  <c r="N54"/>
  <c r="M54"/>
  <c r="L54"/>
  <c r="K54"/>
  <c r="J54"/>
  <c r="I54"/>
  <c r="H54"/>
  <c r="G54"/>
  <c r="F54"/>
  <c r="D54"/>
  <c r="BC53"/>
  <c r="BB53"/>
  <c r="BA53"/>
  <c r="AZ53"/>
  <c r="AX53"/>
  <c r="AW53"/>
  <c r="AV53"/>
  <c r="AU53"/>
  <c r="AT53"/>
  <c r="AS53"/>
  <c r="AR53"/>
  <c r="AQ53"/>
  <c r="AP53"/>
  <c r="AO53"/>
  <c r="AN53"/>
  <c r="AM53"/>
  <c r="AL53"/>
  <c r="AK53"/>
  <c r="AJ53"/>
  <c r="AI53"/>
  <c r="AH53"/>
  <c r="AG53"/>
  <c r="AF53"/>
  <c r="AE53"/>
  <c r="AD53"/>
  <c r="AC53"/>
  <c r="AB53"/>
  <c r="AA53"/>
  <c r="Y53"/>
  <c r="X53"/>
  <c r="W53"/>
  <c r="V53"/>
  <c r="U53"/>
  <c r="T53"/>
  <c r="S53"/>
  <c r="R53"/>
  <c r="P53"/>
  <c r="O53"/>
  <c r="N53"/>
  <c r="M53"/>
  <c r="L53"/>
  <c r="K53"/>
  <c r="J53"/>
  <c r="I53"/>
  <c r="H53"/>
  <c r="G53"/>
  <c r="F53"/>
  <c r="D53"/>
  <c r="BC52"/>
  <c r="BB52"/>
  <c r="BA52"/>
  <c r="AZ52"/>
  <c r="AY52"/>
  <c r="AW52"/>
  <c r="AV52"/>
  <c r="AU52"/>
  <c r="AT52"/>
  <c r="AS52"/>
  <c r="AR52"/>
  <c r="AQ52"/>
  <c r="AP52"/>
  <c r="AO52"/>
  <c r="AN52"/>
  <c r="AM52"/>
  <c r="AL52"/>
  <c r="AK52"/>
  <c r="AJ52"/>
  <c r="AI52"/>
  <c r="AH52"/>
  <c r="AG52"/>
  <c r="AF52"/>
  <c r="AE52"/>
  <c r="AD52"/>
  <c r="AC52"/>
  <c r="AB52"/>
  <c r="AA52"/>
  <c r="Y52"/>
  <c r="X52"/>
  <c r="W52"/>
  <c r="V52"/>
  <c r="U52"/>
  <c r="T52"/>
  <c r="S52"/>
  <c r="R52"/>
  <c r="P52"/>
  <c r="O52"/>
  <c r="N52"/>
  <c r="M52"/>
  <c r="L52"/>
  <c r="K52"/>
  <c r="J52"/>
  <c r="I52"/>
  <c r="H52"/>
  <c r="G52"/>
  <c r="F52"/>
  <c r="D52"/>
  <c r="BC51"/>
  <c r="BB51"/>
  <c r="BA51"/>
  <c r="AZ51"/>
  <c r="AY51"/>
  <c r="AX51"/>
  <c r="AV51"/>
  <c r="AU51"/>
  <c r="AT51"/>
  <c r="AS51"/>
  <c r="AR51"/>
  <c r="AQ51"/>
  <c r="AP51"/>
  <c r="AO51"/>
  <c r="AN51"/>
  <c r="AM51"/>
  <c r="AL51"/>
  <c r="AK51"/>
  <c r="AJ51"/>
  <c r="AI51"/>
  <c r="AH51"/>
  <c r="AG51"/>
  <c r="AF51"/>
  <c r="AE51"/>
  <c r="AD51"/>
  <c r="AC51"/>
  <c r="AB51"/>
  <c r="AA51"/>
  <c r="Y51"/>
  <c r="X51"/>
  <c r="W51"/>
  <c r="V51"/>
  <c r="U51"/>
  <c r="T51"/>
  <c r="S51"/>
  <c r="R51"/>
  <c r="P51"/>
  <c r="O51"/>
  <c r="N51"/>
  <c r="M51"/>
  <c r="L51"/>
  <c r="K51"/>
  <c r="J51"/>
  <c r="I51"/>
  <c r="H51"/>
  <c r="G51"/>
  <c r="F51"/>
  <c r="D51"/>
  <c r="BC50"/>
  <c r="BB50"/>
  <c r="BA50"/>
  <c r="AZ50"/>
  <c r="AY50"/>
  <c r="AX50"/>
  <c r="AW50"/>
  <c r="AU50"/>
  <c r="AT50"/>
  <c r="AS50"/>
  <c r="AR50"/>
  <c r="AQ50"/>
  <c r="AP50"/>
  <c r="AO50"/>
  <c r="AN50"/>
  <c r="AM50"/>
  <c r="AL50"/>
  <c r="AK50"/>
  <c r="AJ50"/>
  <c r="AI50"/>
  <c r="AH50"/>
  <c r="AG50"/>
  <c r="AF50"/>
  <c r="AE50"/>
  <c r="AD50"/>
  <c r="AC50"/>
  <c r="AB50"/>
  <c r="AA50"/>
  <c r="Y50"/>
  <c r="X50"/>
  <c r="W50"/>
  <c r="V50"/>
  <c r="U50"/>
  <c r="T50"/>
  <c r="S50"/>
  <c r="R50"/>
  <c r="P50"/>
  <c r="O50"/>
  <c r="N50"/>
  <c r="M50"/>
  <c r="L50"/>
  <c r="K50"/>
  <c r="J50"/>
  <c r="I50"/>
  <c r="H50"/>
  <c r="G50"/>
  <c r="F50"/>
  <c r="D50"/>
  <c r="BC49"/>
  <c r="BB49"/>
  <c r="BA49"/>
  <c r="AZ49"/>
  <c r="AY49"/>
  <c r="AX49"/>
  <c r="AW49"/>
  <c r="AV49"/>
  <c r="AT49"/>
  <c r="AS49"/>
  <c r="AR49"/>
  <c r="AP49"/>
  <c r="AO49"/>
  <c r="AN49"/>
  <c r="AM49"/>
  <c r="AL49"/>
  <c r="AK49"/>
  <c r="AJ49"/>
  <c r="AI49"/>
  <c r="AH49"/>
  <c r="AG49"/>
  <c r="AF49"/>
  <c r="AE49"/>
  <c r="AD49"/>
  <c r="AC49"/>
  <c r="AB49"/>
  <c r="AA49"/>
  <c r="Y49"/>
  <c r="X49"/>
  <c r="W49"/>
  <c r="V49"/>
  <c r="U49"/>
  <c r="T49"/>
  <c r="S49"/>
  <c r="R49"/>
  <c r="P49"/>
  <c r="O49"/>
  <c r="N49"/>
  <c r="M49"/>
  <c r="L49"/>
  <c r="K49"/>
  <c r="J49"/>
  <c r="I49"/>
  <c r="H49"/>
  <c r="G49"/>
  <c r="F49"/>
  <c r="D49"/>
  <c r="BC48"/>
  <c r="BB48"/>
  <c r="BA48"/>
  <c r="AZ48"/>
  <c r="AY48"/>
  <c r="AX48"/>
  <c r="AW48"/>
  <c r="AV48"/>
  <c r="AU48"/>
  <c r="AS48"/>
  <c r="AR48"/>
  <c r="AQ48"/>
  <c r="AP48"/>
  <c r="AO48"/>
  <c r="AN48"/>
  <c r="AM48"/>
  <c r="AL48"/>
  <c r="AK48"/>
  <c r="AJ48"/>
  <c r="AI48"/>
  <c r="AH48"/>
  <c r="AG48"/>
  <c r="AF48"/>
  <c r="AE48"/>
  <c r="AD48"/>
  <c r="AC48"/>
  <c r="AB48"/>
  <c r="AA48"/>
  <c r="Y48"/>
  <c r="X48"/>
  <c r="W48"/>
  <c r="V48"/>
  <c r="U48"/>
  <c r="T48"/>
  <c r="S48"/>
  <c r="R48"/>
  <c r="P48"/>
  <c r="O48"/>
  <c r="N48"/>
  <c r="M48"/>
  <c r="L48"/>
  <c r="K48"/>
  <c r="J48"/>
  <c r="I48"/>
  <c r="H48"/>
  <c r="G48"/>
  <c r="F48"/>
  <c r="D48"/>
  <c r="BC47"/>
  <c r="BB47"/>
  <c r="BA47"/>
  <c r="AZ47"/>
  <c r="AY47"/>
  <c r="AX47"/>
  <c r="AW47"/>
  <c r="AV47"/>
  <c r="AU47"/>
  <c r="AT47"/>
  <c r="AR47"/>
  <c r="AQ47"/>
  <c r="AP47"/>
  <c r="AO47"/>
  <c r="AN47"/>
  <c r="AM47"/>
  <c r="AL47"/>
  <c r="AK47"/>
  <c r="AJ47"/>
  <c r="AI47"/>
  <c r="AH47"/>
  <c r="AG47"/>
  <c r="AF47"/>
  <c r="AE47"/>
  <c r="AD47"/>
  <c r="AC47"/>
  <c r="AB47"/>
  <c r="AA47"/>
  <c r="Y47"/>
  <c r="X47"/>
  <c r="W47"/>
  <c r="V47"/>
  <c r="U47"/>
  <c r="T47"/>
  <c r="S47"/>
  <c r="R47"/>
  <c r="P47"/>
  <c r="O47"/>
  <c r="N47"/>
  <c r="M47"/>
  <c r="L47"/>
  <c r="K47"/>
  <c r="J47"/>
  <c r="I47"/>
  <c r="H47"/>
  <c r="G47"/>
  <c r="F47"/>
  <c r="D47"/>
  <c r="BC46"/>
  <c r="BB46"/>
  <c r="BA46"/>
  <c r="AZ46"/>
  <c r="AY46"/>
  <c r="AX46"/>
  <c r="AW46"/>
  <c r="AV46"/>
  <c r="AU46"/>
  <c r="AT46"/>
  <c r="AS46"/>
  <c r="AQ46"/>
  <c r="AP46"/>
  <c r="AO46"/>
  <c r="AN46"/>
  <c r="AM46"/>
  <c r="AL46"/>
  <c r="AK46"/>
  <c r="AJ46"/>
  <c r="AI46"/>
  <c r="AH46"/>
  <c r="AG46"/>
  <c r="AF46"/>
  <c r="AE46"/>
  <c r="AD46"/>
  <c r="AC46"/>
  <c r="AB46"/>
  <c r="AA46"/>
  <c r="Y46"/>
  <c r="X46"/>
  <c r="W46"/>
  <c r="V46"/>
  <c r="U46"/>
  <c r="T46"/>
  <c r="S46"/>
  <c r="R46"/>
  <c r="P46"/>
  <c r="O46"/>
  <c r="N46"/>
  <c r="M46"/>
  <c r="L46"/>
  <c r="K46"/>
  <c r="J46"/>
  <c r="I46"/>
  <c r="H46"/>
  <c r="G46"/>
  <c r="F46"/>
  <c r="D46"/>
  <c r="BC45"/>
  <c r="BB45"/>
  <c r="BA45"/>
  <c r="AZ45"/>
  <c r="AY45"/>
  <c r="AX45"/>
  <c r="AW45"/>
  <c r="AV45"/>
  <c r="AU45"/>
  <c r="AT45"/>
  <c r="AS45"/>
  <c r="AR45"/>
  <c r="AP45"/>
  <c r="AO45"/>
  <c r="AN45"/>
  <c r="AM45"/>
  <c r="AL45"/>
  <c r="AK45"/>
  <c r="AJ45"/>
  <c r="AI45"/>
  <c r="AH45"/>
  <c r="AG45"/>
  <c r="AF45"/>
  <c r="AE45"/>
  <c r="AD45"/>
  <c r="AC45"/>
  <c r="AB45"/>
  <c r="AA45"/>
  <c r="Y45"/>
  <c r="X45"/>
  <c r="W45"/>
  <c r="V45"/>
  <c r="U45"/>
  <c r="T45"/>
  <c r="S45"/>
  <c r="R45"/>
  <c r="P45"/>
  <c r="O45"/>
  <c r="N45"/>
  <c r="M45"/>
  <c r="L45"/>
  <c r="K45"/>
  <c r="J45"/>
  <c r="I45"/>
  <c r="H45"/>
  <c r="G45"/>
  <c r="F45"/>
  <c r="D45"/>
  <c r="BC44"/>
  <c r="BB44"/>
  <c r="BA44"/>
  <c r="AZ44"/>
  <c r="AY44"/>
  <c r="AX44"/>
  <c r="AW44"/>
  <c r="AV44"/>
  <c r="AU44"/>
  <c r="AT44"/>
  <c r="AS44"/>
  <c r="AR44"/>
  <c r="AQ44"/>
  <c r="AO44"/>
  <c r="AN44"/>
  <c r="AM44"/>
  <c r="AL44"/>
  <c r="AK44"/>
  <c r="AJ44"/>
  <c r="AI44"/>
  <c r="AH44"/>
  <c r="AG44"/>
  <c r="AF44"/>
  <c r="AE44"/>
  <c r="AD44"/>
  <c r="AC44"/>
  <c r="AB44"/>
  <c r="AA44"/>
  <c r="Y44"/>
  <c r="X44"/>
  <c r="W44"/>
  <c r="V44"/>
  <c r="U44"/>
  <c r="T44"/>
  <c r="S44"/>
  <c r="R44"/>
  <c r="P44"/>
  <c r="O44"/>
  <c r="N44"/>
  <c r="M44"/>
  <c r="L44"/>
  <c r="K44"/>
  <c r="J44"/>
  <c r="I44"/>
  <c r="H44"/>
  <c r="G44"/>
  <c r="F44"/>
  <c r="D44"/>
  <c r="BC43"/>
  <c r="BB43"/>
  <c r="BA43"/>
  <c r="AZ43"/>
  <c r="AY43"/>
  <c r="AX43"/>
  <c r="AW43"/>
  <c r="AV43"/>
  <c r="AU43"/>
  <c r="AT43"/>
  <c r="AS43"/>
  <c r="AR43"/>
  <c r="AQ43"/>
  <c r="AP43"/>
  <c r="AN43"/>
  <c r="AM43"/>
  <c r="AL43"/>
  <c r="AK43"/>
  <c r="AJ43"/>
  <c r="AI43"/>
  <c r="AH43"/>
  <c r="AG43"/>
  <c r="AF43"/>
  <c r="AE43"/>
  <c r="AD43"/>
  <c r="AC43"/>
  <c r="AB43"/>
  <c r="AA43"/>
  <c r="Y43"/>
  <c r="X43"/>
  <c r="W43"/>
  <c r="V43"/>
  <c r="U43"/>
  <c r="T43"/>
  <c r="S43"/>
  <c r="R43"/>
  <c r="P43"/>
  <c r="O43"/>
  <c r="N43"/>
  <c r="M43"/>
  <c r="L43"/>
  <c r="K43"/>
  <c r="J43"/>
  <c r="I43"/>
  <c r="H43"/>
  <c r="G43"/>
  <c r="F43"/>
  <c r="D43"/>
  <c r="BC42"/>
  <c r="BB42"/>
  <c r="BA42"/>
  <c r="AZ42"/>
  <c r="AY42"/>
  <c r="AX42"/>
  <c r="AW42"/>
  <c r="AV42"/>
  <c r="AU42"/>
  <c r="AT42"/>
  <c r="AS42"/>
  <c r="AR42"/>
  <c r="AQ42"/>
  <c r="AP42"/>
  <c r="AO42"/>
  <c r="AM42"/>
  <c r="AL42"/>
  <c r="AK42"/>
  <c r="AJ42"/>
  <c r="AI42"/>
  <c r="AH42"/>
  <c r="AG42"/>
  <c r="AF42"/>
  <c r="AE42"/>
  <c r="AD42"/>
  <c r="AC42"/>
  <c r="AB42"/>
  <c r="AA42"/>
  <c r="Y42"/>
  <c r="X42"/>
  <c r="W42"/>
  <c r="V42"/>
  <c r="U42"/>
  <c r="T42"/>
  <c r="S42"/>
  <c r="R42"/>
  <c r="P42"/>
  <c r="O42"/>
  <c r="N42"/>
  <c r="M42"/>
  <c r="L42"/>
  <c r="K42"/>
  <c r="J42"/>
  <c r="I42"/>
  <c r="H42"/>
  <c r="G42"/>
  <c r="F42"/>
  <c r="D42"/>
  <c r="BC41"/>
  <c r="BB41"/>
  <c r="BA41"/>
  <c r="AZ41"/>
  <c r="AY41"/>
  <c r="AX41"/>
  <c r="AW41"/>
  <c r="AV41"/>
  <c r="AU41"/>
  <c r="AT41"/>
  <c r="AS41"/>
  <c r="AR41"/>
  <c r="AQ41"/>
  <c r="AP41"/>
  <c r="AO41"/>
  <c r="AN41"/>
  <c r="AL41"/>
  <c r="AK41"/>
  <c r="AJ41"/>
  <c r="AI41"/>
  <c r="AH41"/>
  <c r="AG41"/>
  <c r="AF41"/>
  <c r="AE41"/>
  <c r="AD41"/>
  <c r="AC41"/>
  <c r="AB41"/>
  <c r="AA41"/>
  <c r="Y41"/>
  <c r="X41"/>
  <c r="W41"/>
  <c r="V41"/>
  <c r="U41"/>
  <c r="T41"/>
  <c r="S41"/>
  <c r="R41"/>
  <c r="P41"/>
  <c r="O41"/>
  <c r="N41"/>
  <c r="M41"/>
  <c r="L41"/>
  <c r="K41"/>
  <c r="J41"/>
  <c r="I41"/>
  <c r="H41"/>
  <c r="G41"/>
  <c r="F41"/>
  <c r="D41"/>
  <c r="BC40"/>
  <c r="BB40"/>
  <c r="BA40"/>
  <c r="AZ40"/>
  <c r="AY40"/>
  <c r="AX40"/>
  <c r="AW40"/>
  <c r="AV40"/>
  <c r="AU40"/>
  <c r="AT40"/>
  <c r="AS40"/>
  <c r="AR40"/>
  <c r="AQ40"/>
  <c r="AP40"/>
  <c r="AO40"/>
  <c r="AN40"/>
  <c r="AM40"/>
  <c r="AK40"/>
  <c r="AJ40"/>
  <c r="AI40"/>
  <c r="AH40"/>
  <c r="AG40"/>
  <c r="AF40"/>
  <c r="AE40"/>
  <c r="AD40"/>
  <c r="AC40"/>
  <c r="AB40"/>
  <c r="AA40"/>
  <c r="Y40"/>
  <c r="X40"/>
  <c r="W40"/>
  <c r="V40"/>
  <c r="U40"/>
  <c r="T40"/>
  <c r="S40"/>
  <c r="R40"/>
  <c r="P40"/>
  <c r="O40"/>
  <c r="N40"/>
  <c r="M40"/>
  <c r="L40"/>
  <c r="K40"/>
  <c r="J40"/>
  <c r="I40"/>
  <c r="H40"/>
  <c r="G40"/>
  <c r="F40"/>
  <c r="D40"/>
  <c r="BC39"/>
  <c r="BB39"/>
  <c r="BA39"/>
  <c r="AZ39"/>
  <c r="AY39"/>
  <c r="AX39"/>
  <c r="AW39"/>
  <c r="AV39"/>
  <c r="AU39"/>
  <c r="AT39"/>
  <c r="AS39"/>
  <c r="AR39"/>
  <c r="AQ39"/>
  <c r="AP39"/>
  <c r="AO39"/>
  <c r="AN39"/>
  <c r="AM39"/>
  <c r="AL39"/>
  <c r="AJ39"/>
  <c r="AI39"/>
  <c r="AH39"/>
  <c r="AG39"/>
  <c r="AF39"/>
  <c r="AE39"/>
  <c r="AD39"/>
  <c r="AC39"/>
  <c r="AB39"/>
  <c r="AA39"/>
  <c r="Y39"/>
  <c r="X39"/>
  <c r="W39"/>
  <c r="V39"/>
  <c r="U39"/>
  <c r="T39"/>
  <c r="S39"/>
  <c r="R39"/>
  <c r="P39"/>
  <c r="O39"/>
  <c r="N39"/>
  <c r="M39"/>
  <c r="L39"/>
  <c r="K39"/>
  <c r="J39"/>
  <c r="I39"/>
  <c r="H39"/>
  <c r="G39"/>
  <c r="F39"/>
  <c r="D39"/>
  <c r="BC38"/>
  <c r="BB38"/>
  <c r="BA38"/>
  <c r="AZ38"/>
  <c r="AY38"/>
  <c r="AX38"/>
  <c r="AW38"/>
  <c r="AV38"/>
  <c r="AU38"/>
  <c r="AT38"/>
  <c r="AS38"/>
  <c r="AR38"/>
  <c r="AQ38"/>
  <c r="AP38"/>
  <c r="AO38"/>
  <c r="AN38"/>
  <c r="AM38"/>
  <c r="AL38"/>
  <c r="AK38"/>
  <c r="AI38"/>
  <c r="AH38"/>
  <c r="AG38"/>
  <c r="AF38"/>
  <c r="AE38"/>
  <c r="AD38"/>
  <c r="AC38"/>
  <c r="AB38"/>
  <c r="AA38"/>
  <c r="Y38"/>
  <c r="X38"/>
  <c r="W38"/>
  <c r="V38"/>
  <c r="U38"/>
  <c r="T38"/>
  <c r="S38"/>
  <c r="R38"/>
  <c r="P38"/>
  <c r="O38"/>
  <c r="N38"/>
  <c r="M38"/>
  <c r="L38"/>
  <c r="K38"/>
  <c r="J38"/>
  <c r="I38"/>
  <c r="H38"/>
  <c r="G38"/>
  <c r="F38"/>
  <c r="D38"/>
  <c r="BC37"/>
  <c r="BB37"/>
  <c r="BA37"/>
  <c r="AZ37"/>
  <c r="AY37"/>
  <c r="AX37"/>
  <c r="AW37"/>
  <c r="AV37"/>
  <c r="AU37"/>
  <c r="AT37"/>
  <c r="AS37"/>
  <c r="AR37"/>
  <c r="AQ37"/>
  <c r="AP37"/>
  <c r="AO37"/>
  <c r="AN37"/>
  <c r="AM37"/>
  <c r="AL37"/>
  <c r="AK37"/>
  <c r="AJ37"/>
  <c r="AH37"/>
  <c r="AG37"/>
  <c r="AF37"/>
  <c r="AE37"/>
  <c r="AD37"/>
  <c r="AC37"/>
  <c r="AB37"/>
  <c r="AA37"/>
  <c r="Y37"/>
  <c r="X37"/>
  <c r="W37"/>
  <c r="V37"/>
  <c r="U37"/>
  <c r="T37"/>
  <c r="S37"/>
  <c r="R37"/>
  <c r="P37"/>
  <c r="O37"/>
  <c r="N37"/>
  <c r="M37"/>
  <c r="L37"/>
  <c r="K37"/>
  <c r="J37"/>
  <c r="I37"/>
  <c r="H37"/>
  <c r="G37"/>
  <c r="F37"/>
  <c r="D37"/>
  <c r="BC36"/>
  <c r="BB36"/>
  <c r="BA36"/>
  <c r="AZ36"/>
  <c r="AY36"/>
  <c r="AX36"/>
  <c r="AW36"/>
  <c r="AV36"/>
  <c r="AU36"/>
  <c r="AT36"/>
  <c r="AS36"/>
  <c r="AR36"/>
  <c r="AQ36"/>
  <c r="AP36"/>
  <c r="AO36"/>
  <c r="AN36"/>
  <c r="AM36"/>
  <c r="AL36"/>
  <c r="AK36"/>
  <c r="AJ36"/>
  <c r="AI36"/>
  <c r="AG36"/>
  <c r="AF36"/>
  <c r="AE36"/>
  <c r="AD36"/>
  <c r="AC36"/>
  <c r="AB36"/>
  <c r="AA36"/>
  <c r="Y36"/>
  <c r="X36"/>
  <c r="W36"/>
  <c r="V36"/>
  <c r="U36"/>
  <c r="T36"/>
  <c r="S36"/>
  <c r="R36"/>
  <c r="P36"/>
  <c r="O36"/>
  <c r="N36"/>
  <c r="M36"/>
  <c r="L36"/>
  <c r="K36"/>
  <c r="J36"/>
  <c r="I36"/>
  <c r="H36"/>
  <c r="G36"/>
  <c r="F36"/>
  <c r="D36"/>
  <c r="BC35"/>
  <c r="BB35"/>
  <c r="BA35"/>
  <c r="AZ35"/>
  <c r="AY35"/>
  <c r="AX35"/>
  <c r="AW35"/>
  <c r="AV35"/>
  <c r="AU35"/>
  <c r="AT35"/>
  <c r="AS35"/>
  <c r="AR35"/>
  <c r="AQ35"/>
  <c r="AP35"/>
  <c r="AO35"/>
  <c r="AN35"/>
  <c r="AM35"/>
  <c r="AL35"/>
  <c r="AK35"/>
  <c r="AJ35"/>
  <c r="AI35"/>
  <c r="AH35"/>
  <c r="AF35"/>
  <c r="AE35"/>
  <c r="AD35"/>
  <c r="AC35"/>
  <c r="AB35"/>
  <c r="AA35"/>
  <c r="Y35"/>
  <c r="X35"/>
  <c r="W35"/>
  <c r="V35"/>
  <c r="U35"/>
  <c r="T35"/>
  <c r="S35"/>
  <c r="R35"/>
  <c r="P35"/>
  <c r="O35"/>
  <c r="N35"/>
  <c r="M35"/>
  <c r="L35"/>
  <c r="K35"/>
  <c r="J35"/>
  <c r="I35"/>
  <c r="H35"/>
  <c r="G35"/>
  <c r="F35"/>
  <c r="D35"/>
  <c r="BC34"/>
  <c r="BB34"/>
  <c r="BA34"/>
  <c r="AZ34"/>
  <c r="AY34"/>
  <c r="AX34"/>
  <c r="AW34"/>
  <c r="AV34"/>
  <c r="AU34"/>
  <c r="AT34"/>
  <c r="AS34"/>
  <c r="AR34"/>
  <c r="AQ34"/>
  <c r="AP34"/>
  <c r="AO34"/>
  <c r="AN34"/>
  <c r="AM34"/>
  <c r="AL34"/>
  <c r="AK34"/>
  <c r="AJ34"/>
  <c r="AI34"/>
  <c r="AH34"/>
  <c r="AG34"/>
  <c r="AE34"/>
  <c r="AD34"/>
  <c r="AC34"/>
  <c r="AB34"/>
  <c r="AA34"/>
  <c r="Y34"/>
  <c r="X34"/>
  <c r="W34"/>
  <c r="V34"/>
  <c r="U34"/>
  <c r="T34"/>
  <c r="S34"/>
  <c r="R34"/>
  <c r="P34"/>
  <c r="O34"/>
  <c r="N34"/>
  <c r="M34"/>
  <c r="L34"/>
  <c r="K34"/>
  <c r="J34"/>
  <c r="I34"/>
  <c r="H34"/>
  <c r="G34"/>
  <c r="F34"/>
  <c r="D34"/>
  <c r="BC33"/>
  <c r="BB33"/>
  <c r="BA33"/>
  <c r="AZ33"/>
  <c r="AY33"/>
  <c r="AX33"/>
  <c r="AW33"/>
  <c r="AV33"/>
  <c r="AU33"/>
  <c r="AT33"/>
  <c r="AS33"/>
  <c r="AR33"/>
  <c r="AQ33"/>
  <c r="AP33"/>
  <c r="AO33"/>
  <c r="AN33"/>
  <c r="AM33"/>
  <c r="AL33"/>
  <c r="AK33"/>
  <c r="AJ33"/>
  <c r="AI33"/>
  <c r="AH33"/>
  <c r="AG33"/>
  <c r="AF33"/>
  <c r="AD33"/>
  <c r="AC33"/>
  <c r="AB33"/>
  <c r="AA33"/>
  <c r="Y33"/>
  <c r="X33"/>
  <c r="W33"/>
  <c r="V33"/>
  <c r="U33"/>
  <c r="T33"/>
  <c r="S33"/>
  <c r="R33"/>
  <c r="P33"/>
  <c r="O33"/>
  <c r="N33"/>
  <c r="M33"/>
  <c r="L33"/>
  <c r="K33"/>
  <c r="J33"/>
  <c r="I33"/>
  <c r="H33"/>
  <c r="G33"/>
  <c r="F33"/>
  <c r="D33"/>
  <c r="BC32"/>
  <c r="BB32"/>
  <c r="BA32"/>
  <c r="AZ32"/>
  <c r="AY32"/>
  <c r="AX32"/>
  <c r="AW32"/>
  <c r="AV32"/>
  <c r="AU32"/>
  <c r="AT32"/>
  <c r="AS32"/>
  <c r="AR32"/>
  <c r="AQ32"/>
  <c r="AP32"/>
  <c r="AO32"/>
  <c r="AN32"/>
  <c r="AM32"/>
  <c r="AL32"/>
  <c r="AK32"/>
  <c r="AJ32"/>
  <c r="AI32"/>
  <c r="AH32"/>
  <c r="AG32"/>
  <c r="AF32"/>
  <c r="AE32"/>
  <c r="AC32"/>
  <c r="AB32"/>
  <c r="AA32"/>
  <c r="Y32"/>
  <c r="X32"/>
  <c r="W32"/>
  <c r="V32"/>
  <c r="U32"/>
  <c r="T32"/>
  <c r="S32"/>
  <c r="R32"/>
  <c r="P32"/>
  <c r="O32"/>
  <c r="N32"/>
  <c r="M32"/>
  <c r="L32"/>
  <c r="K32"/>
  <c r="J32"/>
  <c r="I32"/>
  <c r="H32"/>
  <c r="G32"/>
  <c r="F32"/>
  <c r="D32"/>
  <c r="BC31"/>
  <c r="BB31"/>
  <c r="BA31"/>
  <c r="AZ31"/>
  <c r="AY31"/>
  <c r="AX31"/>
  <c r="AW31"/>
  <c r="AV31"/>
  <c r="AU31"/>
  <c r="AT31"/>
  <c r="AS31"/>
  <c r="AR31"/>
  <c r="AQ31"/>
  <c r="AP31"/>
  <c r="AO31"/>
  <c r="AN31"/>
  <c r="AM31"/>
  <c r="AL31"/>
  <c r="AK31"/>
  <c r="AJ31"/>
  <c r="AI31"/>
  <c r="AH31"/>
  <c r="AG31"/>
  <c r="AF31"/>
  <c r="AE31"/>
  <c r="AD31"/>
  <c r="AB31"/>
  <c r="AA31"/>
  <c r="Y31"/>
  <c r="X31"/>
  <c r="W31"/>
  <c r="V31"/>
  <c r="U31"/>
  <c r="T31"/>
  <c r="S31"/>
  <c r="R31"/>
  <c r="P31"/>
  <c r="O31"/>
  <c r="N31"/>
  <c r="M31"/>
  <c r="L31"/>
  <c r="K31"/>
  <c r="J31"/>
  <c r="I31"/>
  <c r="H31"/>
  <c r="G31"/>
  <c r="F31"/>
  <c r="D31"/>
  <c r="BC30"/>
  <c r="BB30"/>
  <c r="BA30"/>
  <c r="AZ30"/>
  <c r="AY30"/>
  <c r="AX30"/>
  <c r="AW30"/>
  <c r="AV30"/>
  <c r="AU30"/>
  <c r="AT30"/>
  <c r="AS30"/>
  <c r="AR30"/>
  <c r="AQ30"/>
  <c r="AP30"/>
  <c r="AO30"/>
  <c r="AN30"/>
  <c r="AM30"/>
  <c r="AL30"/>
  <c r="AK30"/>
  <c r="AJ30"/>
  <c r="AI30"/>
  <c r="AH30"/>
  <c r="AG30"/>
  <c r="AF30"/>
  <c r="AE30"/>
  <c r="AD30"/>
  <c r="AC30"/>
  <c r="AC29"/>
  <c r="AC21"/>
  <c r="AC22"/>
  <c r="AC23"/>
  <c r="AC24"/>
  <c r="AC25"/>
  <c r="AC26"/>
  <c r="AC27"/>
  <c r="AA30"/>
  <c r="AA28"/>
  <c r="Y30"/>
  <c r="Y29"/>
  <c r="Y21"/>
  <c r="Y22"/>
  <c r="Y23"/>
  <c r="Y24"/>
  <c r="Y25"/>
  <c r="Y26"/>
  <c r="X30"/>
  <c r="W30"/>
  <c r="V30"/>
  <c r="U30"/>
  <c r="T30"/>
  <c r="S30"/>
  <c r="R30"/>
  <c r="P30"/>
  <c r="O30"/>
  <c r="N30"/>
  <c r="M30"/>
  <c r="L30"/>
  <c r="L29"/>
  <c r="L21"/>
  <c r="L22"/>
  <c r="L23"/>
  <c r="L24"/>
  <c r="L25"/>
  <c r="L26"/>
  <c r="L27"/>
  <c r="K30"/>
  <c r="J30"/>
  <c r="I30"/>
  <c r="H30"/>
  <c r="G30"/>
  <c r="F30"/>
  <c r="D30"/>
  <c r="BC29"/>
  <c r="BB29"/>
  <c r="BA29"/>
  <c r="AZ29"/>
  <c r="AY29"/>
  <c r="AY21"/>
  <c r="AY22"/>
  <c r="AY23"/>
  <c r="AY24"/>
  <c r="AY25"/>
  <c r="AY26"/>
  <c r="AY27"/>
  <c r="AX29"/>
  <c r="AW29"/>
  <c r="AW21"/>
  <c r="AW22"/>
  <c r="AW23"/>
  <c r="AW24"/>
  <c r="AW25"/>
  <c r="AW26"/>
  <c r="AW27"/>
  <c r="AV29"/>
  <c r="AU29"/>
  <c r="AT29"/>
  <c r="AS29"/>
  <c r="AS21"/>
  <c r="AS22"/>
  <c r="AS23"/>
  <c r="AS24"/>
  <c r="AS25"/>
  <c r="AS26"/>
  <c r="AS27"/>
  <c r="AR29"/>
  <c r="AQ29"/>
  <c r="AP29"/>
  <c r="AO29"/>
  <c r="AO21"/>
  <c r="AO22"/>
  <c r="AO23"/>
  <c r="AO24"/>
  <c r="AO25"/>
  <c r="AO26"/>
  <c r="AO27"/>
  <c r="AN29"/>
  <c r="AM29"/>
  <c r="AL29"/>
  <c r="AK29"/>
  <c r="AJ29"/>
  <c r="AI29"/>
  <c r="AH29"/>
  <c r="AG29"/>
  <c r="AF29"/>
  <c r="AE29"/>
  <c r="AD29"/>
  <c r="AB29"/>
  <c r="AB21"/>
  <c r="AB22"/>
  <c r="AB23"/>
  <c r="AB24"/>
  <c r="AB25"/>
  <c r="AB26"/>
  <c r="AB27"/>
  <c r="AB10"/>
  <c r="AB11"/>
  <c r="AB12"/>
  <c r="AB13"/>
  <c r="AB14"/>
  <c r="AB15"/>
  <c r="AB16"/>
  <c r="AB17"/>
  <c r="AB18"/>
  <c r="X29"/>
  <c r="W29"/>
  <c r="V29"/>
  <c r="U29"/>
  <c r="T29"/>
  <c r="S29"/>
  <c r="R29"/>
  <c r="P29"/>
  <c r="O29"/>
  <c r="N29"/>
  <c r="M29"/>
  <c r="K29"/>
  <c r="J29"/>
  <c r="I29"/>
  <c r="H29"/>
  <c r="G29"/>
  <c r="F29"/>
  <c r="D29"/>
  <c r="BC27"/>
  <c r="BB27"/>
  <c r="BA27"/>
  <c r="AZ27"/>
  <c r="AX27"/>
  <c r="AV27"/>
  <c r="AU27"/>
  <c r="AT27"/>
  <c r="AR27"/>
  <c r="AQ27"/>
  <c r="AP27"/>
  <c r="AN27"/>
  <c r="AM27"/>
  <c r="AL27"/>
  <c r="AK27"/>
  <c r="AJ27"/>
  <c r="AI27"/>
  <c r="AH27"/>
  <c r="AG27"/>
  <c r="AF27"/>
  <c r="AE27"/>
  <c r="AD27"/>
  <c r="AA27"/>
  <c r="R27"/>
  <c r="S27"/>
  <c r="T27"/>
  <c r="U27"/>
  <c r="V27"/>
  <c r="W27"/>
  <c r="X27"/>
  <c r="P27"/>
  <c r="O27"/>
  <c r="N27"/>
  <c r="M27"/>
  <c r="K27"/>
  <c r="J27"/>
  <c r="I27"/>
  <c r="F27"/>
  <c r="G27"/>
  <c r="H27"/>
  <c r="D27"/>
  <c r="BC26"/>
  <c r="BB26"/>
  <c r="BA26"/>
  <c r="AZ26"/>
  <c r="AX26"/>
  <c r="AV26"/>
  <c r="AU26"/>
  <c r="AT26"/>
  <c r="AR26"/>
  <c r="AQ26"/>
  <c r="AP26"/>
  <c r="AN26"/>
  <c r="AM26"/>
  <c r="AL26"/>
  <c r="AK26"/>
  <c r="AJ26"/>
  <c r="AI26"/>
  <c r="AH26"/>
  <c r="AG26"/>
  <c r="AF26"/>
  <c r="AE26"/>
  <c r="AD26"/>
  <c r="AA26"/>
  <c r="W26"/>
  <c r="V26"/>
  <c r="U26"/>
  <c r="T26"/>
  <c r="S26"/>
  <c r="R26"/>
  <c r="P26"/>
  <c r="O26"/>
  <c r="N26"/>
  <c r="M26"/>
  <c r="K26"/>
  <c r="J26"/>
  <c r="I26"/>
  <c r="H26"/>
  <c r="G26"/>
  <c r="F26"/>
  <c r="D26"/>
  <c r="BC25"/>
  <c r="BB25"/>
  <c r="BA25"/>
  <c r="AZ25"/>
  <c r="AX25"/>
  <c r="AV25"/>
  <c r="AU25"/>
  <c r="AT25"/>
  <c r="AR25"/>
  <c r="AQ25"/>
  <c r="AP25"/>
  <c r="AN25"/>
  <c r="AM25"/>
  <c r="AL25"/>
  <c r="AK25"/>
  <c r="AJ25"/>
  <c r="AI25"/>
  <c r="AH25"/>
  <c r="AG25"/>
  <c r="AF25"/>
  <c r="AE25"/>
  <c r="AD25"/>
  <c r="AA25"/>
  <c r="X25"/>
  <c r="V25"/>
  <c r="U25"/>
  <c r="T25"/>
  <c r="S25"/>
  <c r="R25"/>
  <c r="P25"/>
  <c r="O25"/>
  <c r="N25"/>
  <c r="M25"/>
  <c r="K25"/>
  <c r="J25"/>
  <c r="I25"/>
  <c r="H25"/>
  <c r="G25"/>
  <c r="F25"/>
  <c r="D25"/>
  <c r="BC24"/>
  <c r="BB24"/>
  <c r="BA24"/>
  <c r="AZ24"/>
  <c r="AX24"/>
  <c r="AV24"/>
  <c r="AU24"/>
  <c r="AT24"/>
  <c r="AR24"/>
  <c r="AQ24"/>
  <c r="AP24"/>
  <c r="AN24"/>
  <c r="AM24"/>
  <c r="AL24"/>
  <c r="AK24"/>
  <c r="AJ24"/>
  <c r="AI24"/>
  <c r="AH24"/>
  <c r="AG24"/>
  <c r="AF24"/>
  <c r="AE24"/>
  <c r="AD24"/>
  <c r="AA24"/>
  <c r="X24"/>
  <c r="W24"/>
  <c r="U24"/>
  <c r="T24"/>
  <c r="S24"/>
  <c r="R24"/>
  <c r="P24"/>
  <c r="O24"/>
  <c r="N24"/>
  <c r="M24"/>
  <c r="K24"/>
  <c r="J24"/>
  <c r="I24"/>
  <c r="H24"/>
  <c r="G24"/>
  <c r="F24"/>
  <c r="D24"/>
  <c r="BC23"/>
  <c r="BB23"/>
  <c r="BA23"/>
  <c r="AZ23"/>
  <c r="AX23"/>
  <c r="AV23"/>
  <c r="AU23"/>
  <c r="AT23"/>
  <c r="AR23"/>
  <c r="AQ23"/>
  <c r="AP23"/>
  <c r="AN23"/>
  <c r="AM23"/>
  <c r="AL23"/>
  <c r="AK23"/>
  <c r="AJ23"/>
  <c r="AI23"/>
  <c r="AH23"/>
  <c r="AG23"/>
  <c r="AF23"/>
  <c r="AE23"/>
  <c r="AD23"/>
  <c r="AA23"/>
  <c r="X23"/>
  <c r="W23"/>
  <c r="V23"/>
  <c r="T23"/>
  <c r="S23"/>
  <c r="R23"/>
  <c r="P23"/>
  <c r="O23"/>
  <c r="N23"/>
  <c r="M23"/>
  <c r="K23"/>
  <c r="J23"/>
  <c r="I23"/>
  <c r="H23"/>
  <c r="G23"/>
  <c r="F23"/>
  <c r="D23"/>
  <c r="BC22"/>
  <c r="BB22"/>
  <c r="BA22"/>
  <c r="AZ22"/>
  <c r="AX22"/>
  <c r="AV22"/>
  <c r="AU22"/>
  <c r="AT22"/>
  <c r="AR22"/>
  <c r="AQ22"/>
  <c r="AP22"/>
  <c r="AN22"/>
  <c r="AM22"/>
  <c r="AL22"/>
  <c r="AK22"/>
  <c r="AJ22"/>
  <c r="AI22"/>
  <c r="AH22"/>
  <c r="AG22"/>
  <c r="AF22"/>
  <c r="AE22"/>
  <c r="AD22"/>
  <c r="AA22"/>
  <c r="X22"/>
  <c r="W22"/>
  <c r="V22"/>
  <c r="U22"/>
  <c r="S22"/>
  <c r="R22"/>
  <c r="P22"/>
  <c r="O22"/>
  <c r="N22"/>
  <c r="M22"/>
  <c r="K22"/>
  <c r="J22"/>
  <c r="I22"/>
  <c r="H22"/>
  <c r="G22"/>
  <c r="F22"/>
  <c r="D22"/>
  <c r="BC21"/>
  <c r="BB21"/>
  <c r="BA21"/>
  <c r="AZ21"/>
  <c r="AX21"/>
  <c r="AV21"/>
  <c r="AU21"/>
  <c r="AT21"/>
  <c r="AR21"/>
  <c r="AQ21"/>
  <c r="AP21"/>
  <c r="AN21"/>
  <c r="AM21"/>
  <c r="AL21"/>
  <c r="AK21"/>
  <c r="AJ21"/>
  <c r="AI21"/>
  <c r="AH21"/>
  <c r="AG21"/>
  <c r="AF21"/>
  <c r="AE21"/>
  <c r="AD21"/>
  <c r="AA21"/>
  <c r="R21"/>
  <c r="T21"/>
  <c r="U21"/>
  <c r="V21"/>
  <c r="W21"/>
  <c r="X21"/>
  <c r="P21"/>
  <c r="O21"/>
  <c r="N21"/>
  <c r="M21"/>
  <c r="K21"/>
  <c r="J21"/>
  <c r="I21"/>
  <c r="H21"/>
  <c r="G21"/>
  <c r="F21"/>
  <c r="D21"/>
  <c r="D20"/>
  <c r="BC18"/>
  <c r="BB18"/>
  <c r="BA18"/>
  <c r="AZ18"/>
  <c r="AY18"/>
  <c r="AX18"/>
  <c r="AW18"/>
  <c r="AV18"/>
  <c r="AU18"/>
  <c r="AT18"/>
  <c r="AS18"/>
  <c r="AR18"/>
  <c r="AQ18"/>
  <c r="AP18"/>
  <c r="AO18"/>
  <c r="AN18"/>
  <c r="AM18"/>
  <c r="AL18"/>
  <c r="AK18"/>
  <c r="AJ18"/>
  <c r="AI18"/>
  <c r="AH18"/>
  <c r="AG18"/>
  <c r="AF18"/>
  <c r="AE18"/>
  <c r="AD18"/>
  <c r="AC18"/>
  <c r="AA18"/>
  <c r="R18"/>
  <c r="S18"/>
  <c r="T18"/>
  <c r="U18"/>
  <c r="V18"/>
  <c r="W18"/>
  <c r="X18"/>
  <c r="Y18"/>
  <c r="F18"/>
  <c r="G18"/>
  <c r="H18"/>
  <c r="I18"/>
  <c r="J18"/>
  <c r="K18"/>
  <c r="L18"/>
  <c r="M18"/>
  <c r="N18"/>
  <c r="O18"/>
  <c r="D18"/>
  <c r="BC17"/>
  <c r="BB17"/>
  <c r="BA17"/>
  <c r="AZ17"/>
  <c r="AY17"/>
  <c r="AX17"/>
  <c r="AW17"/>
  <c r="AV17"/>
  <c r="AU17"/>
  <c r="AT17"/>
  <c r="AS17"/>
  <c r="AR17"/>
  <c r="AQ17"/>
  <c r="AP17"/>
  <c r="AO17"/>
  <c r="AN17"/>
  <c r="AM17"/>
  <c r="AL17"/>
  <c r="AK17"/>
  <c r="AJ17"/>
  <c r="AI17"/>
  <c r="AH17"/>
  <c r="AG17"/>
  <c r="AF17"/>
  <c r="AE17"/>
  <c r="AD17"/>
  <c r="AC17"/>
  <c r="AA17"/>
  <c r="Y17"/>
  <c r="X17"/>
  <c r="W17"/>
  <c r="V17"/>
  <c r="U17"/>
  <c r="T17"/>
  <c r="S17"/>
  <c r="R17"/>
  <c r="P17"/>
  <c r="N17"/>
  <c r="M17"/>
  <c r="L17"/>
  <c r="K17"/>
  <c r="J17"/>
  <c r="I17"/>
  <c r="H17"/>
  <c r="G17"/>
  <c r="F17"/>
  <c r="D17"/>
  <c r="BC16"/>
  <c r="BB16"/>
  <c r="BA16"/>
  <c r="AZ16"/>
  <c r="AY16"/>
  <c r="AX16"/>
  <c r="AW16"/>
  <c r="AV16"/>
  <c r="AU16"/>
  <c r="AT16"/>
  <c r="AS16"/>
  <c r="AR16"/>
  <c r="AQ16"/>
  <c r="AP16"/>
  <c r="AO16"/>
  <c r="AN16"/>
  <c r="AM16"/>
  <c r="AL16"/>
  <c r="AK16"/>
  <c r="AJ16"/>
  <c r="AI16"/>
  <c r="AH16"/>
  <c r="AG16"/>
  <c r="AF16"/>
  <c r="AE16"/>
  <c r="AD16"/>
  <c r="AC16"/>
  <c r="AA16"/>
  <c r="Y16"/>
  <c r="X16"/>
  <c r="W16"/>
  <c r="V16"/>
  <c r="U16"/>
  <c r="T16"/>
  <c r="S16"/>
  <c r="R16"/>
  <c r="P16"/>
  <c r="O16"/>
  <c r="M16"/>
  <c r="L16"/>
  <c r="K16"/>
  <c r="J16"/>
  <c r="I16"/>
  <c r="H16"/>
  <c r="G16"/>
  <c r="F16"/>
  <c r="D16"/>
  <c r="BC15"/>
  <c r="BB15"/>
  <c r="BA15"/>
  <c r="AZ15"/>
  <c r="AY15"/>
  <c r="AX15"/>
  <c r="AW15"/>
  <c r="AV15"/>
  <c r="AU15"/>
  <c r="AT15"/>
  <c r="AS15"/>
  <c r="AR15"/>
  <c r="AQ15"/>
  <c r="AP15"/>
  <c r="AO15"/>
  <c r="AN15"/>
  <c r="AM15"/>
  <c r="AL15"/>
  <c r="AK15"/>
  <c r="AJ15"/>
  <c r="AI15"/>
  <c r="AH15"/>
  <c r="AG15"/>
  <c r="AF15"/>
  <c r="AE15"/>
  <c r="AD15"/>
  <c r="AC15"/>
  <c r="AA15"/>
  <c r="Y15"/>
  <c r="X15"/>
  <c r="W15"/>
  <c r="V15"/>
  <c r="U15"/>
  <c r="T15"/>
  <c r="S15"/>
  <c r="R15"/>
  <c r="P15"/>
  <c r="O15"/>
  <c r="N15"/>
  <c r="L15"/>
  <c r="K15"/>
  <c r="J15"/>
  <c r="D15"/>
  <c r="BC14"/>
  <c r="BB14"/>
  <c r="BA14"/>
  <c r="AZ14"/>
  <c r="AY14"/>
  <c r="AX14"/>
  <c r="AW14"/>
  <c r="AV14"/>
  <c r="AU14"/>
  <c r="AT14"/>
  <c r="AS14"/>
  <c r="AR14"/>
  <c r="AQ14"/>
  <c r="AP14"/>
  <c r="AO14"/>
  <c r="AN14"/>
  <c r="AM14"/>
  <c r="AL14"/>
  <c r="AK14"/>
  <c r="AJ14"/>
  <c r="AI14"/>
  <c r="AH14"/>
  <c r="AG14"/>
  <c r="AF14"/>
  <c r="AE14"/>
  <c r="AD14"/>
  <c r="AC14"/>
  <c r="AA14"/>
  <c r="Y14"/>
  <c r="X14"/>
  <c r="W14"/>
  <c r="V14"/>
  <c r="U14"/>
  <c r="T14"/>
  <c r="S14"/>
  <c r="R14"/>
  <c r="P14"/>
  <c r="O14"/>
  <c r="N14"/>
  <c r="M14"/>
  <c r="K14"/>
  <c r="J14"/>
  <c r="I14"/>
  <c r="H14"/>
  <c r="G14"/>
  <c r="F14"/>
  <c r="D14"/>
  <c r="BC13"/>
  <c r="BB13"/>
  <c r="BA13"/>
  <c r="AZ13"/>
  <c r="AY13"/>
  <c r="AX13"/>
  <c r="AW13"/>
  <c r="AV13"/>
  <c r="AU13"/>
  <c r="AT13"/>
  <c r="AS13"/>
  <c r="AR13"/>
  <c r="AQ13"/>
  <c r="AP13"/>
  <c r="AO13"/>
  <c r="AN13"/>
  <c r="AM13"/>
  <c r="AL13"/>
  <c r="AK13"/>
  <c r="AJ13"/>
  <c r="AI13"/>
  <c r="AH13"/>
  <c r="AG13"/>
  <c r="AF13"/>
  <c r="AE13"/>
  <c r="AD13"/>
  <c r="AC13"/>
  <c r="AA13"/>
  <c r="Y13"/>
  <c r="X13"/>
  <c r="W13"/>
  <c r="V13"/>
  <c r="U13"/>
  <c r="T13"/>
  <c r="S13"/>
  <c r="R13"/>
  <c r="P13"/>
  <c r="O13"/>
  <c r="N13"/>
  <c r="M13"/>
  <c r="L13"/>
  <c r="J13"/>
  <c r="I13"/>
  <c r="H13"/>
  <c r="G13"/>
  <c r="F13"/>
  <c r="D13"/>
  <c r="BC12"/>
  <c r="BB12"/>
  <c r="BA12"/>
  <c r="AZ12"/>
  <c r="AY12"/>
  <c r="AX12"/>
  <c r="AW12"/>
  <c r="AV12"/>
  <c r="AU12"/>
  <c r="AT12"/>
  <c r="AS12"/>
  <c r="AR12"/>
  <c r="AQ12"/>
  <c r="AP12"/>
  <c r="AO12"/>
  <c r="AN12"/>
  <c r="AM12"/>
  <c r="AL12"/>
  <c r="AK12"/>
  <c r="AJ12"/>
  <c r="AI12"/>
  <c r="AH12"/>
  <c r="AG12"/>
  <c r="AF12"/>
  <c r="AE12"/>
  <c r="AD12"/>
  <c r="AA12"/>
  <c r="AC12"/>
  <c r="Y12"/>
  <c r="X12"/>
  <c r="W12"/>
  <c r="V12"/>
  <c r="U12"/>
  <c r="T12"/>
  <c r="R12"/>
  <c r="S12"/>
  <c r="F12"/>
  <c r="G12"/>
  <c r="K12"/>
  <c r="L12"/>
  <c r="M12"/>
  <c r="N12"/>
  <c r="O12"/>
  <c r="P12"/>
  <c r="D12"/>
  <c r="I12"/>
  <c r="H12"/>
  <c r="BC11"/>
  <c r="BC10"/>
  <c r="BB11"/>
  <c r="BA11"/>
  <c r="AZ11"/>
  <c r="AY11"/>
  <c r="AX11"/>
  <c r="AX10"/>
  <c r="AW11"/>
  <c r="AW10"/>
  <c r="AV11"/>
  <c r="AU11"/>
  <c r="AU10"/>
  <c r="AT11"/>
  <c r="AS11"/>
  <c r="AS10"/>
  <c r="AR11"/>
  <c r="AQ11"/>
  <c r="AQ10"/>
  <c r="AP11"/>
  <c r="AO11"/>
  <c r="AO10"/>
  <c r="AN11"/>
  <c r="AN10"/>
  <c r="AM11"/>
  <c r="AL11"/>
  <c r="AK11"/>
  <c r="AJ11"/>
  <c r="AI11"/>
  <c r="AH11"/>
  <c r="AG11"/>
  <c r="AF11"/>
  <c r="AF10"/>
  <c r="AE11"/>
  <c r="AD11"/>
  <c r="AC11"/>
  <c r="AA11"/>
  <c r="Y11"/>
  <c r="X11"/>
  <c r="W11"/>
  <c r="V11"/>
  <c r="U11"/>
  <c r="T11"/>
  <c r="S11"/>
  <c r="R11"/>
  <c r="R10"/>
  <c r="P11"/>
  <c r="O11"/>
  <c r="N11"/>
  <c r="N10"/>
  <c r="M11"/>
  <c r="L11"/>
  <c r="L10"/>
  <c r="K11"/>
  <c r="G11"/>
  <c r="I11"/>
  <c r="J11"/>
  <c r="F11"/>
  <c r="D11"/>
  <c r="D10"/>
  <c r="BB10"/>
  <c r="BA10"/>
  <c r="AZ10"/>
  <c r="AY10"/>
  <c r="AV10"/>
  <c r="AT10"/>
  <c r="AT9"/>
  <c r="AR10"/>
  <c r="AP10"/>
  <c r="AM10"/>
  <c r="AL10"/>
  <c r="AK10"/>
  <c r="AJ10"/>
  <c r="AI10"/>
  <c r="AH10"/>
  <c r="AG10"/>
  <c r="AE10"/>
  <c r="AD10"/>
  <c r="AC10"/>
  <c r="AA10"/>
  <c r="Y10"/>
  <c r="X10"/>
  <c r="W10"/>
  <c r="V10"/>
  <c r="U10"/>
  <c r="T10"/>
  <c r="S10"/>
  <c r="P10"/>
  <c r="O10"/>
  <c r="M10"/>
  <c r="K10"/>
  <c r="K9"/>
  <c r="J10"/>
  <c r="I10"/>
  <c r="H10"/>
  <c r="F10"/>
  <c r="D10" i="4"/>
  <c r="AC10" i="20"/>
  <c r="AC9"/>
  <c r="D27" i="32"/>
  <c r="D18"/>
  <c r="I30" i="21"/>
  <c r="I21"/>
  <c r="F30"/>
  <c r="F21"/>
  <c r="D21"/>
  <c r="Z22"/>
  <c r="Q22"/>
  <c r="E13"/>
  <c r="BD13"/>
  <c r="I13"/>
  <c r="I10"/>
  <c r="BC10"/>
  <c r="BC9"/>
  <c r="AK10"/>
  <c r="AK9"/>
  <c r="AK60"/>
  <c r="AJ10"/>
  <c r="AJ9"/>
  <c r="AJ60"/>
  <c r="AI10"/>
  <c r="AI9"/>
  <c r="AI60"/>
  <c r="AH10"/>
  <c r="AH9"/>
  <c r="AG10"/>
  <c r="AG9"/>
  <c r="AG60"/>
  <c r="AF10"/>
  <c r="AF9"/>
  <c r="AF60"/>
  <c r="AE10"/>
  <c r="AE9"/>
  <c r="AE60"/>
  <c r="AD10"/>
  <c r="AD9"/>
  <c r="AC10"/>
  <c r="AC9"/>
  <c r="AC60"/>
  <c r="AC61"/>
  <c r="X31" i="55"/>
  <c r="AB10" i="21"/>
  <c r="AB9"/>
  <c r="AA10"/>
  <c r="AA9"/>
  <c r="AA60"/>
  <c r="H10"/>
  <c r="G10"/>
  <c r="D10"/>
  <c r="V9" i="2"/>
  <c r="V8"/>
  <c r="D9" i="21"/>
  <c r="I9"/>
  <c r="F9"/>
  <c r="F60"/>
  <c r="I30" i="20"/>
  <c r="I21"/>
  <c r="F30"/>
  <c r="F21"/>
  <c r="Z22"/>
  <c r="Q22"/>
  <c r="BD22"/>
  <c r="E13"/>
  <c r="BC10"/>
  <c r="BC9"/>
  <c r="AK10"/>
  <c r="AK9"/>
  <c r="AK60"/>
  <c r="AJ10"/>
  <c r="AJ9"/>
  <c r="AJ60"/>
  <c r="AI10"/>
  <c r="AI9"/>
  <c r="AI60"/>
  <c r="AH10"/>
  <c r="AH9"/>
  <c r="AG10"/>
  <c r="AG9"/>
  <c r="AG60"/>
  <c r="AF10"/>
  <c r="AF9"/>
  <c r="AF60"/>
  <c r="AE10"/>
  <c r="AE9"/>
  <c r="AD10"/>
  <c r="AD9"/>
  <c r="AD60"/>
  <c r="AA10"/>
  <c r="AA9"/>
  <c r="AA60"/>
  <c r="H10"/>
  <c r="G10"/>
  <c r="D10"/>
  <c r="D9"/>
  <c r="U9" i="2"/>
  <c r="I9" i="20"/>
  <c r="F9"/>
  <c r="I30" i="19"/>
  <c r="I21"/>
  <c r="I60"/>
  <c r="F30"/>
  <c r="F21"/>
  <c r="D21"/>
  <c r="Z22"/>
  <c r="Q22"/>
  <c r="E13"/>
  <c r="BC10"/>
  <c r="BC9"/>
  <c r="AK10"/>
  <c r="AK9"/>
  <c r="AK60"/>
  <c r="AJ10"/>
  <c r="AJ9"/>
  <c r="AJ60"/>
  <c r="AJ61"/>
  <c r="V38" i="55"/>
  <c r="AI10" i="19"/>
  <c r="AI9"/>
  <c r="AI60"/>
  <c r="AH10"/>
  <c r="AH9"/>
  <c r="AH60"/>
  <c r="AG10"/>
  <c r="AG9"/>
  <c r="AG60"/>
  <c r="BE37"/>
  <c r="BF37"/>
  <c r="AF10"/>
  <c r="AF9"/>
  <c r="AF60"/>
  <c r="AE10"/>
  <c r="AE9"/>
  <c r="AD10"/>
  <c r="AD9"/>
  <c r="AD60"/>
  <c r="AC10"/>
  <c r="AC9"/>
  <c r="AC60"/>
  <c r="AB10"/>
  <c r="AB9"/>
  <c r="AA10"/>
  <c r="AA9"/>
  <c r="AA60"/>
  <c r="H10"/>
  <c r="G10"/>
  <c r="D10"/>
  <c r="T9" i="2"/>
  <c r="I9" i="19"/>
  <c r="F9"/>
  <c r="I30" i="18"/>
  <c r="I21"/>
  <c r="F30"/>
  <c r="F21"/>
  <c r="Z22"/>
  <c r="Q22"/>
  <c r="E13"/>
  <c r="BC10"/>
  <c r="BC9"/>
  <c r="AK10"/>
  <c r="AK9"/>
  <c r="AJ10"/>
  <c r="AJ9"/>
  <c r="AI10"/>
  <c r="AI9"/>
  <c r="AH10"/>
  <c r="AH9"/>
  <c r="AH60"/>
  <c r="AH61"/>
  <c r="AG10"/>
  <c r="AG9"/>
  <c r="AG60"/>
  <c r="AF10"/>
  <c r="AF9"/>
  <c r="AF60"/>
  <c r="AE10"/>
  <c r="AE9"/>
  <c r="AD10"/>
  <c r="AD9"/>
  <c r="AD60"/>
  <c r="AC10"/>
  <c r="AC9"/>
  <c r="AC60"/>
  <c r="AB10"/>
  <c r="AB9"/>
  <c r="AA10"/>
  <c r="AA9"/>
  <c r="AA60"/>
  <c r="H10"/>
  <c r="G10"/>
  <c r="D10"/>
  <c r="S9" i="2"/>
  <c r="I9" i="18"/>
  <c r="F9"/>
  <c r="I30" i="17"/>
  <c r="I21"/>
  <c r="F30"/>
  <c r="F21"/>
  <c r="D21"/>
  <c r="Z22"/>
  <c r="Q22"/>
  <c r="BD22"/>
  <c r="R22"/>
  <c r="E13"/>
  <c r="BC10"/>
  <c r="BC9"/>
  <c r="AK10"/>
  <c r="AK9"/>
  <c r="AK60"/>
  <c r="AJ10"/>
  <c r="AJ9"/>
  <c r="AJ60"/>
  <c r="AI10"/>
  <c r="AI9"/>
  <c r="AI60"/>
  <c r="AH10"/>
  <c r="AH9"/>
  <c r="AH60"/>
  <c r="AG10"/>
  <c r="AG9"/>
  <c r="AG60"/>
  <c r="AF10"/>
  <c r="AF9"/>
  <c r="AF60"/>
  <c r="AE10"/>
  <c r="AE9"/>
  <c r="AE60"/>
  <c r="AE61"/>
  <c r="AD10"/>
  <c r="AD9"/>
  <c r="AD60"/>
  <c r="AC10"/>
  <c r="AC9"/>
  <c r="AB10"/>
  <c r="AB9"/>
  <c r="AB60"/>
  <c r="AA10"/>
  <c r="AA9"/>
  <c r="AA60"/>
  <c r="H10"/>
  <c r="G10"/>
  <c r="D10"/>
  <c r="D9"/>
  <c r="D8"/>
  <c r="I9"/>
  <c r="F9"/>
  <c r="I30" i="16"/>
  <c r="I21"/>
  <c r="F30"/>
  <c r="F21"/>
  <c r="D21"/>
  <c r="Z22"/>
  <c r="Q22"/>
  <c r="E13"/>
  <c r="BD13"/>
  <c r="I13"/>
  <c r="I10"/>
  <c r="BC10"/>
  <c r="BC9"/>
  <c r="AK10"/>
  <c r="AK9"/>
  <c r="AK60"/>
  <c r="AJ10"/>
  <c r="AJ9"/>
  <c r="AJ60"/>
  <c r="AI10"/>
  <c r="AI9"/>
  <c r="AI60"/>
  <c r="AH10"/>
  <c r="AH9"/>
  <c r="AH60"/>
  <c r="AG10"/>
  <c r="AG9"/>
  <c r="AG60"/>
  <c r="AF10"/>
  <c r="AF9"/>
  <c r="AF60"/>
  <c r="AE10"/>
  <c r="AE9"/>
  <c r="AE60"/>
  <c r="AD10"/>
  <c r="AD9"/>
  <c r="AD60"/>
  <c r="AC10"/>
  <c r="AC9"/>
  <c r="AB10"/>
  <c r="AB9"/>
  <c r="AB60"/>
  <c r="AA10"/>
  <c r="AA9"/>
  <c r="AA60"/>
  <c r="H10"/>
  <c r="G10"/>
  <c r="D10"/>
  <c r="Q9" i="2"/>
  <c r="I9" i="16"/>
  <c r="F9"/>
  <c r="I30" i="15"/>
  <c r="I21"/>
  <c r="F30"/>
  <c r="F21"/>
  <c r="D21"/>
  <c r="Z22"/>
  <c r="Q22"/>
  <c r="BD22"/>
  <c r="R22"/>
  <c r="E13"/>
  <c r="BC10"/>
  <c r="BC9"/>
  <c r="AK10"/>
  <c r="AK9"/>
  <c r="AK60"/>
  <c r="AJ10"/>
  <c r="AJ9"/>
  <c r="AJ60"/>
  <c r="AI10"/>
  <c r="AI9"/>
  <c r="AI60"/>
  <c r="AH10"/>
  <c r="AH9"/>
  <c r="AH60"/>
  <c r="AG10"/>
  <c r="AG9"/>
  <c r="AG60"/>
  <c r="AF10"/>
  <c r="AF9"/>
  <c r="AF60"/>
  <c r="AE10"/>
  <c r="AE9"/>
  <c r="AE60"/>
  <c r="AD10"/>
  <c r="AD9"/>
  <c r="AD60"/>
  <c r="AC10"/>
  <c r="AC9"/>
  <c r="AC60"/>
  <c r="AB10"/>
  <c r="AB9"/>
  <c r="AB60"/>
  <c r="AA10"/>
  <c r="AA9"/>
  <c r="AA60"/>
  <c r="H10"/>
  <c r="G10"/>
  <c r="D10"/>
  <c r="P9" i="2"/>
  <c r="I9" i="15"/>
  <c r="F9"/>
  <c r="I30" i="14"/>
  <c r="I21"/>
  <c r="F30"/>
  <c r="F21"/>
  <c r="F60"/>
  <c r="Z22"/>
  <c r="Q22"/>
  <c r="E13"/>
  <c r="BD13"/>
  <c r="BC10"/>
  <c r="BC9"/>
  <c r="AK10"/>
  <c r="AK9"/>
  <c r="AK60"/>
  <c r="AJ10"/>
  <c r="AJ9"/>
  <c r="AI10"/>
  <c r="AI9"/>
  <c r="AH10"/>
  <c r="AH9"/>
  <c r="AH60"/>
  <c r="AG10"/>
  <c r="AG9"/>
  <c r="AG60"/>
  <c r="AF10"/>
  <c r="AF9"/>
  <c r="AE10"/>
  <c r="AE9"/>
  <c r="AE60"/>
  <c r="AD10"/>
  <c r="AD9"/>
  <c r="AD60"/>
  <c r="AC10"/>
  <c r="AC9"/>
  <c r="AB10"/>
  <c r="AB9"/>
  <c r="AB60"/>
  <c r="AA10"/>
  <c r="AA9"/>
  <c r="AA60"/>
  <c r="H10"/>
  <c r="G10"/>
  <c r="D10"/>
  <c r="D9"/>
  <c r="D8"/>
  <c r="I9"/>
  <c r="F9"/>
  <c r="I30" i="13"/>
  <c r="I21"/>
  <c r="F30"/>
  <c r="Z22"/>
  <c r="Q22"/>
  <c r="F21"/>
  <c r="E13"/>
  <c r="BC10"/>
  <c r="BC9"/>
  <c r="AK10"/>
  <c r="AK9"/>
  <c r="AJ10"/>
  <c r="AJ9"/>
  <c r="AJ60"/>
  <c r="AI10"/>
  <c r="AI9"/>
  <c r="AH10"/>
  <c r="AH9"/>
  <c r="AH60"/>
  <c r="AG10"/>
  <c r="AG9"/>
  <c r="AG60"/>
  <c r="AF10"/>
  <c r="AF9"/>
  <c r="AE10"/>
  <c r="AE9"/>
  <c r="AE60"/>
  <c r="AD10"/>
  <c r="AD9"/>
  <c r="AD60"/>
  <c r="AC10"/>
  <c r="AC9"/>
  <c r="AB10"/>
  <c r="AB9"/>
  <c r="AB60"/>
  <c r="AA10"/>
  <c r="AA9"/>
  <c r="AA60"/>
  <c r="H10"/>
  <c r="G10"/>
  <c r="D10"/>
  <c r="D9"/>
  <c r="N9" i="2"/>
  <c r="N8"/>
  <c r="I9" i="13"/>
  <c r="F9"/>
  <c r="I30" i="12"/>
  <c r="I21"/>
  <c r="F30"/>
  <c r="F21"/>
  <c r="D21"/>
  <c r="Z22"/>
  <c r="Q22"/>
  <c r="BD22"/>
  <c r="R22"/>
  <c r="E13"/>
  <c r="BD13"/>
  <c r="I13"/>
  <c r="I10"/>
  <c r="BC10"/>
  <c r="BC9"/>
  <c r="AK10"/>
  <c r="AK9"/>
  <c r="AJ10"/>
  <c r="AJ9"/>
  <c r="AI10"/>
  <c r="AI9"/>
  <c r="AH10"/>
  <c r="AG10"/>
  <c r="AG9"/>
  <c r="AG60"/>
  <c r="AF10"/>
  <c r="AF9"/>
  <c r="AF60"/>
  <c r="AE10"/>
  <c r="AE9"/>
  <c r="AD10"/>
  <c r="AD9"/>
  <c r="AC10"/>
  <c r="AC9"/>
  <c r="AC60"/>
  <c r="AB10"/>
  <c r="AB9"/>
  <c r="AB60"/>
  <c r="AA10"/>
  <c r="AA9"/>
  <c r="H10"/>
  <c r="G10"/>
  <c r="D10"/>
  <c r="AH9"/>
  <c r="I9"/>
  <c r="F9"/>
  <c r="F60"/>
  <c r="I30" i="11"/>
  <c r="I21"/>
  <c r="F30"/>
  <c r="F21"/>
  <c r="Z22"/>
  <c r="Q22"/>
  <c r="BD22"/>
  <c r="R22"/>
  <c r="D21"/>
  <c r="E13"/>
  <c r="BD13"/>
  <c r="BC10"/>
  <c r="BC9"/>
  <c r="AK10"/>
  <c r="AK9"/>
  <c r="AJ10"/>
  <c r="AJ9"/>
  <c r="AJ60"/>
  <c r="AI10"/>
  <c r="AI9"/>
  <c r="AI60"/>
  <c r="AH10"/>
  <c r="AH9"/>
  <c r="AH60"/>
  <c r="AG10"/>
  <c r="AG9"/>
  <c r="AG60"/>
  <c r="AF10"/>
  <c r="AF9"/>
  <c r="AF60"/>
  <c r="AE10"/>
  <c r="AE9"/>
  <c r="AE60"/>
  <c r="AD10"/>
  <c r="AD9"/>
  <c r="AD60"/>
  <c r="AC10"/>
  <c r="AC9"/>
  <c r="AB10"/>
  <c r="AB9"/>
  <c r="AB60"/>
  <c r="AA10"/>
  <c r="AA9"/>
  <c r="H10"/>
  <c r="G10"/>
  <c r="D10"/>
  <c r="I9"/>
  <c r="F9"/>
  <c r="I30" i="10"/>
  <c r="I21"/>
  <c r="F30"/>
  <c r="F21"/>
  <c r="Z22"/>
  <c r="Q22"/>
  <c r="BD22"/>
  <c r="E13"/>
  <c r="BC10"/>
  <c r="BC9"/>
  <c r="AK10"/>
  <c r="AK9"/>
  <c r="AK60"/>
  <c r="AJ10"/>
  <c r="AJ9"/>
  <c r="AJ60"/>
  <c r="AI10"/>
  <c r="AI9"/>
  <c r="AI60"/>
  <c r="AH10"/>
  <c r="AH9"/>
  <c r="AH60"/>
  <c r="AG10"/>
  <c r="AG9"/>
  <c r="AG60"/>
  <c r="AF10"/>
  <c r="AF9"/>
  <c r="AE10"/>
  <c r="AE9"/>
  <c r="AE60"/>
  <c r="AD10"/>
  <c r="AD9"/>
  <c r="AD60"/>
  <c r="AC10"/>
  <c r="AC9"/>
  <c r="AC60"/>
  <c r="AB10"/>
  <c r="AB9"/>
  <c r="AB60"/>
  <c r="AA9"/>
  <c r="AA60"/>
  <c r="H10"/>
  <c r="G10"/>
  <c r="D10"/>
  <c r="D9"/>
  <c r="D8"/>
  <c r="I9"/>
  <c r="I60"/>
  <c r="F9"/>
  <c r="F60"/>
  <c r="I30" i="9"/>
  <c r="I21"/>
  <c r="I60"/>
  <c r="F30"/>
  <c r="F21"/>
  <c r="Z22"/>
  <c r="Q22"/>
  <c r="BD22"/>
  <c r="R22"/>
  <c r="E13"/>
  <c r="BD13"/>
  <c r="I13"/>
  <c r="I10"/>
  <c r="BC10"/>
  <c r="BC9"/>
  <c r="AK10"/>
  <c r="AK9"/>
  <c r="AJ10"/>
  <c r="AJ9"/>
  <c r="AJ60"/>
  <c r="AI10"/>
  <c r="AI9"/>
  <c r="AI60"/>
  <c r="AH10"/>
  <c r="AH9"/>
  <c r="AG10"/>
  <c r="AG9"/>
  <c r="AG60"/>
  <c r="AF10"/>
  <c r="AF9"/>
  <c r="AF60"/>
  <c r="AE10"/>
  <c r="AE9"/>
  <c r="AD10"/>
  <c r="AD9"/>
  <c r="AD60"/>
  <c r="AC10"/>
  <c r="AC9"/>
  <c r="AC60"/>
  <c r="AC61"/>
  <c r="L31" i="55"/>
  <c r="AB10" i="9"/>
  <c r="AB9"/>
  <c r="AB60"/>
  <c r="AA10"/>
  <c r="AA9"/>
  <c r="AA60"/>
  <c r="H10"/>
  <c r="G10"/>
  <c r="D10"/>
  <c r="I9"/>
  <c r="F9"/>
  <c r="I30" i="8"/>
  <c r="I21"/>
  <c r="F30"/>
  <c r="F21"/>
  <c r="Z22"/>
  <c r="Q22"/>
  <c r="BD22"/>
  <c r="R22"/>
  <c r="E13"/>
  <c r="BC10"/>
  <c r="BC9"/>
  <c r="AK10"/>
  <c r="AK9"/>
  <c r="AK60"/>
  <c r="AJ10"/>
  <c r="AJ9"/>
  <c r="AJ60"/>
  <c r="AI10"/>
  <c r="AI9"/>
  <c r="AH10"/>
  <c r="AH9"/>
  <c r="AH60"/>
  <c r="AG10"/>
  <c r="AG9"/>
  <c r="AG60"/>
  <c r="AF10"/>
  <c r="AF9"/>
  <c r="AF60"/>
  <c r="AE10"/>
  <c r="AE9"/>
  <c r="AD10"/>
  <c r="AD9"/>
  <c r="AD60"/>
  <c r="AC10"/>
  <c r="AC9"/>
  <c r="AC60"/>
  <c r="AB10"/>
  <c r="AB9"/>
  <c r="AB60"/>
  <c r="AA10"/>
  <c r="AA9"/>
  <c r="H10"/>
  <c r="G10"/>
  <c r="D10"/>
  <c r="I9" i="2"/>
  <c r="I9" i="8"/>
  <c r="F9"/>
  <c r="I30" i="7"/>
  <c r="I21"/>
  <c r="F30"/>
  <c r="F21"/>
  <c r="Z22"/>
  <c r="Q22"/>
  <c r="BD22"/>
  <c r="E13"/>
  <c r="BD13"/>
  <c r="I13"/>
  <c r="I10"/>
  <c r="BC10"/>
  <c r="BC9"/>
  <c r="AK10"/>
  <c r="AK9"/>
  <c r="AK60"/>
  <c r="AJ10"/>
  <c r="AJ9"/>
  <c r="AJ60"/>
  <c r="AJ61"/>
  <c r="J38" i="55"/>
  <c r="AI10" i="7"/>
  <c r="AI9"/>
  <c r="AI60"/>
  <c r="AH10"/>
  <c r="AH9"/>
  <c r="AG10"/>
  <c r="AG9"/>
  <c r="AG60"/>
  <c r="AF10"/>
  <c r="AF9"/>
  <c r="AF60"/>
  <c r="AE10"/>
  <c r="AE9"/>
  <c r="AE60"/>
  <c r="BE35"/>
  <c r="BF35"/>
  <c r="AD10"/>
  <c r="AD9"/>
  <c r="AD60"/>
  <c r="AC10"/>
  <c r="AC9"/>
  <c r="AB10"/>
  <c r="AB9"/>
  <c r="AA10"/>
  <c r="AA9"/>
  <c r="AA60"/>
  <c r="H10"/>
  <c r="G10"/>
  <c r="D10"/>
  <c r="H9" i="2"/>
  <c r="I9" i="7"/>
  <c r="F9"/>
  <c r="I30" i="6"/>
  <c r="I21"/>
  <c r="F30"/>
  <c r="F21"/>
  <c r="D21"/>
  <c r="Z22"/>
  <c r="Q22"/>
  <c r="E13"/>
  <c r="BD13"/>
  <c r="I13"/>
  <c r="I10"/>
  <c r="BC10"/>
  <c r="BC9"/>
  <c r="AK10"/>
  <c r="AK9"/>
  <c r="AK60"/>
  <c r="AJ10"/>
  <c r="AJ9"/>
  <c r="AI10"/>
  <c r="AI9"/>
  <c r="AI60"/>
  <c r="AH10"/>
  <c r="AH9"/>
  <c r="AH60"/>
  <c r="AG10"/>
  <c r="AG9"/>
  <c r="AG60"/>
  <c r="AF10"/>
  <c r="AF9"/>
  <c r="AF60"/>
  <c r="AF61"/>
  <c r="AE10"/>
  <c r="AE9"/>
  <c r="AE60"/>
  <c r="AD10"/>
  <c r="AD9"/>
  <c r="AD60"/>
  <c r="AC10"/>
  <c r="AC9"/>
  <c r="AB10"/>
  <c r="AB9"/>
  <c r="AB60"/>
  <c r="BE32"/>
  <c r="BF32"/>
  <c r="AA10"/>
  <c r="AA9"/>
  <c r="AA60"/>
  <c r="H10"/>
  <c r="G10"/>
  <c r="D10"/>
  <c r="I9"/>
  <c r="F9"/>
  <c r="F60"/>
  <c r="I30" i="5"/>
  <c r="I21"/>
  <c r="F30"/>
  <c r="F21"/>
  <c r="Z22"/>
  <c r="Q22"/>
  <c r="E13"/>
  <c r="BD13"/>
  <c r="BC10"/>
  <c r="BC9"/>
  <c r="AK10"/>
  <c r="AK9"/>
  <c r="AK60"/>
  <c r="AJ10"/>
  <c r="AJ9"/>
  <c r="AJ60"/>
  <c r="AI10"/>
  <c r="AI9"/>
  <c r="AH10"/>
  <c r="AH9"/>
  <c r="AG10"/>
  <c r="AG9"/>
  <c r="AF10"/>
  <c r="AF9"/>
  <c r="AF60"/>
  <c r="AE10"/>
  <c r="AE9"/>
  <c r="AD10"/>
  <c r="AD9"/>
  <c r="AC10"/>
  <c r="AC9"/>
  <c r="AB10"/>
  <c r="AB9"/>
  <c r="AB60"/>
  <c r="AA10"/>
  <c r="AA9"/>
  <c r="AA60"/>
  <c r="H10"/>
  <c r="G10"/>
  <c r="D10"/>
  <c r="F9" i="2"/>
  <c r="I9" i="5"/>
  <c r="F9"/>
  <c r="BC10" i="4"/>
  <c r="BC9"/>
  <c r="AL42" i="19"/>
  <c r="AC60" i="11"/>
  <c r="AO45" i="10"/>
  <c r="AE35" i="7"/>
  <c r="W27"/>
  <c r="X28" i="6"/>
  <c r="P20" i="8"/>
  <c r="AV52" i="12"/>
  <c r="AN44"/>
  <c r="AI39" i="16"/>
  <c r="L16" i="14"/>
  <c r="AN44" i="17"/>
  <c r="Y29" i="14"/>
  <c r="D21"/>
  <c r="D21" i="13"/>
  <c r="D21" i="9"/>
  <c r="D21" i="8"/>
  <c r="AF36" i="6"/>
  <c r="D8" i="32"/>
  <c r="D59" i="2"/>
  <c r="I30" i="4"/>
  <c r="I21"/>
  <c r="F30"/>
  <c r="F21"/>
  <c r="D21"/>
  <c r="Z22"/>
  <c r="Q22"/>
  <c r="BD22"/>
  <c r="R22"/>
  <c r="E13"/>
  <c r="Q13"/>
  <c r="BD13"/>
  <c r="I13"/>
  <c r="I10"/>
  <c r="AK10"/>
  <c r="AK9"/>
  <c r="AK60"/>
  <c r="AJ10"/>
  <c r="AJ9"/>
  <c r="AJ60"/>
  <c r="AI10"/>
  <c r="AH10"/>
  <c r="AH9"/>
  <c r="AH60"/>
  <c r="AG10"/>
  <c r="AG9"/>
  <c r="AF10"/>
  <c r="AE10"/>
  <c r="AE9"/>
  <c r="AE60"/>
  <c r="AD10"/>
  <c r="AD9"/>
  <c r="AC10"/>
  <c r="AC9"/>
  <c r="AC60"/>
  <c r="AB10"/>
  <c r="AB9"/>
  <c r="AB60"/>
  <c r="H10"/>
  <c r="G10"/>
  <c r="AI9"/>
  <c r="AI60"/>
  <c r="I9"/>
  <c r="I60"/>
  <c r="F9"/>
  <c r="F60"/>
  <c r="AF9"/>
  <c r="AF60"/>
  <c r="AA9"/>
  <c r="AO45"/>
  <c r="AO21" i="13"/>
  <c r="BD25" i="18"/>
  <c r="U25"/>
  <c r="K9" i="15"/>
  <c r="K60"/>
  <c r="K9" i="8"/>
  <c r="K60"/>
  <c r="BE59" i="13"/>
  <c r="BF59"/>
  <c r="BA60" i="21"/>
  <c r="R60" i="18"/>
  <c r="BD17" i="15"/>
  <c r="M17"/>
  <c r="M9"/>
  <c r="M60"/>
  <c r="M61"/>
  <c r="L9" i="19"/>
  <c r="L9" i="16"/>
  <c r="L60"/>
  <c r="J9" i="19"/>
  <c r="J60"/>
  <c r="E10"/>
  <c r="K9" i="20"/>
  <c r="K9" i="7"/>
  <c r="K60"/>
  <c r="K9" i="5"/>
  <c r="K60"/>
  <c r="BD19" i="8"/>
  <c r="E10"/>
  <c r="BD56" i="4"/>
  <c r="AZ56"/>
  <c r="AO21" i="10"/>
  <c r="R60" i="6"/>
  <c r="BD58" i="10"/>
  <c r="BB58"/>
  <c r="BD28" i="19"/>
  <c r="X28"/>
  <c r="BD28" i="11"/>
  <c r="X28"/>
  <c r="BD27" i="17"/>
  <c r="AR60" i="15"/>
  <c r="BE48"/>
  <c r="BF48"/>
  <c r="BD42" i="4"/>
  <c r="AL42"/>
  <c r="V60" i="19"/>
  <c r="T60" i="11"/>
  <c r="T61"/>
  <c r="R60" i="4"/>
  <c r="BD35" i="14"/>
  <c r="AE35"/>
  <c r="BD44" i="10"/>
  <c r="AN44"/>
  <c r="AL60"/>
  <c r="Y60" i="13"/>
  <c r="R60" i="15"/>
  <c r="AU60" i="13"/>
  <c r="BD33" i="17"/>
  <c r="AC33"/>
  <c r="BD32" i="6"/>
  <c r="AB32"/>
  <c r="BD42" i="13"/>
  <c r="AL42"/>
  <c r="AL42" i="8"/>
  <c r="BD25" i="7"/>
  <c r="U25"/>
  <c r="BD23" i="20"/>
  <c r="S23"/>
  <c r="BD26" i="17"/>
  <c r="BD44" i="8"/>
  <c r="AN44"/>
  <c r="BD51" i="17"/>
  <c r="AU51"/>
  <c r="BD32" i="21"/>
  <c r="AB32"/>
  <c r="BD32" i="16"/>
  <c r="BE32"/>
  <c r="BD14" i="5"/>
  <c r="G60" i="20"/>
  <c r="R60" i="9"/>
  <c r="R61"/>
  <c r="L20" i="55"/>
  <c r="Z10" i="12"/>
  <c r="Z9"/>
  <c r="BD38" i="5"/>
  <c r="AH38"/>
  <c r="BD18" i="12"/>
  <c r="N18"/>
  <c r="AY55" i="13"/>
  <c r="BD55" i="12"/>
  <c r="BD35" i="20"/>
  <c r="AE35"/>
  <c r="BD41" i="14"/>
  <c r="AK41"/>
  <c r="BD36"/>
  <c r="AF36"/>
  <c r="BD35" i="10"/>
  <c r="P60"/>
  <c r="M60" i="16"/>
  <c r="BD11" i="12"/>
  <c r="G11"/>
  <c r="BD19" i="16"/>
  <c r="O19"/>
  <c r="BD34"/>
  <c r="BD33" i="10"/>
  <c r="AC33"/>
  <c r="BD33" i="9"/>
  <c r="AC33"/>
  <c r="BD59"/>
  <c r="BD36" i="7"/>
  <c r="AF36"/>
  <c r="BD34"/>
  <c r="AD34"/>
  <c r="BD38" i="6"/>
  <c r="AH38"/>
  <c r="BD40" i="5"/>
  <c r="AJ40"/>
  <c r="BD16" i="15"/>
  <c r="BD16" i="11"/>
  <c r="L16"/>
  <c r="BD16" i="6"/>
  <c r="L16"/>
  <c r="J60" i="7"/>
  <c r="H60" i="8"/>
  <c r="Q11" i="5"/>
  <c r="F10" i="59"/>
  <c r="BD37" i="5"/>
  <c r="AG37"/>
  <c r="P60" i="6"/>
  <c r="L60" i="8"/>
  <c r="BD14" i="18"/>
  <c r="G60" i="14"/>
  <c r="Q10" i="12"/>
  <c r="M9" i="59"/>
  <c r="G60" i="5"/>
  <c r="K60" i="10"/>
  <c r="BD20" i="20"/>
  <c r="P20"/>
  <c r="BD20" i="9"/>
  <c r="P20"/>
  <c r="N60" i="18"/>
  <c r="BD12" i="14"/>
  <c r="BD12" i="11"/>
  <c r="H12"/>
  <c r="Z10"/>
  <c r="Z9"/>
  <c r="Q12" i="6"/>
  <c r="BD12"/>
  <c r="BD15" i="17"/>
  <c r="K15"/>
  <c r="K9"/>
  <c r="K9" i="6"/>
  <c r="K60"/>
  <c r="AW60" i="20"/>
  <c r="AT60" i="5"/>
  <c r="BD25" i="4"/>
  <c r="U25"/>
  <c r="AO21" i="17"/>
  <c r="BD33" i="14"/>
  <c r="AC33"/>
  <c r="E30"/>
  <c r="BC59" i="5"/>
  <c r="BD13" i="15"/>
  <c r="I13"/>
  <c r="I10"/>
  <c r="AO21" i="14"/>
  <c r="E30" i="19"/>
  <c r="Q13" i="18"/>
  <c r="BD13"/>
  <c r="I13"/>
  <c r="I10"/>
  <c r="Y60" i="21"/>
  <c r="V60" i="13"/>
  <c r="S60" i="16"/>
  <c r="BD43"/>
  <c r="AM43"/>
  <c r="BD23" i="10"/>
  <c r="S23"/>
  <c r="AP60" i="14"/>
  <c r="AP60" i="10"/>
  <c r="AN60" i="7"/>
  <c r="AL60" i="4"/>
  <c r="V60" i="9"/>
  <c r="BD24" i="15"/>
  <c r="BD43" i="19"/>
  <c r="BD27"/>
  <c r="W27"/>
  <c r="BD28" i="7"/>
  <c r="AQ47" i="4"/>
  <c r="BD31" i="16"/>
  <c r="V60"/>
  <c r="BD27" i="18"/>
  <c r="W27"/>
  <c r="BD25" i="13"/>
  <c r="U25"/>
  <c r="BD28" i="12"/>
  <c r="BD26" i="10"/>
  <c r="V26"/>
  <c r="AU60" i="17"/>
  <c r="AY60" i="21"/>
  <c r="H60" i="16"/>
  <c r="S60" i="17"/>
  <c r="BD28" i="16"/>
  <c r="X28"/>
  <c r="R60" i="10"/>
  <c r="BD23" i="7"/>
  <c r="S23"/>
  <c r="R60"/>
  <c r="BD51" i="21"/>
  <c r="BD51" i="20"/>
  <c r="AU51"/>
  <c r="AY60" i="5"/>
  <c r="AY61"/>
  <c r="H53" i="55"/>
  <c r="Q18" i="7"/>
  <c r="X60" i="10"/>
  <c r="BD28" i="4"/>
  <c r="X28"/>
  <c r="AU60" i="11"/>
  <c r="AY60" i="17"/>
  <c r="BD55" i="4"/>
  <c r="AY55"/>
  <c r="BD39" i="17"/>
  <c r="BD31" i="12"/>
  <c r="AA31"/>
  <c r="AY60" i="8"/>
  <c r="Z21" i="21"/>
  <c r="BD36" i="19"/>
  <c r="AF36"/>
  <c r="BD32"/>
  <c r="AB32"/>
  <c r="BD36" i="17"/>
  <c r="AF36"/>
  <c r="BD41" i="4"/>
  <c r="AK41"/>
  <c r="P60" i="9"/>
  <c r="BE20"/>
  <c r="BF20"/>
  <c r="BD18" i="19"/>
  <c r="N18"/>
  <c r="P60" i="16"/>
  <c r="BD40" i="11"/>
  <c r="AJ61"/>
  <c r="N38" i="55"/>
  <c r="AJ40" i="11"/>
  <c r="BD36"/>
  <c r="AF36"/>
  <c r="BD18" i="14"/>
  <c r="N18"/>
  <c r="BD18" i="5"/>
  <c r="N18"/>
  <c r="O60" i="13"/>
  <c r="BD17" i="14"/>
  <c r="M17"/>
  <c r="BD16" i="20"/>
  <c r="L16"/>
  <c r="BD16" i="13"/>
  <c r="L16"/>
  <c r="J60" i="8"/>
  <c r="BD11" i="18"/>
  <c r="BD12" i="12"/>
  <c r="BD19" i="18"/>
  <c r="L60" i="11"/>
  <c r="BD11" i="17"/>
  <c r="G11"/>
  <c r="BD17" i="13"/>
  <c r="M17"/>
  <c r="M9"/>
  <c r="M60"/>
  <c r="M61"/>
  <c r="P15" i="55"/>
  <c r="P65"/>
  <c r="L60" i="5"/>
  <c r="J60" i="10"/>
  <c r="H60" i="20"/>
  <c r="BD12" i="13"/>
  <c r="H12"/>
  <c r="H60" i="15"/>
  <c r="BD12"/>
  <c r="H12"/>
  <c r="O60" i="7"/>
  <c r="BD14" i="11"/>
  <c r="J14"/>
  <c r="H60" i="21"/>
  <c r="H60" i="13"/>
  <c r="BE12"/>
  <c r="BF12"/>
  <c r="BD19" i="14"/>
  <c r="O19"/>
  <c r="BD12" i="17"/>
  <c r="BD19" i="20"/>
  <c r="O19"/>
  <c r="O60" i="18"/>
  <c r="BD19" i="6"/>
  <c r="J14" i="18"/>
  <c r="H12" i="12"/>
  <c r="BD18" i="4"/>
  <c r="N18"/>
  <c r="AV52"/>
  <c r="BC61" i="9"/>
  <c r="L57" i="55"/>
  <c r="S23" i="21"/>
  <c r="BF32" i="16"/>
  <c r="H12" i="14"/>
  <c r="T24" i="15"/>
  <c r="Y61" i="5"/>
  <c r="H12" i="6"/>
  <c r="V26" i="21"/>
  <c r="BE54" i="18"/>
  <c r="BF54"/>
  <c r="BD11" i="14"/>
  <c r="G11"/>
  <c r="AG61" i="20"/>
  <c r="W35" i="55"/>
  <c r="BD15" i="6"/>
  <c r="X60" i="5"/>
  <c r="W60" i="14"/>
  <c r="BD14" i="20"/>
  <c r="BE17"/>
  <c r="BF17"/>
  <c r="W14" i="42"/>
  <c r="W64"/>
  <c r="AI39" i="17"/>
  <c r="AE61" i="15"/>
  <c r="R32" i="42"/>
  <c r="D9" i="18"/>
  <c r="D8"/>
  <c r="O19"/>
  <c r="BE42" i="8"/>
  <c r="BF42"/>
  <c r="AZ56"/>
  <c r="BE34" i="15"/>
  <c r="BF34"/>
  <c r="AE61" i="7"/>
  <c r="J33" i="55"/>
  <c r="BE40" i="11"/>
  <c r="BF40"/>
  <c r="Y61" i="6"/>
  <c r="I27" i="55"/>
  <c r="AM43" i="20"/>
  <c r="BB58" i="7"/>
  <c r="G61" i="14"/>
  <c r="BE11"/>
  <c r="BF11"/>
  <c r="H12" i="21"/>
  <c r="W27" i="17"/>
  <c r="AO21" i="7"/>
  <c r="AO60"/>
  <c r="AO61"/>
  <c r="J43" i="55"/>
  <c r="H61" i="21"/>
  <c r="O19" i="8"/>
  <c r="D8" i="21"/>
  <c r="AP46" i="19"/>
  <c r="X24" i="42"/>
  <c r="X67"/>
  <c r="BE27" i="21"/>
  <c r="BF27"/>
  <c r="I60" i="6"/>
  <c r="BE13"/>
  <c r="BF13"/>
  <c r="AX60" i="21"/>
  <c r="AN60" i="8"/>
  <c r="AL60" i="9"/>
  <c r="Q13" i="8"/>
  <c r="BD33" i="7"/>
  <c r="AC33"/>
  <c r="Q19" i="21"/>
  <c r="V16" i="59"/>
  <c r="O9" i="20"/>
  <c r="O60"/>
  <c r="BC61" i="13"/>
  <c r="P56" i="42"/>
  <c r="BC59" i="13"/>
  <c r="BB60" i="4"/>
  <c r="BD31" i="5"/>
  <c r="AA31"/>
  <c r="BD17" i="19"/>
  <c r="M17"/>
  <c r="M9"/>
  <c r="M60"/>
  <c r="BE17"/>
  <c r="BF17"/>
  <c r="BD17" i="10"/>
  <c r="M17"/>
  <c r="M9"/>
  <c r="M60"/>
  <c r="BE17"/>
  <c r="BF17"/>
  <c r="Q11" i="6"/>
  <c r="Z10"/>
  <c r="Z9"/>
  <c r="Q11" i="4"/>
  <c r="E10" i="59"/>
  <c r="Z10" i="4"/>
  <c r="Z9"/>
  <c r="Y60" i="16"/>
  <c r="V60" i="18"/>
  <c r="BD47" i="21"/>
  <c r="AQ47"/>
  <c r="BD53" i="13"/>
  <c r="AW53"/>
  <c r="BD48"/>
  <c r="AR48"/>
  <c r="BD28"/>
  <c r="BD50" i="9"/>
  <c r="AT50"/>
  <c r="BD52" i="7"/>
  <c r="AV52"/>
  <c r="AV52" i="6"/>
  <c r="BD51" i="12"/>
  <c r="AU51"/>
  <c r="BD36" i="18"/>
  <c r="AQ60"/>
  <c r="AM60" i="21"/>
  <c r="S60"/>
  <c r="BD57" i="15"/>
  <c r="BA57"/>
  <c r="W60" i="12"/>
  <c r="T60" i="18"/>
  <c r="BD25" i="19"/>
  <c r="U25"/>
  <c r="BD53" i="14"/>
  <c r="BD24"/>
  <c r="AY60"/>
  <c r="BD35" i="21"/>
  <c r="BD40" i="18"/>
  <c r="AJ40"/>
  <c r="BD18" i="9"/>
  <c r="U60" i="17"/>
  <c r="BE25"/>
  <c r="BF25"/>
  <c r="BD24" i="21"/>
  <c r="T24"/>
  <c r="BD29" i="20"/>
  <c r="BD32" i="15"/>
  <c r="AB32"/>
  <c r="E30"/>
  <c r="Q12" i="20"/>
  <c r="D55" i="49"/>
  <c r="D51"/>
  <c r="D47"/>
  <c r="D44"/>
  <c r="D41"/>
  <c r="D38"/>
  <c r="D35"/>
  <c r="D31"/>
  <c r="G28"/>
  <c r="G19"/>
  <c r="M28"/>
  <c r="M19"/>
  <c r="E28"/>
  <c r="E19"/>
  <c r="D29"/>
  <c r="D22"/>
  <c r="V8"/>
  <c r="T8"/>
  <c r="BD53" i="18"/>
  <c r="BD56" i="13"/>
  <c r="BD22"/>
  <c r="R22"/>
  <c r="BD42" i="12"/>
  <c r="BD26"/>
  <c r="V26"/>
  <c r="BD50" i="10"/>
  <c r="BD53" i="9"/>
  <c r="AW53"/>
  <c r="BD48" i="4"/>
  <c r="AU60"/>
  <c r="BD38" i="13"/>
  <c r="AH38"/>
  <c r="L9" i="7"/>
  <c r="L60"/>
  <c r="BD14" i="4"/>
  <c r="J14"/>
  <c r="BD15" i="13"/>
  <c r="K15"/>
  <c r="BD58" i="19"/>
  <c r="BB58"/>
  <c r="Y29"/>
  <c r="BD27" i="16"/>
  <c r="W27"/>
  <c r="R60" i="13"/>
  <c r="R60" i="12"/>
  <c r="BD27" i="5"/>
  <c r="BD23"/>
  <c r="S23"/>
  <c r="BD54" i="4"/>
  <c r="AU60" i="16"/>
  <c r="AY60" i="20"/>
  <c r="AY60" i="11"/>
  <c r="BD39" i="15"/>
  <c r="AI39"/>
  <c r="BD40" i="13"/>
  <c r="AJ40"/>
  <c r="BD32" i="10"/>
  <c r="AB61"/>
  <c r="M30" i="55"/>
  <c r="BD36" i="8"/>
  <c r="AF36"/>
  <c r="BD14"/>
  <c r="J14"/>
  <c r="BD14" i="7"/>
  <c r="J14"/>
  <c r="K28" i="49"/>
  <c r="BD33" i="21"/>
  <c r="BD41" i="18"/>
  <c r="AK41"/>
  <c r="BD37"/>
  <c r="AG37"/>
  <c r="BD40" i="15"/>
  <c r="AJ40"/>
  <c r="BD36"/>
  <c r="AF36"/>
  <c r="P60" i="17"/>
  <c r="BD19" i="15"/>
  <c r="O19"/>
  <c r="BD19" i="11"/>
  <c r="O19"/>
  <c r="D52" i="49"/>
  <c r="D48"/>
  <c r="D40"/>
  <c r="D34"/>
  <c r="D30"/>
  <c r="D27"/>
  <c r="R8"/>
  <c r="N8"/>
  <c r="BD35" i="16"/>
  <c r="AE35"/>
  <c r="BD37" i="15"/>
  <c r="AG37"/>
  <c r="BD39" i="7"/>
  <c r="AI39"/>
  <c r="G60" i="21"/>
  <c r="BD22"/>
  <c r="R22"/>
  <c r="BD34" i="5"/>
  <c r="P60" i="7"/>
  <c r="BD17" i="12"/>
  <c r="M17"/>
  <c r="BD14" i="17"/>
  <c r="J14"/>
  <c r="BD11" i="20"/>
  <c r="G60" i="8"/>
  <c r="G60" i="16"/>
  <c r="H60" i="4"/>
  <c r="F28" i="49"/>
  <c r="F19"/>
  <c r="G8"/>
  <c r="M8"/>
  <c r="J14" i="20"/>
  <c r="BE22" i="9"/>
  <c r="BF22"/>
  <c r="N18"/>
  <c r="AW53" i="14"/>
  <c r="AM43" i="10"/>
  <c r="AR48" i="20"/>
  <c r="Q10" i="4"/>
  <c r="E9" i="59"/>
  <c r="BD19" i="21"/>
  <c r="J61" i="17"/>
  <c r="AK41" i="13"/>
  <c r="AZ56"/>
  <c r="T24" i="14"/>
  <c r="AG61" i="19"/>
  <c r="V35" i="55"/>
  <c r="R22" i="20"/>
  <c r="AD34" i="5"/>
  <c r="AB32" i="10"/>
  <c r="BB58" i="21"/>
  <c r="AF36" i="18"/>
  <c r="N61" i="19"/>
  <c r="V16" i="55"/>
  <c r="V66"/>
  <c r="AC33" i="21"/>
  <c r="AT50" i="10"/>
  <c r="AP46" i="12"/>
  <c r="U25" i="14"/>
  <c r="AF61" i="18"/>
  <c r="U34" i="55"/>
  <c r="F62" i="42"/>
  <c r="N8" i="53"/>
  <c r="D25"/>
  <c r="D56" i="49"/>
  <c r="D54"/>
  <c r="D53"/>
  <c r="D50"/>
  <c r="D49"/>
  <c r="D46"/>
  <c r="D45"/>
  <c r="D43"/>
  <c r="D42"/>
  <c r="D39"/>
  <c r="D37"/>
  <c r="D36"/>
  <c r="D33"/>
  <c r="D32"/>
  <c r="U28"/>
  <c r="U19"/>
  <c r="Q28"/>
  <c r="Q19"/>
  <c r="I28"/>
  <c r="I19"/>
  <c r="S28"/>
  <c r="S19"/>
  <c r="O28"/>
  <c r="O19"/>
  <c r="D25"/>
  <c r="D20"/>
  <c r="H8" i="53"/>
  <c r="D16"/>
  <c r="D15"/>
  <c r="J28"/>
  <c r="N28"/>
  <c r="L28"/>
  <c r="T28"/>
  <c r="D45"/>
  <c r="S8"/>
  <c r="D36"/>
  <c r="R19"/>
  <c r="D37"/>
  <c r="I8"/>
  <c r="U8"/>
  <c r="D21"/>
  <c r="D21" i="49"/>
  <c r="T28"/>
  <c r="T19"/>
  <c r="H28"/>
  <c r="H19"/>
  <c r="R28"/>
  <c r="R19"/>
  <c r="J28"/>
  <c r="J19"/>
  <c r="BE35" i="16"/>
  <c r="BF35"/>
  <c r="AI61"/>
  <c r="S36" i="42"/>
  <c r="BE39" i="16"/>
  <c r="BF39"/>
  <c r="W61"/>
  <c r="S25" i="55"/>
  <c r="S68"/>
  <c r="AG37" i="19"/>
  <c r="AQ47" i="20"/>
  <c r="AH61" i="6"/>
  <c r="I36" i="55"/>
  <c r="AY55" i="5"/>
  <c r="AC33" i="8"/>
  <c r="O19" i="6"/>
  <c r="AY55" i="16"/>
  <c r="V26" i="17"/>
  <c r="O9" i="2"/>
  <c r="O8"/>
  <c r="K9"/>
  <c r="K8"/>
  <c r="G9"/>
  <c r="G8"/>
  <c r="D9" i="6"/>
  <c r="D8"/>
  <c r="AZ60" i="4"/>
  <c r="AZ61"/>
  <c r="G54" i="55"/>
  <c r="AQ60" i="21"/>
  <c r="AQ61"/>
  <c r="AQ60" i="16"/>
  <c r="AM61" i="19"/>
  <c r="AN60" i="9"/>
  <c r="AL60" i="14"/>
  <c r="U60" i="6"/>
  <c r="AN60" i="14"/>
  <c r="AN60" i="12"/>
  <c r="AN60" i="6"/>
  <c r="BE44"/>
  <c r="BF44"/>
  <c r="AM60" i="9"/>
  <c r="AM60" i="4"/>
  <c r="AM61"/>
  <c r="BD25" i="10"/>
  <c r="U25"/>
  <c r="BD24" i="9"/>
  <c r="BE24"/>
  <c r="BF24"/>
  <c r="AM60" i="11"/>
  <c r="BE43"/>
  <c r="BF43"/>
  <c r="R60" i="20"/>
  <c r="BE22"/>
  <c r="BF22"/>
  <c r="R60" i="17"/>
  <c r="AU60" i="12"/>
  <c r="AY60" i="18"/>
  <c r="BD33"/>
  <c r="AC33"/>
  <c r="S60" i="12"/>
  <c r="R60" i="19"/>
  <c r="BD24" i="8"/>
  <c r="S60" i="5"/>
  <c r="BE23"/>
  <c r="BF23"/>
  <c r="BD57" i="18"/>
  <c r="BD23" i="16"/>
  <c r="AU60" i="18"/>
  <c r="BD36" i="16"/>
  <c r="AF36"/>
  <c r="BD35" i="13"/>
  <c r="BD41" i="12"/>
  <c r="BD31" i="15"/>
  <c r="BE31"/>
  <c r="BF31"/>
  <c r="BD33" i="13"/>
  <c r="AC33"/>
  <c r="BD40" i="12"/>
  <c r="BD36" i="10"/>
  <c r="AF36"/>
  <c r="BD40"/>
  <c r="AJ61"/>
  <c r="BD31" i="8"/>
  <c r="AA31"/>
  <c r="BD32" i="7"/>
  <c r="BD20" i="4"/>
  <c r="P20"/>
  <c r="J60" i="6"/>
  <c r="BD37" i="8"/>
  <c r="BD31" i="4"/>
  <c r="BD16" i="18"/>
  <c r="G60" i="11"/>
  <c r="BD38" i="10"/>
  <c r="AH38"/>
  <c r="BD41" i="5"/>
  <c r="AK41"/>
  <c r="BD34" i="4"/>
  <c r="BD20" i="19"/>
  <c r="P20"/>
  <c r="BD15" i="20"/>
  <c r="K15"/>
  <c r="BD19" i="12"/>
  <c r="O60" i="5"/>
  <c r="D24" i="49"/>
  <c r="D23"/>
  <c r="U8"/>
  <c r="Q8"/>
  <c r="I8"/>
  <c r="E8"/>
  <c r="D9"/>
  <c r="AB32" i="7"/>
  <c r="R61" i="17"/>
  <c r="T20" i="55"/>
  <c r="BE56" i="4"/>
  <c r="BF56"/>
  <c r="AD34"/>
  <c r="AK41" i="12"/>
  <c r="S61" i="5"/>
  <c r="H21" i="55"/>
  <c r="AN61" i="6"/>
  <c r="L16" i="18"/>
  <c r="AA31" i="4"/>
  <c r="BE40" i="10"/>
  <c r="BF40"/>
  <c r="AA31" i="15"/>
  <c r="AA61"/>
  <c r="AN61" i="12"/>
  <c r="BE44"/>
  <c r="BF44"/>
  <c r="AG37" i="8"/>
  <c r="BE37"/>
  <c r="BF37"/>
  <c r="BE38" i="14"/>
  <c r="BF38"/>
  <c r="S23" i="16"/>
  <c r="BE24" i="15"/>
  <c r="BF24"/>
  <c r="T24" i="8"/>
  <c r="AU61" i="12"/>
  <c r="BE43" i="4"/>
  <c r="BF43"/>
  <c r="AW61" i="9"/>
  <c r="BE57" i="17"/>
  <c r="BF57"/>
  <c r="AZ61" i="8"/>
  <c r="K54" i="55"/>
  <c r="BE56" i="8"/>
  <c r="BF56"/>
  <c r="O61" i="20"/>
  <c r="W17" i="55"/>
  <c r="BE19" i="20"/>
  <c r="BF19"/>
  <c r="BE56" i="10"/>
  <c r="BF56"/>
  <c r="AZ61"/>
  <c r="BE53" i="21"/>
  <c r="BF53"/>
  <c r="AW61"/>
  <c r="BE53" i="13"/>
  <c r="BF53"/>
  <c r="AW61"/>
  <c r="AZ61" i="20"/>
  <c r="W54" i="55"/>
  <c r="BE56" i="20"/>
  <c r="BF56"/>
  <c r="BE39" i="15"/>
  <c r="BF39"/>
  <c r="AI61"/>
  <c r="R37" i="55"/>
  <c r="AI61" i="19"/>
  <c r="V37" i="55"/>
  <c r="BE39" i="19"/>
  <c r="BF39"/>
  <c r="AS61" i="6"/>
  <c r="I47" i="51"/>
  <c r="BE49" i="6"/>
  <c r="BF49"/>
  <c r="AP60" i="17"/>
  <c r="AP61"/>
  <c r="T43" i="42"/>
  <c r="L17" i="58"/>
  <c r="L18" i="59"/>
  <c r="I60" i="18"/>
  <c r="BB60" i="12"/>
  <c r="BA60" i="7"/>
  <c r="AZ60" i="17"/>
  <c r="AZ60" i="15"/>
  <c r="AT60" i="6"/>
  <c r="AS60" i="18"/>
  <c r="AR60" i="8"/>
  <c r="BE48"/>
  <c r="BF48"/>
  <c r="V29" i="58"/>
  <c r="V30" i="59"/>
  <c r="AN60" i="13"/>
  <c r="P12" i="58"/>
  <c r="P13" i="59"/>
  <c r="Q10" i="58"/>
  <c r="Q11" i="59"/>
  <c r="S19" i="53"/>
  <c r="BE55" i="17"/>
  <c r="BF55"/>
  <c r="BE55" i="21"/>
  <c r="BF55"/>
  <c r="F60" i="20"/>
  <c r="BA60" i="19"/>
  <c r="AW60" i="7"/>
  <c r="AV60" i="16"/>
  <c r="BE52"/>
  <c r="BF52"/>
  <c r="P60" i="11"/>
  <c r="I23" i="59"/>
  <c r="O9" i="8"/>
  <c r="G9" i="58"/>
  <c r="G10" i="59"/>
  <c r="M29" i="58"/>
  <c r="M30" i="59"/>
  <c r="AW61" i="18"/>
  <c r="U51" i="55"/>
  <c r="H14" i="58"/>
  <c r="H15" i="59"/>
  <c r="AI61" i="7"/>
  <c r="BD13" i="8"/>
  <c r="I13"/>
  <c r="I10"/>
  <c r="I60" i="12"/>
  <c r="O8" i="58"/>
  <c r="O9" i="59"/>
  <c r="AO60" i="18"/>
  <c r="P29" i="58"/>
  <c r="P30" i="59"/>
  <c r="K61" i="6"/>
  <c r="I13" i="55"/>
  <c r="AB61" i="6"/>
  <c r="I30" i="55"/>
  <c r="D9" i="8"/>
  <c r="F60"/>
  <c r="F60" i="15"/>
  <c r="BB60" i="21"/>
  <c r="BB60" i="14"/>
  <c r="AZ60" i="19"/>
  <c r="AX60" i="7"/>
  <c r="AX60" i="4"/>
  <c r="BE54"/>
  <c r="BF54"/>
  <c r="AW60" i="18"/>
  <c r="AR60" i="13"/>
  <c r="AR61"/>
  <c r="AQ60" i="7"/>
  <c r="AD61" i="20"/>
  <c r="W32" i="55"/>
  <c r="L60" i="15"/>
  <c r="D50" i="2"/>
  <c r="E50" i="32"/>
  <c r="F50"/>
  <c r="S61" i="16"/>
  <c r="S21" i="55"/>
  <c r="D9" i="5"/>
  <c r="AB32" i="16"/>
  <c r="I60" i="8"/>
  <c r="BD59" i="16"/>
  <c r="BE59"/>
  <c r="BF59"/>
  <c r="BA60" i="18"/>
  <c r="BE57"/>
  <c r="BF57"/>
  <c r="BA60" i="6"/>
  <c r="AZ60" i="14"/>
  <c r="BE56"/>
  <c r="BF56"/>
  <c r="AX60" i="15"/>
  <c r="AT60" i="16"/>
  <c r="AP60" i="21"/>
  <c r="W61" i="5"/>
  <c r="H25" i="55"/>
  <c r="H68"/>
  <c r="BB60" i="18"/>
  <c r="BA61" i="16"/>
  <c r="S55" i="55"/>
  <c r="AP60" i="5"/>
  <c r="AN61" i="15"/>
  <c r="AH61"/>
  <c r="R36" i="55"/>
  <c r="L60" i="17"/>
  <c r="BD59" i="4"/>
  <c r="BE59"/>
  <c r="BF59"/>
  <c r="E11" i="58"/>
  <c r="E12" i="59"/>
  <c r="AD61" i="7"/>
  <c r="J32" i="55"/>
  <c r="AG61" i="8"/>
  <c r="BE32" i="10"/>
  <c r="BF32"/>
  <c r="I60" i="11"/>
  <c r="AF61"/>
  <c r="AR28" i="46"/>
  <c r="BD59" i="8"/>
  <c r="BC61"/>
  <c r="K57" i="55"/>
  <c r="BE57" i="12"/>
  <c r="BF57"/>
  <c r="AZ60" i="18"/>
  <c r="BE56"/>
  <c r="BF56"/>
  <c r="AZ60" i="16"/>
  <c r="AZ60" i="11"/>
  <c r="AX60" i="20"/>
  <c r="AX60" i="12"/>
  <c r="AW61" i="15"/>
  <c r="R51" i="55"/>
  <c r="AV60" i="20"/>
  <c r="AV60" i="18"/>
  <c r="AR60" i="21"/>
  <c r="BE48"/>
  <c r="BF48"/>
  <c r="AR60" i="18"/>
  <c r="BE48"/>
  <c r="BF48"/>
  <c r="AQ60" i="6"/>
  <c r="AE60" i="9"/>
  <c r="BE12" i="10"/>
  <c r="BF12"/>
  <c r="BE41" i="5"/>
  <c r="BF41"/>
  <c r="BE22" i="13"/>
  <c r="BF22"/>
  <c r="AN61" i="10"/>
  <c r="AL61" i="4"/>
  <c r="D8" i="13"/>
  <c r="BD59" i="21"/>
  <c r="BA60" i="5"/>
  <c r="AZ60" i="13"/>
  <c r="AX60" i="17"/>
  <c r="AX60" i="9"/>
  <c r="AT60" i="21"/>
  <c r="BE50"/>
  <c r="BF50"/>
  <c r="AR60" i="9"/>
  <c r="AR61"/>
  <c r="AO60" i="10"/>
  <c r="T60" i="14"/>
  <c r="T61"/>
  <c r="F11" i="58"/>
  <c r="F12" i="59"/>
  <c r="BD11" i="6"/>
  <c r="BD10"/>
  <c r="F10"/>
  <c r="BE19" i="18"/>
  <c r="BF19"/>
  <c r="AT60" i="15"/>
  <c r="G30" i="59"/>
  <c r="I30"/>
  <c r="L30"/>
  <c r="N30"/>
  <c r="Q30"/>
  <c r="D30"/>
  <c r="AO21" i="6"/>
  <c r="AO60"/>
  <c r="AO61"/>
  <c r="I43" i="55"/>
  <c r="BE34" i="7"/>
  <c r="BF34"/>
  <c r="D9"/>
  <c r="D8"/>
  <c r="J61" i="8"/>
  <c r="BD19" i="13"/>
  <c r="BE19"/>
  <c r="BF19"/>
  <c r="BE38" i="6"/>
  <c r="BF38"/>
  <c r="I60" i="16"/>
  <c r="F60" i="19"/>
  <c r="BE36"/>
  <c r="BF36"/>
  <c r="BB60" i="17"/>
  <c r="BB60" i="15"/>
  <c r="BA60"/>
  <c r="AW60" i="14"/>
  <c r="AS60" i="16"/>
  <c r="AP61" i="4"/>
  <c r="U60" i="19"/>
  <c r="BD45" i="9"/>
  <c r="AO45"/>
  <c r="G60" i="13"/>
  <c r="J10" i="58"/>
  <c r="J11" i="59"/>
  <c r="T12" i="55"/>
  <c r="T11" i="42"/>
  <c r="BE36" i="15"/>
  <c r="BF36"/>
  <c r="AL61" i="12"/>
  <c r="H61" i="13"/>
  <c r="AY61" i="17"/>
  <c r="T53" i="55"/>
  <c r="F60" i="16"/>
  <c r="R61" i="20"/>
  <c r="W19" i="42"/>
  <c r="AW60" i="11"/>
  <c r="AW61"/>
  <c r="N51" i="55"/>
  <c r="AR60" i="17"/>
  <c r="AO60" i="19"/>
  <c r="BD24" i="18"/>
  <c r="T24"/>
  <c r="BD46" i="15"/>
  <c r="AP46"/>
  <c r="BD46" i="13"/>
  <c r="AP46"/>
  <c r="Z9" i="21"/>
  <c r="Z60"/>
  <c r="G23" i="59"/>
  <c r="G19"/>
  <c r="O9" i="6"/>
  <c r="O60"/>
  <c r="D25" i="52"/>
  <c r="L29" i="58"/>
  <c r="AN60" i="5"/>
  <c r="AL60" i="16"/>
  <c r="X60" i="6"/>
  <c r="W60" i="5"/>
  <c r="V60" i="17"/>
  <c r="S60" i="10"/>
  <c r="BD54" i="20"/>
  <c r="AX54"/>
  <c r="BD57" i="14"/>
  <c r="BA57"/>
  <c r="BD43"/>
  <c r="AM43"/>
  <c r="BD47" i="13"/>
  <c r="AQ47"/>
  <c r="BD49" i="12"/>
  <c r="AU60" i="21"/>
  <c r="AU61"/>
  <c r="BD39" i="18"/>
  <c r="AI39"/>
  <c r="BD37" i="17"/>
  <c r="BD39" i="5"/>
  <c r="AI39"/>
  <c r="N60" i="17"/>
  <c r="G15" i="59"/>
  <c r="S15"/>
  <c r="U15"/>
  <c r="D15"/>
  <c r="O22"/>
  <c r="O19"/>
  <c r="O10" i="58"/>
  <c r="O11" i="59"/>
  <c r="T19"/>
  <c r="J20" i="58"/>
  <c r="J21" i="59"/>
  <c r="J22"/>
  <c r="J23"/>
  <c r="J19"/>
  <c r="AL60" i="20"/>
  <c r="X60" i="15"/>
  <c r="BE27" i="11"/>
  <c r="BF27"/>
  <c r="U60" i="21"/>
  <c r="U60" i="14"/>
  <c r="U61"/>
  <c r="BD29" i="16"/>
  <c r="AY60"/>
  <c r="BD55" i="8"/>
  <c r="BE55"/>
  <c r="BF55"/>
  <c r="AY60" i="4"/>
  <c r="BD40" i="16"/>
  <c r="AJ40"/>
  <c r="Z21"/>
  <c r="AD60" i="12"/>
  <c r="AH60" i="9"/>
  <c r="P17" i="58"/>
  <c r="P18" i="59"/>
  <c r="K17" i="58"/>
  <c r="K18" i="59"/>
  <c r="BE18" i="19"/>
  <c r="BF18"/>
  <c r="E13" i="58"/>
  <c r="E14" i="59"/>
  <c r="E8"/>
  <c r="F11" i="52"/>
  <c r="F11" i="59"/>
  <c r="K22" i="58"/>
  <c r="K23" i="59"/>
  <c r="L20" i="58"/>
  <c r="L21" i="59"/>
  <c r="H28" i="53"/>
  <c r="AO60" i="4"/>
  <c r="BD28" i="17"/>
  <c r="X28"/>
  <c r="V60" i="6"/>
  <c r="BD50" i="7"/>
  <c r="AT50"/>
  <c r="BD26"/>
  <c r="V26"/>
  <c r="BD42" i="6"/>
  <c r="AL42"/>
  <c r="BD46" i="5"/>
  <c r="BD22"/>
  <c r="R22"/>
  <c r="AY60" i="6"/>
  <c r="BD31" i="21"/>
  <c r="Q30" i="14"/>
  <c r="Z10" i="13"/>
  <c r="Z9"/>
  <c r="BD33" i="5"/>
  <c r="AC33"/>
  <c r="F17" i="58"/>
  <c r="F18" i="59"/>
  <c r="J18"/>
  <c r="R18"/>
  <c r="D18"/>
  <c r="H21" i="58"/>
  <c r="H22" i="59"/>
  <c r="H19"/>
  <c r="F21" i="58"/>
  <c r="F22" i="59"/>
  <c r="BD12" i="10"/>
  <c r="O60" i="21"/>
  <c r="O61"/>
  <c r="S15" i="58"/>
  <c r="S16" i="59"/>
  <c r="V20" i="58"/>
  <c r="V21" i="59"/>
  <c r="V19"/>
  <c r="Q20" i="58"/>
  <c r="Q21" i="59"/>
  <c r="D28" i="2"/>
  <c r="E28" i="32"/>
  <c r="G28"/>
  <c r="AN60" i="11"/>
  <c r="AN61"/>
  <c r="N41" i="42"/>
  <c r="BD28" i="20"/>
  <c r="X28"/>
  <c r="U60" i="16"/>
  <c r="S60" i="15"/>
  <c r="BD43"/>
  <c r="AM43"/>
  <c r="BD57" i="13"/>
  <c r="BA57"/>
  <c r="BD42" i="9"/>
  <c r="AL42"/>
  <c r="AU60" i="8"/>
  <c r="BD32" i="18"/>
  <c r="AB32"/>
  <c r="BD40" i="8"/>
  <c r="G14" i="58"/>
  <c r="BD17" i="16"/>
  <c r="M17"/>
  <c r="J13" i="58"/>
  <c r="J14" i="59"/>
  <c r="R22"/>
  <c r="L60" i="13"/>
  <c r="L61"/>
  <c r="P14" i="55"/>
  <c r="P64"/>
  <c r="U9" i="58"/>
  <c r="U10" i="59"/>
  <c r="O9" i="21"/>
  <c r="K9" i="18"/>
  <c r="K60"/>
  <c r="Q29" i="58"/>
  <c r="N29"/>
  <c r="BD45" i="21"/>
  <c r="AO45"/>
  <c r="BD26" i="16"/>
  <c r="V26"/>
  <c r="BD42" i="15"/>
  <c r="AL42"/>
  <c r="R60" i="5"/>
  <c r="BD38" i="11"/>
  <c r="BD32" i="9"/>
  <c r="AB32"/>
  <c r="AI60" i="8"/>
  <c r="R17" i="58"/>
  <c r="S14"/>
  <c r="V13"/>
  <c r="V14" i="59"/>
  <c r="P22"/>
  <c r="L22"/>
  <c r="J60" i="5"/>
  <c r="J61"/>
  <c r="N20" i="58"/>
  <c r="N21" i="59"/>
  <c r="H11" i="58"/>
  <c r="H12" i="59"/>
  <c r="D10" i="53"/>
  <c r="F8"/>
  <c r="R8"/>
  <c r="D14"/>
  <c r="D20"/>
  <c r="D22"/>
  <c r="D24"/>
  <c r="D26"/>
  <c r="D29"/>
  <c r="D31"/>
  <c r="D33"/>
  <c r="D35"/>
  <c r="D41"/>
  <c r="D43"/>
  <c r="D47"/>
  <c r="D49"/>
  <c r="D55"/>
  <c r="S60" i="6"/>
  <c r="S61"/>
  <c r="I21" i="55"/>
  <c r="AC60" i="20"/>
  <c r="BD18"/>
  <c r="N18"/>
  <c r="N60" i="16"/>
  <c r="N22" i="59"/>
  <c r="Q22" i="58"/>
  <c r="Q23" i="59"/>
  <c r="F19"/>
  <c r="G8" i="53"/>
  <c r="AL60" i="21"/>
  <c r="AL60" i="5"/>
  <c r="BD42" i="18"/>
  <c r="BD26" i="6"/>
  <c r="V26"/>
  <c r="AU60" i="20"/>
  <c r="BD55" i="7"/>
  <c r="AY55"/>
  <c r="BD41" i="20"/>
  <c r="AK41"/>
  <c r="Z21" i="5"/>
  <c r="J17" i="58"/>
  <c r="I13"/>
  <c r="I14" i="59"/>
  <c r="BD16" i="10"/>
  <c r="L16"/>
  <c r="P10" i="58"/>
  <c r="P11" i="59"/>
  <c r="H60" i="17"/>
  <c r="BE12"/>
  <c r="BF12"/>
  <c r="J22" i="58"/>
  <c r="L23" i="59"/>
  <c r="P23"/>
  <c r="D23"/>
  <c r="D37" i="2"/>
  <c r="E37" i="32"/>
  <c r="D36" i="2"/>
  <c r="E36" i="32"/>
  <c r="F36"/>
  <c r="D20" i="2"/>
  <c r="E20" i="32"/>
  <c r="G20"/>
  <c r="AL60" i="17"/>
  <c r="AL60" i="7"/>
  <c r="T61" i="15"/>
  <c r="R22" i="55"/>
  <c r="T61" i="10"/>
  <c r="M22" i="55"/>
  <c r="S60" i="20"/>
  <c r="BD45"/>
  <c r="AO45"/>
  <c r="BD23" i="14"/>
  <c r="S23"/>
  <c r="BD29" i="12"/>
  <c r="Y29"/>
  <c r="BD38" i="8"/>
  <c r="AB60" i="7"/>
  <c r="AB61"/>
  <c r="N60" i="11"/>
  <c r="L9" i="21"/>
  <c r="BD16" i="12"/>
  <c r="L16"/>
  <c r="E10" i="4"/>
  <c r="E22" i="59"/>
  <c r="H60" i="11"/>
  <c r="U19" i="59"/>
  <c r="AN60" i="21"/>
  <c r="AN61"/>
  <c r="X42" i="55"/>
  <c r="BD42" i="16"/>
  <c r="AL42"/>
  <c r="AL60" i="11"/>
  <c r="X60" i="7"/>
  <c r="W60" i="6"/>
  <c r="BE27"/>
  <c r="BF27"/>
  <c r="T60" i="21"/>
  <c r="BD29"/>
  <c r="BD50" i="15"/>
  <c r="BD46" i="14"/>
  <c r="AP46"/>
  <c r="AU60" i="10"/>
  <c r="BD55" i="21"/>
  <c r="AY55"/>
  <c r="E30" i="18"/>
  <c r="AD61" i="10"/>
  <c r="M32" i="55"/>
  <c r="V10" i="58"/>
  <c r="V11" i="59"/>
  <c r="J60" i="15"/>
  <c r="L22" i="58"/>
  <c r="T11"/>
  <c r="T12" i="59"/>
  <c r="J11" i="58"/>
  <c r="J12" i="59"/>
  <c r="D26" i="49"/>
  <c r="N30" i="52"/>
  <c r="I29" i="58"/>
  <c r="X60" i="16"/>
  <c r="V60" i="4"/>
  <c r="U60" i="15"/>
  <c r="BD51" i="19"/>
  <c r="AU51"/>
  <c r="AE60"/>
  <c r="AE61"/>
  <c r="V33" i="55"/>
  <c r="BD37" i="16"/>
  <c r="AG37"/>
  <c r="BD39" i="12"/>
  <c r="AI39"/>
  <c r="P60" i="19"/>
  <c r="N60" i="20"/>
  <c r="N61"/>
  <c r="W16" i="55"/>
  <c r="N60" i="5"/>
  <c r="U12" i="58"/>
  <c r="U13" i="59"/>
  <c r="S22"/>
  <c r="S19"/>
  <c r="K21" i="58"/>
  <c r="K22" i="59"/>
  <c r="I22"/>
  <c r="I19"/>
  <c r="H60" i="18"/>
  <c r="G60" i="10"/>
  <c r="H60" i="7"/>
  <c r="P22" i="58"/>
  <c r="P19" i="59"/>
  <c r="R19"/>
  <c r="M22"/>
  <c r="M19"/>
  <c r="BD15" i="9"/>
  <c r="K15"/>
  <c r="K60" i="4"/>
  <c r="K61"/>
  <c r="G13" i="55"/>
  <c r="D9" i="53"/>
  <c r="Q8"/>
  <c r="D11"/>
  <c r="K8"/>
  <c r="V19"/>
  <c r="Y60" i="9"/>
  <c r="BD28" i="15"/>
  <c r="X28"/>
  <c r="V60" i="12"/>
  <c r="BD54" i="11"/>
  <c r="AX54"/>
  <c r="BD42" i="7"/>
  <c r="AL61"/>
  <c r="BD46" i="6"/>
  <c r="AP46"/>
  <c r="BD22"/>
  <c r="BD26" i="5"/>
  <c r="V26"/>
  <c r="AU60" i="19"/>
  <c r="BD51" i="16"/>
  <c r="AU51"/>
  <c r="BD39" i="20"/>
  <c r="AI61"/>
  <c r="BD41" i="16"/>
  <c r="AK41"/>
  <c r="BD36" i="13"/>
  <c r="AF36"/>
  <c r="BD38" i="12"/>
  <c r="AH38"/>
  <c r="BD33" i="6"/>
  <c r="AC33"/>
  <c r="BD35" i="5"/>
  <c r="AE35"/>
  <c r="P60" i="4"/>
  <c r="BE20"/>
  <c r="BF20"/>
  <c r="BD17" i="5"/>
  <c r="M17"/>
  <c r="M9"/>
  <c r="R12" i="58"/>
  <c r="R13" i="59"/>
  <c r="H12" i="58"/>
  <c r="H13" i="59"/>
  <c r="D13"/>
  <c r="M10" i="58"/>
  <c r="M11" i="59"/>
  <c r="M8"/>
  <c r="J60" i="4"/>
  <c r="G60" i="17"/>
  <c r="G61"/>
  <c r="T11" i="55"/>
  <c r="T62"/>
  <c r="K19" i="49"/>
  <c r="E27" i="46"/>
  <c r="H8" i="2"/>
  <c r="D15"/>
  <c r="E15" i="32"/>
  <c r="G15"/>
  <c r="P8" i="2"/>
  <c r="S8"/>
  <c r="X60" i="9"/>
  <c r="BE28"/>
  <c r="BF28"/>
  <c r="X60" i="14"/>
  <c r="BD15"/>
  <c r="K15"/>
  <c r="X60" i="11"/>
  <c r="X60" i="12"/>
  <c r="BE28"/>
  <c r="BF28"/>
  <c r="X60" i="20"/>
  <c r="Q23" i="51"/>
  <c r="Q23" i="55"/>
  <c r="L51" i="51"/>
  <c r="L51" i="55"/>
  <c r="M54" i="51"/>
  <c r="M54" i="55"/>
  <c r="M53" i="42"/>
  <c r="I13" i="11"/>
  <c r="I10"/>
  <c r="I61"/>
  <c r="BE13"/>
  <c r="BF13"/>
  <c r="BE40" i="15"/>
  <c r="BF40"/>
  <c r="AJ61"/>
  <c r="R38" i="55"/>
  <c r="BB61" i="11"/>
  <c r="BE58"/>
  <c r="BF58"/>
  <c r="BE49" i="18"/>
  <c r="BF49"/>
  <c r="AS61"/>
  <c r="U47" i="55"/>
  <c r="BE28" i="8"/>
  <c r="BF28"/>
  <c r="X61"/>
  <c r="AG37" i="11"/>
  <c r="BE37"/>
  <c r="BF37"/>
  <c r="H61" i="16"/>
  <c r="H12"/>
  <c r="O42" i="51"/>
  <c r="O42" i="55"/>
  <c r="X45" i="51"/>
  <c r="X45" i="55"/>
  <c r="X44" i="42"/>
  <c r="E9" i="52"/>
  <c r="E8" i="58"/>
  <c r="Q9" i="4"/>
  <c r="AZ61" i="19"/>
  <c r="BE42" i="9"/>
  <c r="BF42"/>
  <c r="AL61"/>
  <c r="L40" i="55"/>
  <c r="I61" i="8"/>
  <c r="BE13"/>
  <c r="BF13"/>
  <c r="I61" i="18"/>
  <c r="BE13"/>
  <c r="BF13"/>
  <c r="BE33"/>
  <c r="BF33"/>
  <c r="BE57" i="19"/>
  <c r="BF57"/>
  <c r="BA61"/>
  <c r="BE57" i="15"/>
  <c r="BF57"/>
  <c r="BA61"/>
  <c r="BE56" i="9"/>
  <c r="BF56"/>
  <c r="AZ61"/>
  <c r="L54" i="55"/>
  <c r="BE53" i="9"/>
  <c r="BF53"/>
  <c r="BE22" i="11"/>
  <c r="BF22"/>
  <c r="R61"/>
  <c r="N20" i="55"/>
  <c r="AL42" i="7"/>
  <c r="AP46" i="5"/>
  <c r="BE46"/>
  <c r="BF46"/>
  <c r="AU61" i="19"/>
  <c r="BE51"/>
  <c r="BF51"/>
  <c r="AI39" i="20"/>
  <c r="AB32" i="17"/>
  <c r="AB61"/>
  <c r="BE32"/>
  <c r="BF32"/>
  <c r="AG37" i="13"/>
  <c r="BE37"/>
  <c r="BF37"/>
  <c r="AA60" i="4"/>
  <c r="BE31"/>
  <c r="BF31"/>
  <c r="Z21"/>
  <c r="BE50" i="9"/>
  <c r="BF50"/>
  <c r="O49" i="51"/>
  <c r="O49" i="55"/>
  <c r="O48" i="42"/>
  <c r="R29" i="51"/>
  <c r="R29" i="55"/>
  <c r="BE47" i="21"/>
  <c r="BF47"/>
  <c r="AT50" i="11"/>
  <c r="AL42" i="12"/>
  <c r="AV61" i="16"/>
  <c r="S50" i="55"/>
  <c r="V16" i="52"/>
  <c r="V15" i="58"/>
  <c r="R61" i="6"/>
  <c r="BE38" i="10"/>
  <c r="BF38"/>
  <c r="AZ61" i="16"/>
  <c r="S54" i="55"/>
  <c r="BE56" i="16"/>
  <c r="BF56"/>
  <c r="BE48" i="19"/>
  <c r="BF48"/>
  <c r="AR61"/>
  <c r="AR61" i="8"/>
  <c r="AR48"/>
  <c r="BE46" i="9"/>
  <c r="BF46"/>
  <c r="AP61"/>
  <c r="R42" i="51"/>
  <c r="R42" i="55"/>
  <c r="AH61" i="14"/>
  <c r="AH38"/>
  <c r="J30" i="51"/>
  <c r="J30" i="55"/>
  <c r="J29" i="42"/>
  <c r="AK61" i="15"/>
  <c r="AK41"/>
  <c r="Q10" i="20"/>
  <c r="U9" i="59"/>
  <c r="U8"/>
  <c r="BD12" i="20"/>
  <c r="K12" i="51"/>
  <c r="K12" i="55"/>
  <c r="K11" i="42"/>
  <c r="BE40" i="13"/>
  <c r="BF40"/>
  <c r="AJ61"/>
  <c r="BC59" i="16"/>
  <c r="BC61"/>
  <c r="S57" i="55"/>
  <c r="AM61" i="14"/>
  <c r="BE43"/>
  <c r="BF43"/>
  <c r="V18" i="52"/>
  <c r="V17" i="58"/>
  <c r="BE49" i="19"/>
  <c r="BF49"/>
  <c r="P51" i="51"/>
  <c r="P51" i="55"/>
  <c r="P50" i="42"/>
  <c r="M38" i="51"/>
  <c r="M38" i="55"/>
  <c r="M37" i="42"/>
  <c r="T61" i="9"/>
  <c r="T24"/>
  <c r="U36" i="51"/>
  <c r="U36" i="55"/>
  <c r="U35" i="42"/>
  <c r="R22" i="7"/>
  <c r="BE22"/>
  <c r="BF22"/>
  <c r="BE37" i="10"/>
  <c r="BF37"/>
  <c r="AG61"/>
  <c r="M35" i="55"/>
  <c r="O54" i="51"/>
  <c r="O54" i="55"/>
  <c r="AP46" i="10"/>
  <c r="BE46"/>
  <c r="BF46"/>
  <c r="AP61"/>
  <c r="M44" i="55"/>
  <c r="G44" i="51"/>
  <c r="G44" i="55"/>
  <c r="I42" i="51"/>
  <c r="I42" i="55"/>
  <c r="I41" i="42"/>
  <c r="AC61" i="18"/>
  <c r="BA61"/>
  <c r="BA57"/>
  <c r="T61" i="20"/>
  <c r="BE24"/>
  <c r="BF24"/>
  <c r="G41" i="51"/>
  <c r="G41" i="55"/>
  <c r="AN61" i="14"/>
  <c r="BE44"/>
  <c r="BF44"/>
  <c r="L48" i="51"/>
  <c r="L48" i="55"/>
  <c r="L47" i="42"/>
  <c r="R61" i="5"/>
  <c r="R61" i="7"/>
  <c r="R22" i="10"/>
  <c r="R61"/>
  <c r="BE22"/>
  <c r="BF22"/>
  <c r="BE22" i="5"/>
  <c r="BF22"/>
  <c r="O40" i="51"/>
  <c r="O40" i="55"/>
  <c r="O39" i="42"/>
  <c r="T61" i="18"/>
  <c r="U22" i="55"/>
  <c r="BE24" i="18"/>
  <c r="BF24"/>
  <c r="E10" i="52"/>
  <c r="E9" i="58"/>
  <c r="BD11" i="4"/>
  <c r="G11"/>
  <c r="R15" i="51"/>
  <c r="R65"/>
  <c r="R15" i="55"/>
  <c r="R65"/>
  <c r="R14" i="42"/>
  <c r="R64"/>
  <c r="J37" i="51"/>
  <c r="J37" i="55"/>
  <c r="J36" i="42"/>
  <c r="K35" i="51"/>
  <c r="K35" i="55"/>
  <c r="K34" i="42"/>
  <c r="N34" i="51"/>
  <c r="N34" i="55"/>
  <c r="BE36" i="18"/>
  <c r="BF36"/>
  <c r="W20" i="51"/>
  <c r="W20" i="55"/>
  <c r="BB61" i="10"/>
  <c r="BE58"/>
  <c r="BF58"/>
  <c r="BE56" i="19"/>
  <c r="BF56"/>
  <c r="BE53"/>
  <c r="BF53"/>
  <c r="AW61"/>
  <c r="V51" i="55"/>
  <c r="AV61" i="7"/>
  <c r="J50" i="55"/>
  <c r="W46" i="51"/>
  <c r="W46" i="55"/>
  <c r="W45" i="42"/>
  <c r="L46" i="51"/>
  <c r="L46" i="55"/>
  <c r="BE45" i="18"/>
  <c r="BF45"/>
  <c r="AO61"/>
  <c r="U43" i="55"/>
  <c r="BE24" i="8"/>
  <c r="BF24"/>
  <c r="T61"/>
  <c r="BE38" i="11"/>
  <c r="BF38"/>
  <c r="AH38"/>
  <c r="Z60"/>
  <c r="AD34" i="9"/>
  <c r="BE34"/>
  <c r="BF34"/>
  <c r="Q10" i="52"/>
  <c r="Q9" i="58"/>
  <c r="BD11" i="16"/>
  <c r="Q10"/>
  <c r="Q9" i="59"/>
  <c r="Q8"/>
  <c r="O27" i="2"/>
  <c r="O18"/>
  <c r="O7"/>
  <c r="X51" i="51"/>
  <c r="X51" i="55"/>
  <c r="H27" i="51"/>
  <c r="H27" i="55"/>
  <c r="H26" i="42"/>
  <c r="G11" i="18"/>
  <c r="BE54" i="6"/>
  <c r="BF54"/>
  <c r="AX61"/>
  <c r="I52" i="55"/>
  <c r="N22" i="51"/>
  <c r="N22" i="55"/>
  <c r="N21" i="42"/>
  <c r="I34" i="51"/>
  <c r="I34" i="55"/>
  <c r="BE31" i="10"/>
  <c r="BF31"/>
  <c r="AA61"/>
  <c r="M28" i="42"/>
  <c r="AK61" i="14"/>
  <c r="Q39" i="55"/>
  <c r="BE54" i="15"/>
  <c r="BF54"/>
  <c r="AX61"/>
  <c r="R52" i="55"/>
  <c r="BE48" i="16"/>
  <c r="BF48"/>
  <c r="AR61"/>
  <c r="S46" i="55"/>
  <c r="AN61" i="20"/>
  <c r="W42" i="55"/>
  <c r="BE44" i="20"/>
  <c r="BF44"/>
  <c r="S61" i="19"/>
  <c r="BE23"/>
  <c r="BF23"/>
  <c r="N9" i="6"/>
  <c r="N60"/>
  <c r="E10"/>
  <c r="H14" i="52"/>
  <c r="H13" i="58"/>
  <c r="BD17" i="7"/>
  <c r="M17"/>
  <c r="M9"/>
  <c r="M60"/>
  <c r="M21" i="58"/>
  <c r="L9" i="12"/>
  <c r="L60"/>
  <c r="Q12" i="18"/>
  <c r="BD12"/>
  <c r="BD10"/>
  <c r="Z10"/>
  <c r="S10" i="52"/>
  <c r="S9" i="58"/>
  <c r="Q12" i="7"/>
  <c r="BD12"/>
  <c r="H61"/>
  <c r="Z10"/>
  <c r="K28" i="53"/>
  <c r="K19"/>
  <c r="M28"/>
  <c r="M19"/>
  <c r="V41" i="51"/>
  <c r="V69"/>
  <c r="V41" i="55"/>
  <c r="V69"/>
  <c r="BE44" i="8"/>
  <c r="BF44"/>
  <c r="F10" i="52"/>
  <c r="F9" i="58"/>
  <c r="Z10" i="16"/>
  <c r="Z9"/>
  <c r="Z60"/>
  <c r="AC60" i="7"/>
  <c r="BE36" i="8"/>
  <c r="BF36"/>
  <c r="AW61" i="7"/>
  <c r="J51" i="55"/>
  <c r="AT60" i="20"/>
  <c r="AT60" i="13"/>
  <c r="AT60" i="11"/>
  <c r="BE50"/>
  <c r="BF50"/>
  <c r="AR60" i="5"/>
  <c r="AP61"/>
  <c r="BD42"/>
  <c r="AL42"/>
  <c r="BE28" i="11"/>
  <c r="BF28"/>
  <c r="BD47" i="15"/>
  <c r="AQ47"/>
  <c r="AD34"/>
  <c r="AD61"/>
  <c r="R32" i="55"/>
  <c r="Z21" i="13"/>
  <c r="E30" i="10"/>
  <c r="G11" i="52"/>
  <c r="G10" i="58"/>
  <c r="BD14" i="6"/>
  <c r="J14"/>
  <c r="T23" i="52"/>
  <c r="T22" i="58"/>
  <c r="O9" i="19"/>
  <c r="O60"/>
  <c r="I12" i="52"/>
  <c r="I11" i="58"/>
  <c r="BD15" i="8"/>
  <c r="K15"/>
  <c r="Q13" i="17"/>
  <c r="BE25" i="9"/>
  <c r="BF25"/>
  <c r="D12" i="53"/>
  <c r="D8"/>
  <c r="BE48" i="9"/>
  <c r="BF48"/>
  <c r="BE23" i="21"/>
  <c r="BF23"/>
  <c r="BB61" i="4"/>
  <c r="AR61" i="21"/>
  <c r="X46" i="55"/>
  <c r="BE40" i="4"/>
  <c r="BF40"/>
  <c r="AJ61"/>
  <c r="G38" i="55"/>
  <c r="AD34" i="10"/>
  <c r="AC61" i="11"/>
  <c r="N31" i="55"/>
  <c r="BE33" i="11"/>
  <c r="BF33"/>
  <c r="I13" i="5"/>
  <c r="I10"/>
  <c r="BE33" i="9"/>
  <c r="BF33"/>
  <c r="AE60" i="12"/>
  <c r="AC60" i="17"/>
  <c r="BE41" i="21"/>
  <c r="BF41"/>
  <c r="BE59" i="10"/>
  <c r="BF59"/>
  <c r="BC59"/>
  <c r="BC61"/>
  <c r="BB60" i="5"/>
  <c r="BE58"/>
  <c r="BF58"/>
  <c r="BD56"/>
  <c r="AZ56"/>
  <c r="BE54" i="19"/>
  <c r="BF54"/>
  <c r="AX61"/>
  <c r="V52" i="55"/>
  <c r="AX60" i="5"/>
  <c r="AX61"/>
  <c r="AW60" i="10"/>
  <c r="BE52" i="20"/>
  <c r="BF52"/>
  <c r="BD52" i="15"/>
  <c r="AV52"/>
  <c r="AV60" i="12"/>
  <c r="AV60" i="11"/>
  <c r="AV61"/>
  <c r="AS61" i="15"/>
  <c r="R47" i="55"/>
  <c r="AS60" i="14"/>
  <c r="BE49"/>
  <c r="BF49"/>
  <c r="AS60" i="13"/>
  <c r="AR60" i="4"/>
  <c r="AR61"/>
  <c r="AQ61" i="13"/>
  <c r="P45" i="55"/>
  <c r="BE47" i="13"/>
  <c r="BF47"/>
  <c r="BE47" i="7"/>
  <c r="BF47"/>
  <c r="T44" i="51"/>
  <c r="T44" i="55"/>
  <c r="AP60" i="15"/>
  <c r="E30" i="52"/>
  <c r="E29" i="58"/>
  <c r="H30" i="52"/>
  <c r="H29" i="58"/>
  <c r="F30" i="52"/>
  <c r="F29" i="58"/>
  <c r="AO21" i="5"/>
  <c r="AO60"/>
  <c r="AM60" i="20"/>
  <c r="Y61" i="8"/>
  <c r="K27" i="55"/>
  <c r="X60" i="13"/>
  <c r="BE28"/>
  <c r="BF28"/>
  <c r="X25" i="51"/>
  <c r="X68"/>
  <c r="X25" i="55"/>
  <c r="X68"/>
  <c r="W60" i="19"/>
  <c r="BE27"/>
  <c r="BF27"/>
  <c r="U60" i="8"/>
  <c r="BE25"/>
  <c r="BF25"/>
  <c r="S60" i="9"/>
  <c r="S61"/>
  <c r="BD54" i="21"/>
  <c r="AX54"/>
  <c r="BD49"/>
  <c r="BD22" i="16"/>
  <c r="R22"/>
  <c r="BD56" i="15"/>
  <c r="AZ56"/>
  <c r="AT61"/>
  <c r="R48" i="55"/>
  <c r="BD56" i="14"/>
  <c r="AZ56"/>
  <c r="BD50"/>
  <c r="AT50"/>
  <c r="BD42"/>
  <c r="AL42"/>
  <c r="BD26"/>
  <c r="AY60" i="13"/>
  <c r="AY61"/>
  <c r="P53" i="55"/>
  <c r="BD37" i="12"/>
  <c r="T12" i="58"/>
  <c r="T13" i="52"/>
  <c r="S21" i="58"/>
  <c r="L9" i="18"/>
  <c r="L60"/>
  <c r="L61" i="15"/>
  <c r="R14" i="55"/>
  <c r="R64"/>
  <c r="N13" i="52"/>
  <c r="N12" i="58"/>
  <c r="I13" i="52"/>
  <c r="I12" i="58"/>
  <c r="BD16" i="8"/>
  <c r="L16"/>
  <c r="S11" i="52"/>
  <c r="S10" i="58"/>
  <c r="BE14" i="17"/>
  <c r="BF14"/>
  <c r="N11" i="52"/>
  <c r="N10" i="58"/>
  <c r="BD14" i="13"/>
  <c r="J14"/>
  <c r="H61" i="11"/>
  <c r="P16" i="52"/>
  <c r="P15" i="58"/>
  <c r="M23" i="52"/>
  <c r="M22" i="58"/>
  <c r="O9" i="12"/>
  <c r="O60"/>
  <c r="J16" i="52"/>
  <c r="J15" i="58"/>
  <c r="BD19" i="9"/>
  <c r="O19"/>
  <c r="E23" i="52"/>
  <c r="E22" i="58"/>
  <c r="O9" i="4"/>
  <c r="O60"/>
  <c r="M12" i="52"/>
  <c r="M11" i="58"/>
  <c r="F21" i="52"/>
  <c r="F20" i="58"/>
  <c r="D51" i="2"/>
  <c r="E51" i="32"/>
  <c r="F51"/>
  <c r="S27" i="2"/>
  <c r="K27"/>
  <c r="K18"/>
  <c r="K7"/>
  <c r="D32"/>
  <c r="E32" i="32"/>
  <c r="G27" i="2"/>
  <c r="D35"/>
  <c r="E35" i="32"/>
  <c r="D31" i="2"/>
  <c r="E31" i="32"/>
  <c r="F31"/>
  <c r="D26" i="2"/>
  <c r="E26" i="32"/>
  <c r="L61" i="11"/>
  <c r="BE16"/>
  <c r="BF16"/>
  <c r="G40" i="51"/>
  <c r="G40" i="55"/>
  <c r="AE61" i="10"/>
  <c r="M33" i="55"/>
  <c r="AE35" i="10"/>
  <c r="AF61" i="5"/>
  <c r="BE35" i="10"/>
  <c r="BF35"/>
  <c r="I61" i="12"/>
  <c r="BE13"/>
  <c r="BF13"/>
  <c r="T33" i="51"/>
  <c r="T33" i="55"/>
  <c r="AH61" i="19"/>
  <c r="BE38"/>
  <c r="BF38"/>
  <c r="AJ61" i="21"/>
  <c r="BE40"/>
  <c r="BF40"/>
  <c r="BC61" i="6"/>
  <c r="I57" i="55"/>
  <c r="BE59" i="6"/>
  <c r="BF59"/>
  <c r="AU61" i="20"/>
  <c r="W48" i="42"/>
  <c r="BE51" i="20"/>
  <c r="BF51"/>
  <c r="Z21" i="18"/>
  <c r="Z21" i="9"/>
  <c r="O17" i="58"/>
  <c r="BD20" i="14"/>
  <c r="P20"/>
  <c r="N9" i="13"/>
  <c r="E10"/>
  <c r="G13" i="58"/>
  <c r="V12"/>
  <c r="BD16" i="21"/>
  <c r="L16"/>
  <c r="J12" i="58"/>
  <c r="J13" i="52"/>
  <c r="BD16" i="9"/>
  <c r="L16"/>
  <c r="T9" i="58"/>
  <c r="BD11" i="19"/>
  <c r="G61"/>
  <c r="O28" i="53"/>
  <c r="O19"/>
  <c r="E28"/>
  <c r="E19"/>
  <c r="BE47" i="16"/>
  <c r="BF47"/>
  <c r="AE61" i="13"/>
  <c r="P33" i="55"/>
  <c r="AM61" i="9"/>
  <c r="BE58" i="4"/>
  <c r="BF58"/>
  <c r="BE44" i="15"/>
  <c r="BF44"/>
  <c r="BE39" i="7"/>
  <c r="BF39"/>
  <c r="D28" i="49"/>
  <c r="P57" i="51"/>
  <c r="P57" i="55"/>
  <c r="AN61" i="8"/>
  <c r="K42" i="55"/>
  <c r="M42" i="51"/>
  <c r="M42" i="55"/>
  <c r="M41" i="42"/>
  <c r="BE15" i="6"/>
  <c r="BF15"/>
  <c r="K15"/>
  <c r="Q10" i="18"/>
  <c r="S9" i="59"/>
  <c r="S8"/>
  <c r="W61" i="11"/>
  <c r="N25" i="55"/>
  <c r="N68"/>
  <c r="X28" i="9"/>
  <c r="AG60" i="5"/>
  <c r="BE37"/>
  <c r="BF37"/>
  <c r="M9" i="2"/>
  <c r="M8"/>
  <c r="D9" i="12"/>
  <c r="D8"/>
  <c r="AK60"/>
  <c r="AE60" i="18"/>
  <c r="AK60"/>
  <c r="BE59" i="5"/>
  <c r="BF59"/>
  <c r="BC61"/>
  <c r="H57" i="55"/>
  <c r="BB60" i="6"/>
  <c r="BE58"/>
  <c r="BF58"/>
  <c r="BA60" i="11"/>
  <c r="AZ60" i="6"/>
  <c r="AV60" i="13"/>
  <c r="U30" i="52"/>
  <c r="U29" i="58"/>
  <c r="AO21" i="20"/>
  <c r="AO60"/>
  <c r="BE45"/>
  <c r="BF45"/>
  <c r="AO60" i="14"/>
  <c r="T60" i="17"/>
  <c r="BD43" i="13"/>
  <c r="AM43"/>
  <c r="BD38" i="20"/>
  <c r="AH38"/>
  <c r="E21" i="58"/>
  <c r="L9" i="4"/>
  <c r="L60"/>
  <c r="L11" i="52"/>
  <c r="L10" i="58"/>
  <c r="E11" i="52"/>
  <c r="E10" i="58"/>
  <c r="K10" i="52"/>
  <c r="K9" i="58"/>
  <c r="BD11" i="10"/>
  <c r="G11"/>
  <c r="G12" i="52"/>
  <c r="G11" i="58"/>
  <c r="D12" i="2"/>
  <c r="E12" i="32"/>
  <c r="S18" i="2"/>
  <c r="S7"/>
  <c r="D19"/>
  <c r="E19" i="32"/>
  <c r="BE23" i="16"/>
  <c r="BF23"/>
  <c r="AJ40" i="10"/>
  <c r="AQ61" i="16"/>
  <c r="S45" i="55"/>
  <c r="BE36" i="6"/>
  <c r="BF36"/>
  <c r="I61"/>
  <c r="BE37" i="15"/>
  <c r="BF37"/>
  <c r="Z60" i="4"/>
  <c r="BE41"/>
  <c r="BF41"/>
  <c r="BE51" i="21"/>
  <c r="BF51"/>
  <c r="R33" i="51"/>
  <c r="R33" i="55"/>
  <c r="BE11" i="18"/>
  <c r="BE12" i="11"/>
  <c r="BF12"/>
  <c r="BD37" i="14"/>
  <c r="BE37"/>
  <c r="BF37"/>
  <c r="AL61" i="17"/>
  <c r="T40" i="55"/>
  <c r="M9" i="52"/>
  <c r="M8" i="58"/>
  <c r="Y61" i="13"/>
  <c r="P27" i="55"/>
  <c r="BE29" i="13"/>
  <c r="BF29"/>
  <c r="AG60" i="4"/>
  <c r="D8" i="8"/>
  <c r="BE40" i="5"/>
  <c r="BF40"/>
  <c r="AJ61"/>
  <c r="H38" i="55"/>
  <c r="AK60" i="9"/>
  <c r="AA60" i="11"/>
  <c r="AK60" i="13"/>
  <c r="Q8" i="2"/>
  <c r="D8" i="20"/>
  <c r="BD39" i="10"/>
  <c r="AI39"/>
  <c r="BE42" i="16"/>
  <c r="BF42"/>
  <c r="I33" i="42"/>
  <c r="S37" i="51"/>
  <c r="S37" i="55"/>
  <c r="E8" i="53"/>
  <c r="X28" i="13"/>
  <c r="BE36" i="5"/>
  <c r="BF36"/>
  <c r="S61" i="21"/>
  <c r="F28" i="32"/>
  <c r="BE14" i="8"/>
  <c r="BF14"/>
  <c r="Z10" i="20"/>
  <c r="Z9"/>
  <c r="E30" i="5"/>
  <c r="E21"/>
  <c r="BD21"/>
  <c r="Q21"/>
  <c r="BE53" i="7"/>
  <c r="BF53"/>
  <c r="AQ61"/>
  <c r="BE29" i="8"/>
  <c r="BF29"/>
  <c r="BE40" i="19"/>
  <c r="BF40"/>
  <c r="O61" i="18"/>
  <c r="U17" i="55"/>
  <c r="BE40" i="17"/>
  <c r="BF40"/>
  <c r="D9" i="15"/>
  <c r="D8"/>
  <c r="BE11" i="17"/>
  <c r="BF11"/>
  <c r="BE14" i="5"/>
  <c r="BF14"/>
  <c r="BE41" i="14"/>
  <c r="BF41"/>
  <c r="M60" i="5"/>
  <c r="Z21" i="12"/>
  <c r="AU51" i="21"/>
  <c r="D8" i="5"/>
  <c r="AO60" i="17"/>
  <c r="BE42"/>
  <c r="BF42"/>
  <c r="BC59" i="6"/>
  <c r="AK61" i="5"/>
  <c r="H39" i="55"/>
  <c r="BE35" i="6"/>
  <c r="BF35"/>
  <c r="D9" i="11"/>
  <c r="L9" i="2"/>
  <c r="L8"/>
  <c r="AG61" i="11"/>
  <c r="N35" i="55"/>
  <c r="AJ60" i="14"/>
  <c r="R9" i="2"/>
  <c r="R8"/>
  <c r="AD61" i="17"/>
  <c r="T32" i="55"/>
  <c r="AJ61" i="17"/>
  <c r="T38" i="55"/>
  <c r="AI60" i="18"/>
  <c r="AB60" i="19"/>
  <c r="AH60" i="21"/>
  <c r="BD59" i="14"/>
  <c r="BE59"/>
  <c r="BF59"/>
  <c r="BA60" i="4"/>
  <c r="AW60" i="8"/>
  <c r="AV60"/>
  <c r="AV61"/>
  <c r="K50" i="55"/>
  <c r="AT60" i="12"/>
  <c r="AS60" i="21"/>
  <c r="AS60" i="17"/>
  <c r="BE49"/>
  <c r="BF49"/>
  <c r="AS60" i="5"/>
  <c r="AQ60" i="8"/>
  <c r="AP60" i="7"/>
  <c r="BE45" i="10"/>
  <c r="BF45"/>
  <c r="AO61"/>
  <c r="M43" i="55"/>
  <c r="G30" i="52"/>
  <c r="G29" i="58"/>
  <c r="AN61" i="17"/>
  <c r="AL61" i="16"/>
  <c r="S40" i="55"/>
  <c r="X60" i="4"/>
  <c r="BE28"/>
  <c r="BF28"/>
  <c r="V60" i="20"/>
  <c r="V60" i="8"/>
  <c r="S60" i="13"/>
  <c r="BD29" i="10"/>
  <c r="Y29"/>
  <c r="BD44" i="9"/>
  <c r="BE22" i="8"/>
  <c r="BF22"/>
  <c r="BD47" i="5"/>
  <c r="AQ47"/>
  <c r="BD49" i="4"/>
  <c r="AS49"/>
  <c r="Z10" i="19"/>
  <c r="Q13"/>
  <c r="BD13"/>
  <c r="BD59" i="18"/>
  <c r="BD34" i="17"/>
  <c r="E30" i="13"/>
  <c r="Q30" i="10"/>
  <c r="BD32" i="8"/>
  <c r="AB32"/>
  <c r="Q18" i="52"/>
  <c r="Q17" i="58"/>
  <c r="BD20" i="16"/>
  <c r="P20"/>
  <c r="P9" i="15"/>
  <c r="P60"/>
  <c r="E10"/>
  <c r="O14" i="58"/>
  <c r="O15" i="52"/>
  <c r="N9" i="14"/>
  <c r="N60"/>
  <c r="N60" i="13"/>
  <c r="I15" i="52"/>
  <c r="I14" i="58"/>
  <c r="BD18" i="8"/>
  <c r="W15" i="51"/>
  <c r="W65"/>
  <c r="W15" i="55"/>
  <c r="W65"/>
  <c r="T14" i="52"/>
  <c r="T13" i="58"/>
  <c r="S14" i="52"/>
  <c r="S13" i="58"/>
  <c r="L14" i="52"/>
  <c r="L13" i="58"/>
  <c r="K14" i="52"/>
  <c r="K13" i="58"/>
  <c r="L60" i="21"/>
  <c r="L61"/>
  <c r="X14" i="55"/>
  <c r="X64"/>
  <c r="F13" i="52"/>
  <c r="F12" i="58"/>
  <c r="BD16" i="5"/>
  <c r="L16"/>
  <c r="F10" i="58"/>
  <c r="V10" i="52"/>
  <c r="V9" i="58"/>
  <c r="BE12" i="18"/>
  <c r="BF12"/>
  <c r="BE12" i="14"/>
  <c r="H61"/>
  <c r="Q9" i="42"/>
  <c r="L10" i="52"/>
  <c r="L9" i="58"/>
  <c r="BD11" i="11"/>
  <c r="J10" i="52"/>
  <c r="J9" i="58"/>
  <c r="BD11" i="9"/>
  <c r="G11"/>
  <c r="H60" i="6"/>
  <c r="BE12"/>
  <c r="BF12"/>
  <c r="BD11" i="5"/>
  <c r="G11"/>
  <c r="R23" i="52"/>
  <c r="R22" i="58"/>
  <c r="O9" i="17"/>
  <c r="O60"/>
  <c r="E10"/>
  <c r="O23" i="52"/>
  <c r="O22" i="58"/>
  <c r="O9" i="14"/>
  <c r="O60"/>
  <c r="BE19"/>
  <c r="BF19"/>
  <c r="L16" i="52"/>
  <c r="L15" i="58"/>
  <c r="T21" i="52"/>
  <c r="T20" i="58"/>
  <c r="K9" i="19"/>
  <c r="BD15" i="15"/>
  <c r="BE15"/>
  <c r="BF15"/>
  <c r="P11" i="58"/>
  <c r="O12" i="52"/>
  <c r="O11" i="58"/>
  <c r="O20"/>
  <c r="E10" i="14"/>
  <c r="L12" i="52"/>
  <c r="L11" i="58"/>
  <c r="K11"/>
  <c r="H61" i="17"/>
  <c r="T9" i="42"/>
  <c r="AO60" i="13"/>
  <c r="BE45"/>
  <c r="BF45"/>
  <c r="BE13" i="4"/>
  <c r="BF13"/>
  <c r="AD60"/>
  <c r="AK61"/>
  <c r="G39" i="55"/>
  <c r="I60" i="5"/>
  <c r="I61"/>
  <c r="AJ60" i="6"/>
  <c r="BE34" i="10"/>
  <c r="BF34"/>
  <c r="AF60"/>
  <c r="AK60" i="11"/>
  <c r="BE41"/>
  <c r="BF41"/>
  <c r="AH60" i="12"/>
  <c r="AJ60"/>
  <c r="BE40"/>
  <c r="BF40"/>
  <c r="AF60" i="13"/>
  <c r="AF61"/>
  <c r="P34" i="55"/>
  <c r="BD13" i="13"/>
  <c r="I13"/>
  <c r="I10"/>
  <c r="AI60" i="14"/>
  <c r="BE41" i="15"/>
  <c r="BF41"/>
  <c r="AB61" i="16"/>
  <c r="F60" i="17"/>
  <c r="T8" i="2"/>
  <c r="I60" i="20"/>
  <c r="BD13"/>
  <c r="BE13"/>
  <c r="BF13"/>
  <c r="BE31" i="21"/>
  <c r="BF31"/>
  <c r="I60"/>
  <c r="Q10"/>
  <c r="V9" i="59"/>
  <c r="BA60" i="9"/>
  <c r="BE57"/>
  <c r="BF57"/>
  <c r="BA60" i="8"/>
  <c r="AX60" i="14"/>
  <c r="AX60" i="13"/>
  <c r="AW60" i="17"/>
  <c r="BE53"/>
  <c r="BF53"/>
  <c r="AW60" i="16"/>
  <c r="AW61"/>
  <c r="S50" i="42"/>
  <c r="AW60" i="12"/>
  <c r="AV60" i="4"/>
  <c r="BE52"/>
  <c r="BF52"/>
  <c r="AT60" i="19"/>
  <c r="BE50"/>
  <c r="BF50"/>
  <c r="BD50" i="16"/>
  <c r="AT50"/>
  <c r="BD50" i="13"/>
  <c r="AT50"/>
  <c r="BD50" i="5"/>
  <c r="AT50"/>
  <c r="AS60" i="9"/>
  <c r="AS61"/>
  <c r="AR60" i="11"/>
  <c r="AR61"/>
  <c r="N46" i="55"/>
  <c r="AR60" i="7"/>
  <c r="BE48"/>
  <c r="BF48"/>
  <c r="AQ60" i="11"/>
  <c r="AQ61"/>
  <c r="N45" i="55"/>
  <c r="AQ60" i="5"/>
  <c r="T30" i="52"/>
  <c r="T29" i="58"/>
  <c r="AN60" i="18"/>
  <c r="X60"/>
  <c r="X61"/>
  <c r="U26" i="55"/>
  <c r="X61" i="9"/>
  <c r="L25" i="42"/>
  <c r="W60" i="10"/>
  <c r="W60" i="9"/>
  <c r="W61" i="6"/>
  <c r="I25" i="55"/>
  <c r="I68"/>
  <c r="W60" i="4"/>
  <c r="BD25" i="20"/>
  <c r="BE25"/>
  <c r="BF25"/>
  <c r="T60" i="7"/>
  <c r="S60" i="11"/>
  <c r="S60" i="7"/>
  <c r="BE23"/>
  <c r="BF23"/>
  <c r="BD52" i="17"/>
  <c r="AV52"/>
  <c r="BD54" i="16"/>
  <c r="BD49"/>
  <c r="AS49"/>
  <c r="BD45"/>
  <c r="AO45"/>
  <c r="R60"/>
  <c r="BD26" i="9"/>
  <c r="V26"/>
  <c r="BD49" i="8"/>
  <c r="AS61"/>
  <c r="BD25" i="6"/>
  <c r="AU60" i="5"/>
  <c r="BD39" i="13"/>
  <c r="BD41" i="8"/>
  <c r="AK41"/>
  <c r="U18" i="52"/>
  <c r="U17" i="58"/>
  <c r="S17"/>
  <c r="S18" i="52"/>
  <c r="E18"/>
  <c r="E17" i="58"/>
  <c r="T15" i="52"/>
  <c r="T14" i="58"/>
  <c r="P15" i="52"/>
  <c r="P14" i="58"/>
  <c r="E15" i="52"/>
  <c r="E14" i="58"/>
  <c r="M14" i="52"/>
  <c r="M13" i="58"/>
  <c r="S13" i="52"/>
  <c r="S12" i="58"/>
  <c r="J61" i="20"/>
  <c r="W12" i="55"/>
  <c r="R11" i="52"/>
  <c r="R10" i="58"/>
  <c r="BD11" i="21"/>
  <c r="G61"/>
  <c r="X10" i="51"/>
  <c r="R10" i="52"/>
  <c r="R9" i="58"/>
  <c r="O10" i="52"/>
  <c r="O9" i="58"/>
  <c r="BE11" i="9"/>
  <c r="BF11"/>
  <c r="N16" i="52"/>
  <c r="N15" i="58"/>
  <c r="I16" i="52"/>
  <c r="I15" i="58"/>
  <c r="G16" i="52"/>
  <c r="G15" i="58"/>
  <c r="E15"/>
  <c r="V12" i="52"/>
  <c r="V11" i="58"/>
  <c r="U12" i="52"/>
  <c r="U11" i="58"/>
  <c r="BD15" i="11"/>
  <c r="K15"/>
  <c r="S8" i="49"/>
  <c r="O8"/>
  <c r="K8"/>
  <c r="D14"/>
  <c r="D13"/>
  <c r="L8"/>
  <c r="BD26" i="15"/>
  <c r="V61"/>
  <c r="D49" i="2"/>
  <c r="E49" i="32"/>
  <c r="G49"/>
  <c r="D43" i="2"/>
  <c r="E43" i="32"/>
  <c r="Q11" i="55"/>
  <c r="Q62"/>
  <c r="Q10"/>
  <c r="BE12" i="21"/>
  <c r="BF12"/>
  <c r="BE12" i="16"/>
  <c r="BF12"/>
  <c r="K60" i="17"/>
  <c r="K61"/>
  <c r="T13" i="55"/>
  <c r="G61" i="18"/>
  <c r="U11" i="51"/>
  <c r="U62"/>
  <c r="L60" i="19"/>
  <c r="AD60" i="5"/>
  <c r="BE34"/>
  <c r="BF34"/>
  <c r="F60" i="9"/>
  <c r="I60" i="13"/>
  <c r="AC60"/>
  <c r="AG61"/>
  <c r="P35" i="55"/>
  <c r="AI60" i="13"/>
  <c r="F60"/>
  <c r="I60" i="14"/>
  <c r="BE13"/>
  <c r="BF13"/>
  <c r="AC60"/>
  <c r="I60" i="15"/>
  <c r="BE13"/>
  <c r="BF13"/>
  <c r="AC60" i="16"/>
  <c r="I60" i="17"/>
  <c r="F60" i="18"/>
  <c r="AB60" i="21"/>
  <c r="AB61"/>
  <c r="AD60"/>
  <c r="BE34"/>
  <c r="BF34"/>
  <c r="AK28" i="46"/>
  <c r="AK19"/>
  <c r="BD59" i="11"/>
  <c r="AZ60" i="21"/>
  <c r="AX60" i="10"/>
  <c r="AX61"/>
  <c r="M52" i="55"/>
  <c r="AV60" i="21"/>
  <c r="AV60" i="17"/>
  <c r="AV61" i="6"/>
  <c r="I50" i="55"/>
  <c r="AT60" i="18"/>
  <c r="BE50"/>
  <c r="BF50"/>
  <c r="AT60" i="17"/>
  <c r="AT60" i="8"/>
  <c r="BE50"/>
  <c r="BF50"/>
  <c r="AT60" i="4"/>
  <c r="AR60" i="10"/>
  <c r="AR61"/>
  <c r="M46" i="55"/>
  <c r="AQ60" i="20"/>
  <c r="AQ60" i="15"/>
  <c r="AQ60" i="9"/>
  <c r="BE47"/>
  <c r="BF47"/>
  <c r="S30" i="52"/>
  <c r="S29" i="58"/>
  <c r="R30" i="52"/>
  <c r="R29" i="58"/>
  <c r="O30" i="52"/>
  <c r="O29" i="58"/>
  <c r="K30" i="52"/>
  <c r="K29" i="58"/>
  <c r="J29"/>
  <c r="J30" i="52"/>
  <c r="AN60" i="16"/>
  <c r="AL60" i="18"/>
  <c r="BE42"/>
  <c r="BF42"/>
  <c r="Y60" i="12"/>
  <c r="W60" i="17"/>
  <c r="V60" i="14"/>
  <c r="BD25" i="11"/>
  <c r="U25"/>
  <c r="T60" i="4"/>
  <c r="S60" i="8"/>
  <c r="BD26" i="19"/>
  <c r="V26"/>
  <c r="BD56" i="18"/>
  <c r="BD50"/>
  <c r="AT50"/>
  <c r="BD46"/>
  <c r="AP46"/>
  <c r="BD26"/>
  <c r="BE26"/>
  <c r="BF26"/>
  <c r="BD50" i="12"/>
  <c r="AT50"/>
  <c r="BD26" i="11"/>
  <c r="V26"/>
  <c r="BD54" i="9"/>
  <c r="AX54"/>
  <c r="BD29"/>
  <c r="BD26" i="4"/>
  <c r="BE26"/>
  <c r="BF26"/>
  <c r="AU60" i="7"/>
  <c r="AU60" i="6"/>
  <c r="BD33" i="20"/>
  <c r="AC33"/>
  <c r="BD41" i="19"/>
  <c r="AK41"/>
  <c r="BD41" i="9"/>
  <c r="AK41"/>
  <c r="BD41" i="7"/>
  <c r="AK61"/>
  <c r="BD32" i="5"/>
  <c r="AB32"/>
  <c r="AI60"/>
  <c r="AE60"/>
  <c r="M18" i="52"/>
  <c r="M17" i="58"/>
  <c r="I18" i="52"/>
  <c r="I17" i="58"/>
  <c r="J15" i="52"/>
  <c r="J14" i="58"/>
  <c r="U14" i="52"/>
  <c r="U13" i="58"/>
  <c r="P14" i="52"/>
  <c r="P13" i="58"/>
  <c r="O14" i="52"/>
  <c r="O13" i="58"/>
  <c r="M13" i="52"/>
  <c r="M12" i="58"/>
  <c r="K13" i="52"/>
  <c r="K12" i="58"/>
  <c r="G13" i="52"/>
  <c r="G12" i="58"/>
  <c r="E13" i="52"/>
  <c r="E12" i="58"/>
  <c r="U11" i="52"/>
  <c r="U10" i="58"/>
  <c r="H11" i="52"/>
  <c r="H10" i="58"/>
  <c r="M10" i="52"/>
  <c r="M9" i="58"/>
  <c r="Q10" i="5"/>
  <c r="U16" i="52"/>
  <c r="U15" i="58"/>
  <c r="T16" i="52"/>
  <c r="T15" i="58"/>
  <c r="R16" i="52"/>
  <c r="R15" i="58"/>
  <c r="K16" i="52"/>
  <c r="K15" i="58"/>
  <c r="I23" i="52"/>
  <c r="I22" i="58"/>
  <c r="G23" i="52"/>
  <c r="G22" i="58"/>
  <c r="P21" i="52"/>
  <c r="P20" i="58"/>
  <c r="K60" i="12"/>
  <c r="K61"/>
  <c r="O13" i="55"/>
  <c r="I21" i="52"/>
  <c r="I20" i="58"/>
  <c r="H21" i="52"/>
  <c r="H20" i="58"/>
  <c r="AM60" i="17"/>
  <c r="AM61"/>
  <c r="T41" i="55"/>
  <c r="T69"/>
  <c r="AM60" i="13"/>
  <c r="BE43"/>
  <c r="BF43"/>
  <c r="AM60" i="5"/>
  <c r="Y60" i="20"/>
  <c r="Y60" i="19"/>
  <c r="Y60" i="18"/>
  <c r="Y60" i="17"/>
  <c r="Y60" i="15"/>
  <c r="Y61"/>
  <c r="R26" i="42"/>
  <c r="Y60" i="10"/>
  <c r="Y60" i="4"/>
  <c r="W60" i="20"/>
  <c r="V60" i="7"/>
  <c r="U60" i="10"/>
  <c r="BD23" i="13"/>
  <c r="S23"/>
  <c r="S60" i="4"/>
  <c r="BD51" i="9"/>
  <c r="AU51"/>
  <c r="BD51" i="7"/>
  <c r="AU51"/>
  <c r="BD51" i="6"/>
  <c r="AU51"/>
  <c r="AY60" i="19"/>
  <c r="AY60" i="15"/>
  <c r="BD55" i="14"/>
  <c r="BD55" i="9"/>
  <c r="AY55"/>
  <c r="BD39" i="21"/>
  <c r="AI39"/>
  <c r="Q30"/>
  <c r="BD33" i="19"/>
  <c r="AC33"/>
  <c r="BD31" i="13"/>
  <c r="E30" i="7"/>
  <c r="T18" i="52"/>
  <c r="T17" i="58"/>
  <c r="H18" i="52"/>
  <c r="H17" i="58"/>
  <c r="G18" i="52"/>
  <c r="G17" i="58"/>
  <c r="V15" i="52"/>
  <c r="V14" i="58"/>
  <c r="N60" i="21"/>
  <c r="N60" i="15"/>
  <c r="M15" i="52"/>
  <c r="M14" i="58"/>
  <c r="L15" i="52"/>
  <c r="L14" i="58"/>
  <c r="K15" i="52"/>
  <c r="K14" i="58"/>
  <c r="N60" i="4"/>
  <c r="M60" i="14"/>
  <c r="M61"/>
  <c r="N14" i="52"/>
  <c r="N13" i="58"/>
  <c r="F14" i="52"/>
  <c r="F13" i="58"/>
  <c r="V21"/>
  <c r="T21"/>
  <c r="R21"/>
  <c r="O13" i="52"/>
  <c r="O12" i="58"/>
  <c r="N21"/>
  <c r="L13" i="52"/>
  <c r="L12" i="58"/>
  <c r="L9" i="6"/>
  <c r="G21" i="58"/>
  <c r="J60" i="14"/>
  <c r="J60" i="11"/>
  <c r="I11" i="52"/>
  <c r="I10" i="58"/>
  <c r="G60" i="15"/>
  <c r="Q16" i="52"/>
  <c r="Q15" i="58"/>
  <c r="O16" i="52"/>
  <c r="O15" i="58"/>
  <c r="N23" i="52"/>
  <c r="N22" i="58"/>
  <c r="L21"/>
  <c r="L18"/>
  <c r="O60" i="8"/>
  <c r="BD19" i="7"/>
  <c r="H15" i="58"/>
  <c r="BD15" i="21"/>
  <c r="K15"/>
  <c r="S12" i="52"/>
  <c r="S11" i="58"/>
  <c r="S21" i="52"/>
  <c r="S20" i="58"/>
  <c r="BD15" i="12"/>
  <c r="K15"/>
  <c r="M21" i="52"/>
  <c r="M20" i="58"/>
  <c r="K21" i="52"/>
  <c r="K20" i="58"/>
  <c r="K18"/>
  <c r="E21" i="52"/>
  <c r="E20" i="58"/>
  <c r="AM60" i="18"/>
  <c r="BE43"/>
  <c r="BF43"/>
  <c r="AM60" i="8"/>
  <c r="AM61"/>
  <c r="K41" i="55"/>
  <c r="K69"/>
  <c r="AL60" i="19"/>
  <c r="BD29" i="11"/>
  <c r="BD29" i="4"/>
  <c r="Y29"/>
  <c r="X60" i="21"/>
  <c r="X60" i="19"/>
  <c r="W60" i="8"/>
  <c r="W60" i="7"/>
  <c r="U60" i="4"/>
  <c r="U61"/>
  <c r="G23" i="55"/>
  <c r="S60" i="14"/>
  <c r="BD47" i="10"/>
  <c r="BD27"/>
  <c r="W27"/>
  <c r="BD27" i="9"/>
  <c r="W27"/>
  <c r="BD53" i="5"/>
  <c r="AW53"/>
  <c r="BD48"/>
  <c r="AR48"/>
  <c r="BD28"/>
  <c r="BD51" i="18"/>
  <c r="BD51" i="10"/>
  <c r="AU51"/>
  <c r="BD51" i="4"/>
  <c r="AU61"/>
  <c r="BD55" i="20"/>
  <c r="AY61"/>
  <c r="BD41" i="21"/>
  <c r="AK41"/>
  <c r="BD36"/>
  <c r="AF36"/>
  <c r="BD40" i="20"/>
  <c r="BD34" i="19"/>
  <c r="AB60" i="18"/>
  <c r="BD59" i="15"/>
  <c r="BD32" i="13"/>
  <c r="AB32"/>
  <c r="AA60" i="12"/>
  <c r="BD35" i="11"/>
  <c r="AE35"/>
  <c r="BD41" i="10"/>
  <c r="AK41"/>
  <c r="BD37" i="9"/>
  <c r="BE37"/>
  <c r="BF37"/>
  <c r="BD39" i="8"/>
  <c r="AI61"/>
  <c r="BD41" i="6"/>
  <c r="BD39"/>
  <c r="AI39"/>
  <c r="BD39" i="4"/>
  <c r="AI39"/>
  <c r="BD20" i="18"/>
  <c r="P20"/>
  <c r="N18" i="52"/>
  <c r="N17" i="58"/>
  <c r="BD20" i="7"/>
  <c r="P61"/>
  <c r="J18" i="55"/>
  <c r="P60" i="5"/>
  <c r="BD18" i="21"/>
  <c r="N18"/>
  <c r="BD18" i="15"/>
  <c r="N18"/>
  <c r="R14" i="52"/>
  <c r="R13" i="58"/>
  <c r="Q14" i="52"/>
  <c r="Q13" i="58"/>
  <c r="U21"/>
  <c r="BD16" i="19"/>
  <c r="L16"/>
  <c r="Q13" i="52"/>
  <c r="Q12" i="58"/>
  <c r="Q21"/>
  <c r="Q18"/>
  <c r="P21"/>
  <c r="O21"/>
  <c r="J21"/>
  <c r="J18"/>
  <c r="I21"/>
  <c r="BD12" i="19"/>
  <c r="H60" i="12"/>
  <c r="BE12"/>
  <c r="BF12"/>
  <c r="H60" i="9"/>
  <c r="BD12" i="8"/>
  <c r="G60" i="7"/>
  <c r="H60" i="5"/>
  <c r="G60" i="4"/>
  <c r="V23" i="52"/>
  <c r="V22" i="58"/>
  <c r="U23" i="52"/>
  <c r="U22" i="58"/>
  <c r="S23" i="52"/>
  <c r="S22" i="58"/>
  <c r="M16" i="52"/>
  <c r="M15" i="58"/>
  <c r="H23" i="52"/>
  <c r="H22" i="58"/>
  <c r="H18"/>
  <c r="F23" i="52"/>
  <c r="F22" i="58"/>
  <c r="U21" i="52"/>
  <c r="U20" i="58"/>
  <c r="K60" i="19"/>
  <c r="R12" i="52"/>
  <c r="R11" i="58"/>
  <c r="R21" i="52"/>
  <c r="R20" i="58"/>
  <c r="R18"/>
  <c r="G21" i="52"/>
  <c r="G20" i="58"/>
  <c r="I8" i="2"/>
  <c r="V27"/>
  <c r="V18"/>
  <c r="V7"/>
  <c r="R27"/>
  <c r="R18"/>
  <c r="N27"/>
  <c r="J27"/>
  <c r="J18"/>
  <c r="F27"/>
  <c r="D28" i="52"/>
  <c r="J19" i="53"/>
  <c r="N19"/>
  <c r="H19"/>
  <c r="L19"/>
  <c r="D50"/>
  <c r="D52"/>
  <c r="D54"/>
  <c r="D56"/>
  <c r="Q15" i="52"/>
  <c r="Q14" i="58"/>
  <c r="BD18" i="16"/>
  <c r="BE18"/>
  <c r="BF18"/>
  <c r="N14" i="58"/>
  <c r="W49" i="51"/>
  <c r="W49" i="55"/>
  <c r="U15" i="52"/>
  <c r="U14" i="58"/>
  <c r="V36" i="51"/>
  <c r="V36" i="55"/>
  <c r="AC61" i="13"/>
  <c r="BE33"/>
  <c r="BF33"/>
  <c r="N10" i="52"/>
  <c r="N9" i="58"/>
  <c r="Q10" i="13"/>
  <c r="N9" i="59"/>
  <c r="N8"/>
  <c r="BD11" i="13"/>
  <c r="BE11"/>
  <c r="BF11"/>
  <c r="R15" i="52"/>
  <c r="R14" i="58"/>
  <c r="BD18" i="17"/>
  <c r="N61"/>
  <c r="T16" i="55"/>
  <c r="T66"/>
  <c r="BD15" i="5"/>
  <c r="Q12" i="52"/>
  <c r="Q11" i="58"/>
  <c r="BD15" i="16"/>
  <c r="K15"/>
  <c r="H10" i="52"/>
  <c r="H9" i="58"/>
  <c r="BD11" i="7"/>
  <c r="Q10"/>
  <c r="K11" i="52"/>
  <c r="K10" i="58"/>
  <c r="BD14" i="10"/>
  <c r="J14"/>
  <c r="M29" i="51"/>
  <c r="N61" i="5"/>
  <c r="H16" i="55"/>
  <c r="BE18" i="5"/>
  <c r="BF18"/>
  <c r="F15" i="52"/>
  <c r="F14" i="58"/>
  <c r="F61" i="6"/>
  <c r="H12" i="17"/>
  <c r="L26" i="55"/>
  <c r="Q30" i="9"/>
  <c r="N12" i="52"/>
  <c r="N11" i="58"/>
  <c r="AA9" i="46"/>
  <c r="AA8"/>
  <c r="AR9"/>
  <c r="AR8"/>
  <c r="AQ9"/>
  <c r="AQ8"/>
  <c r="BB9"/>
  <c r="BB8"/>
  <c r="AB9"/>
  <c r="BA28"/>
  <c r="J28"/>
  <c r="J19"/>
  <c r="AD28"/>
  <c r="AD19"/>
  <c r="F12" i="43"/>
  <c r="F8"/>
  <c r="F7"/>
  <c r="AC9" i="46"/>
  <c r="AC8"/>
  <c r="N9"/>
  <c r="N8"/>
  <c r="U9"/>
  <c r="U8"/>
  <c r="Y9"/>
  <c r="L28"/>
  <c r="L19"/>
  <c r="E10"/>
  <c r="M9"/>
  <c r="M8"/>
  <c r="AM28"/>
  <c r="AM19"/>
  <c r="AY28"/>
  <c r="AY19"/>
  <c r="AY9"/>
  <c r="AY8"/>
  <c r="AN9"/>
  <c r="AN8"/>
  <c r="AP9"/>
  <c r="AP8"/>
  <c r="AN28"/>
  <c r="AN19"/>
  <c r="AZ28"/>
  <c r="AV9"/>
  <c r="AV8"/>
  <c r="AL28"/>
  <c r="AL19"/>
  <c r="BB28"/>
  <c r="BB19"/>
  <c r="X28"/>
  <c r="X19"/>
  <c r="Y28"/>
  <c r="Y19"/>
  <c r="AU28"/>
  <c r="P28"/>
  <c r="P19"/>
  <c r="U28"/>
  <c r="U19"/>
  <c r="E33"/>
  <c r="Z36"/>
  <c r="Q36"/>
  <c r="AH28"/>
  <c r="AH19"/>
  <c r="Z43"/>
  <c r="Q43"/>
  <c r="Z48"/>
  <c r="Q48"/>
  <c r="Z55"/>
  <c r="Z57"/>
  <c r="Q57"/>
  <c r="AP28"/>
  <c r="AP19"/>
  <c r="D9"/>
  <c r="D8"/>
  <c r="L9"/>
  <c r="L8"/>
  <c r="W9"/>
  <c r="W8"/>
  <c r="AF9"/>
  <c r="AF8"/>
  <c r="AU9"/>
  <c r="AU8"/>
  <c r="AW9"/>
  <c r="AW8"/>
  <c r="E17"/>
  <c r="AZ19"/>
  <c r="AX28"/>
  <c r="AX19"/>
  <c r="BE51" i="10"/>
  <c r="BF51"/>
  <c r="BD18"/>
  <c r="P60" i="12"/>
  <c r="N61" i="8"/>
  <c r="D29" i="52"/>
  <c r="Y29" i="15"/>
  <c r="BE29"/>
  <c r="BF29"/>
  <c r="Y60" i="7"/>
  <c r="BE29"/>
  <c r="BF29"/>
  <c r="BD18"/>
  <c r="AT28" i="46"/>
  <c r="AT19"/>
  <c r="AU19"/>
  <c r="V9"/>
  <c r="V8"/>
  <c r="AI9"/>
  <c r="AI8"/>
  <c r="AM9"/>
  <c r="AM8"/>
  <c r="R9"/>
  <c r="R8"/>
  <c r="AL9"/>
  <c r="AL8"/>
  <c r="Z27"/>
  <c r="Q27"/>
  <c r="G28"/>
  <c r="G19"/>
  <c r="AG28"/>
  <c r="AG19"/>
  <c r="AA19"/>
  <c r="I9"/>
  <c r="AH9"/>
  <c r="AH8"/>
  <c r="P9"/>
  <c r="P8"/>
  <c r="AS9"/>
  <c r="AS8"/>
  <c r="AX9"/>
  <c r="AX8"/>
  <c r="E13"/>
  <c r="O28"/>
  <c r="O19"/>
  <c r="T28"/>
  <c r="T19"/>
  <c r="BC28"/>
  <c r="BC19"/>
  <c r="AC28"/>
  <c r="AC19"/>
  <c r="D28"/>
  <c r="D19"/>
  <c r="E31"/>
  <c r="R28"/>
  <c r="R19"/>
  <c r="Z34"/>
  <c r="Q34"/>
  <c r="AE28"/>
  <c r="AE19"/>
  <c r="Z37"/>
  <c r="Q37"/>
  <c r="AI28"/>
  <c r="AI19"/>
  <c r="E40"/>
  <c r="E42"/>
  <c r="Z44"/>
  <c r="Q44"/>
  <c r="Z46"/>
  <c r="Q46"/>
  <c r="E48"/>
  <c r="E51"/>
  <c r="E54"/>
  <c r="Z56"/>
  <c r="Q56"/>
  <c r="K28"/>
  <c r="K19"/>
  <c r="Z18"/>
  <c r="AE9"/>
  <c r="AE8"/>
  <c r="H28"/>
  <c r="H19"/>
  <c r="H7" i="54"/>
  <c r="BD45" i="12"/>
  <c r="AO45"/>
  <c r="M11" i="52"/>
  <c r="BD14" i="12"/>
  <c r="J14"/>
  <c r="Q9"/>
  <c r="Q60"/>
  <c r="M8" i="52"/>
  <c r="AB61" i="12"/>
  <c r="O30" i="55"/>
  <c r="BE32" i="12"/>
  <c r="BF32"/>
  <c r="BE11"/>
  <c r="BE10"/>
  <c r="G61"/>
  <c r="BD10"/>
  <c r="F10"/>
  <c r="BD9"/>
  <c r="E61"/>
  <c r="AO45" i="13"/>
  <c r="Z60"/>
  <c r="AB8" i="46"/>
  <c r="Z10"/>
  <c r="Q10"/>
  <c r="N9" i="52"/>
  <c r="E32" i="46"/>
  <c r="Z33"/>
  <c r="Q33"/>
  <c r="E34"/>
  <c r="E35"/>
  <c r="E36"/>
  <c r="E37"/>
  <c r="E38"/>
  <c r="Z38"/>
  <c r="Q38"/>
  <c r="E39"/>
  <c r="E41"/>
  <c r="E43"/>
  <c r="E44"/>
  <c r="E45"/>
  <c r="E46"/>
  <c r="E47"/>
  <c r="E49"/>
  <c r="E50"/>
  <c r="Z50"/>
  <c r="Q50"/>
  <c r="E52"/>
  <c r="E53"/>
  <c r="Z54"/>
  <c r="Q54"/>
  <c r="E55"/>
  <c r="E56"/>
  <c r="E57"/>
  <c r="E11"/>
  <c r="BA9"/>
  <c r="BA8"/>
  <c r="E12"/>
  <c r="Z14"/>
  <c r="Q14"/>
  <c r="E16"/>
  <c r="Z16"/>
  <c r="Q16"/>
  <c r="F28"/>
  <c r="F19"/>
  <c r="N28"/>
  <c r="N19"/>
  <c r="V28"/>
  <c r="V19"/>
  <c r="AW28"/>
  <c r="AW19"/>
  <c r="AJ9"/>
  <c r="AJ8"/>
  <c r="O9"/>
  <c r="O8"/>
  <c r="AO9"/>
  <c r="AO8"/>
  <c r="G8"/>
  <c r="Y8"/>
  <c r="H8"/>
  <c r="Q18"/>
  <c r="E23"/>
  <c r="E24"/>
  <c r="Z24"/>
  <c r="Q24"/>
  <c r="E25"/>
  <c r="Z25"/>
  <c r="Q25"/>
  <c r="G9"/>
  <c r="X9"/>
  <c r="X8"/>
  <c r="Z11"/>
  <c r="AK9"/>
  <c r="AK8"/>
  <c r="BC9"/>
  <c r="BC8"/>
  <c r="AV28"/>
  <c r="AV19"/>
  <c r="H9" i="54"/>
  <c r="Z30" i="46"/>
  <c r="Q30"/>
  <c r="AO28"/>
  <c r="AO19"/>
  <c r="AS28"/>
  <c r="AS19"/>
  <c r="S28"/>
  <c r="S19"/>
  <c r="W28"/>
  <c r="W19"/>
  <c r="AJ28"/>
  <c r="AJ19"/>
  <c r="Z52"/>
  <c r="Q52"/>
  <c r="AQ28"/>
  <c r="AQ19"/>
  <c r="BD36" i="4"/>
  <c r="P19" i="53"/>
  <c r="R22" i="51"/>
  <c r="R21" i="42"/>
  <c r="U45" i="51"/>
  <c r="U44" i="42"/>
  <c r="O44" i="51"/>
  <c r="O43" i="42"/>
  <c r="W54" i="51"/>
  <c r="W53" i="42"/>
  <c r="M9" i="12"/>
  <c r="M60"/>
  <c r="BE19" i="7"/>
  <c r="BF19"/>
  <c r="S21" i="51"/>
  <c r="S20" i="42"/>
  <c r="BE57" i="13"/>
  <c r="BF57"/>
  <c r="BA61"/>
  <c r="P55" i="55"/>
  <c r="AT50" i="20"/>
  <c r="AT61"/>
  <c r="W48" i="55"/>
  <c r="BE50" i="20"/>
  <c r="BF50"/>
  <c r="S61" i="8"/>
  <c r="K21" i="55"/>
  <c r="BE23" i="8"/>
  <c r="BF23"/>
  <c r="Y61" i="21"/>
  <c r="X27" i="55"/>
  <c r="Y29" i="21"/>
  <c r="R61"/>
  <c r="X20" i="55"/>
  <c r="BE22" i="21"/>
  <c r="BF22"/>
  <c r="AU61" i="5"/>
  <c r="H49" i="55"/>
  <c r="BE51" i="5"/>
  <c r="BF51"/>
  <c r="AW61" i="6"/>
  <c r="I51" i="55"/>
  <c r="BE53" i="6"/>
  <c r="BF53"/>
  <c r="AO61" i="4"/>
  <c r="G43" i="55"/>
  <c r="BE45" i="4"/>
  <c r="BF45"/>
  <c r="BE43" i="17"/>
  <c r="BF43"/>
  <c r="S61" i="4"/>
  <c r="G21" i="55"/>
  <c r="BE23" i="4"/>
  <c r="BF23"/>
  <c r="F9" i="52"/>
  <c r="O61" i="7"/>
  <c r="J17" i="55"/>
  <c r="O19" i="7"/>
  <c r="V47" i="51"/>
  <c r="V46" i="42"/>
  <c r="BE46" i="20"/>
  <c r="BF46"/>
  <c r="AP61"/>
  <c r="W44" i="55"/>
  <c r="U25" i="8"/>
  <c r="BE25" i="7"/>
  <c r="BF25"/>
  <c r="U61"/>
  <c r="J23" i="55"/>
  <c r="BE23" i="10"/>
  <c r="BF23"/>
  <c r="S61"/>
  <c r="M21" i="55"/>
  <c r="V33" i="51"/>
  <c r="V32" i="42"/>
  <c r="V37" i="51"/>
  <c r="V36" i="42"/>
  <c r="AV61" i="18"/>
  <c r="U50" i="55"/>
  <c r="AO61" i="19"/>
  <c r="V43" i="55"/>
  <c r="BE45" i="19"/>
  <c r="BF45"/>
  <c r="P33" i="51"/>
  <c r="P32" i="42"/>
  <c r="G54" i="51"/>
  <c r="G53" i="42"/>
  <c r="G13" i="51"/>
  <c r="G12" i="42"/>
  <c r="AX61" i="17"/>
  <c r="T52" i="55"/>
  <c r="BE54" i="17"/>
  <c r="BF54"/>
  <c r="G69" i="51"/>
  <c r="H21"/>
  <c r="H20" i="42"/>
  <c r="G11" i="6"/>
  <c r="BE11"/>
  <c r="R37" i="51"/>
  <c r="R36" i="42"/>
  <c r="V35" i="51"/>
  <c r="V34" i="42"/>
  <c r="J50" i="51"/>
  <c r="X31"/>
  <c r="X30" i="42"/>
  <c r="BE22" i="12"/>
  <c r="BF22"/>
  <c r="R61"/>
  <c r="O20" i="55"/>
  <c r="BE35" i="21"/>
  <c r="BF35"/>
  <c r="AE35"/>
  <c r="G10" i="52"/>
  <c r="J43" i="51"/>
  <c r="J42" i="42"/>
  <c r="H16" i="51"/>
  <c r="H66"/>
  <c r="H15" i="42"/>
  <c r="H65"/>
  <c r="G38" i="51"/>
  <c r="G37" i="42"/>
  <c r="S56" i="51"/>
  <c r="S55" i="42"/>
  <c r="K27" i="51"/>
  <c r="K26" i="42"/>
  <c r="L54" i="51"/>
  <c r="L53" i="42"/>
  <c r="H53" i="51"/>
  <c r="H52" i="42"/>
  <c r="G11" i="19"/>
  <c r="P15" i="51"/>
  <c r="P65"/>
  <c r="P14" i="42"/>
  <c r="P64"/>
  <c r="V61" i="16"/>
  <c r="S24" i="55"/>
  <c r="BE26" i="16"/>
  <c r="BF26"/>
  <c r="X28" i="7"/>
  <c r="X61"/>
  <c r="J26" i="55"/>
  <c r="BE42" i="15"/>
  <c r="BF42"/>
  <c r="AL61"/>
  <c r="R40" i="55"/>
  <c r="AS49" i="17"/>
  <c r="AS61"/>
  <c r="T47" i="55"/>
  <c r="AT61" i="14"/>
  <c r="Q48" i="55"/>
  <c r="AS61" i="16"/>
  <c r="S47" i="55"/>
  <c r="AY55" i="12"/>
  <c r="AY61"/>
  <c r="O53" i="55"/>
  <c r="BE25" i="11"/>
  <c r="BF25"/>
  <c r="J9" i="2"/>
  <c r="J8"/>
  <c r="D9" i="9"/>
  <c r="AC61" i="10"/>
  <c r="M31" i="55"/>
  <c r="BE33" i="10"/>
  <c r="BF33"/>
  <c r="AF61" i="17"/>
  <c r="T34" i="55"/>
  <c r="BE36" i="17"/>
  <c r="BF36"/>
  <c r="AH61"/>
  <c r="T36" i="55"/>
  <c r="BE38" i="17"/>
  <c r="BF38"/>
  <c r="V38" i="51"/>
  <c r="V37" i="42"/>
  <c r="S9" i="46"/>
  <c r="S8"/>
  <c r="BE54" i="8"/>
  <c r="BF54"/>
  <c r="AX61"/>
  <c r="K52" i="55"/>
  <c r="BE53" i="4"/>
  <c r="BF53"/>
  <c r="BE52" i="19"/>
  <c r="BF52"/>
  <c r="AV61"/>
  <c r="V50" i="55"/>
  <c r="AV61" i="15"/>
  <c r="R50" i="55"/>
  <c r="BE52" i="7"/>
  <c r="BF52"/>
  <c r="AT61" i="16"/>
  <c r="S48" i="55"/>
  <c r="AR48" i="15"/>
  <c r="AR61"/>
  <c r="R46" i="55"/>
  <c r="BE48" i="11"/>
  <c r="BF48"/>
  <c r="BE46" i="21"/>
  <c r="BF46"/>
  <c r="AP61"/>
  <c r="X44" i="55"/>
  <c r="BE46" i="16"/>
  <c r="BF46"/>
  <c r="AP61"/>
  <c r="S44" i="55"/>
  <c r="BE46" i="6"/>
  <c r="BF46"/>
  <c r="Q30" i="52"/>
  <c r="AO21" i="16"/>
  <c r="AO60"/>
  <c r="AS49" i="21"/>
  <c r="BE49"/>
  <c r="BF49"/>
  <c r="AL42" i="18"/>
  <c r="AL61"/>
  <c r="U40" i="55"/>
  <c r="V26" i="18"/>
  <c r="AX54" i="16"/>
  <c r="BE54"/>
  <c r="BF54"/>
  <c r="R48" i="51"/>
  <c r="R47" i="42"/>
  <c r="E21" i="14"/>
  <c r="BD21"/>
  <c r="Q21"/>
  <c r="BD22"/>
  <c r="BE22"/>
  <c r="BF22"/>
  <c r="BD54" i="12"/>
  <c r="AS49"/>
  <c r="BE49"/>
  <c r="BF49"/>
  <c r="E30" i="20"/>
  <c r="E21"/>
  <c r="BD21"/>
  <c r="Q21"/>
  <c r="BD36"/>
  <c r="AF36"/>
  <c r="AD34"/>
  <c r="BE34"/>
  <c r="BF34"/>
  <c r="Z21"/>
  <c r="G43" i="32"/>
  <c r="F43"/>
  <c r="F18" i="2"/>
  <c r="D48" i="53"/>
  <c r="BE39" i="20"/>
  <c r="BF39"/>
  <c r="BE36" i="10"/>
  <c r="BF36"/>
  <c r="AS61" i="7"/>
  <c r="J47" i="55"/>
  <c r="BD30" i="5"/>
  <c r="Z30"/>
  <c r="BE46" i="12"/>
  <c r="BF46"/>
  <c r="BE23"/>
  <c r="BF23"/>
  <c r="AR61" i="7"/>
  <c r="J46" i="55"/>
  <c r="BE46" i="4"/>
  <c r="BF46"/>
  <c r="T53" i="51"/>
  <c r="T52" i="42"/>
  <c r="AE61" i="21"/>
  <c r="X33" i="55"/>
  <c r="F19" i="53"/>
  <c r="BE45" i="7"/>
  <c r="BF45"/>
  <c r="BE54" i="21"/>
  <c r="BF54"/>
  <c r="U61" i="17"/>
  <c r="T23" i="55"/>
  <c r="U43" i="51"/>
  <c r="U42" i="42"/>
  <c r="R38" i="51"/>
  <c r="R37" i="42"/>
  <c r="L20" i="51"/>
  <c r="L19" i="42"/>
  <c r="G61" i="16"/>
  <c r="BE11" i="20"/>
  <c r="G11"/>
  <c r="BE51" i="16"/>
  <c r="BF51"/>
  <c r="AU61"/>
  <c r="S49" i="55"/>
  <c r="AT50" i="8"/>
  <c r="Y29" i="20"/>
  <c r="BE29"/>
  <c r="BF29"/>
  <c r="BE27" i="12"/>
  <c r="BF27"/>
  <c r="W61"/>
  <c r="O25" i="55"/>
  <c r="O68"/>
  <c r="AW61" i="5"/>
  <c r="H51" i="55"/>
  <c r="K57" i="51"/>
  <c r="K56" i="42"/>
  <c r="J33" i="51"/>
  <c r="J32" i="42"/>
  <c r="J38" i="51"/>
  <c r="J37" i="42"/>
  <c r="U16"/>
  <c r="BD10" i="4"/>
  <c r="F10"/>
  <c r="H12"/>
  <c r="W35" i="51"/>
  <c r="W34" i="42"/>
  <c r="AA31" i="16"/>
  <c r="BE28" i="7"/>
  <c r="BF28"/>
  <c r="H9" i="52"/>
  <c r="X61" i="10"/>
  <c r="M26" i="55"/>
  <c r="BE28" i="10"/>
  <c r="BF28"/>
  <c r="X61" i="16"/>
  <c r="S26" i="55"/>
  <c r="BE28" i="16"/>
  <c r="BF28"/>
  <c r="BE51" i="17"/>
  <c r="BF51"/>
  <c r="AU61"/>
  <c r="T49" i="55"/>
  <c r="BB61" i="7"/>
  <c r="J56" i="55"/>
  <c r="BE58" i="7"/>
  <c r="BF58"/>
  <c r="AG61" i="17"/>
  <c r="T35" i="55"/>
  <c r="AG37" i="17"/>
  <c r="V61"/>
  <c r="T24" i="55"/>
  <c r="BE26" i="17"/>
  <c r="BF26"/>
  <c r="BE53" i="11"/>
  <c r="BF53"/>
  <c r="BE22" i="4"/>
  <c r="BF22"/>
  <c r="R61"/>
  <c r="G20" i="55"/>
  <c r="AR61" i="6"/>
  <c r="I46" i="55"/>
  <c r="BE48" i="6"/>
  <c r="BF48"/>
  <c r="AB61" i="8"/>
  <c r="K30" i="55"/>
  <c r="P34" i="51"/>
  <c r="AA61" i="16"/>
  <c r="S29" i="55"/>
  <c r="BE31" i="16"/>
  <c r="BF31"/>
  <c r="AB61" i="19"/>
  <c r="V30" i="55"/>
  <c r="BE32" i="19"/>
  <c r="BF32"/>
  <c r="E18" i="46"/>
  <c r="Z22"/>
  <c r="Q22"/>
  <c r="Z13"/>
  <c r="Q13"/>
  <c r="Z23"/>
  <c r="Q23"/>
  <c r="BB58" i="15"/>
  <c r="BE58"/>
  <c r="BF58"/>
  <c r="BE58" i="12"/>
  <c r="BF58"/>
  <c r="BB61" i="8"/>
  <c r="K56" i="55"/>
  <c r="BE57" i="16"/>
  <c r="BF57"/>
  <c r="AX61" i="13"/>
  <c r="P52" i="55"/>
  <c r="BE54" i="13"/>
  <c r="BF54"/>
  <c r="J51" i="51"/>
  <c r="J50" i="42"/>
  <c r="BE44" i="18"/>
  <c r="BF44"/>
  <c r="AN61"/>
  <c r="U42" i="55"/>
  <c r="AM61" i="18"/>
  <c r="U41" i="55"/>
  <c r="U69"/>
  <c r="BE24" i="21"/>
  <c r="BF24"/>
  <c r="T61"/>
  <c r="X22" i="55"/>
  <c r="S23" i="17"/>
  <c r="S61"/>
  <c r="T21" i="55"/>
  <c r="AY61" i="19"/>
  <c r="V53" i="55"/>
  <c r="BD55" i="10"/>
  <c r="AY55"/>
  <c r="E21"/>
  <c r="BD21"/>
  <c r="Q21"/>
  <c r="N18" i="16"/>
  <c r="N61"/>
  <c r="S16" i="55"/>
  <c r="S66"/>
  <c r="BE18" i="11"/>
  <c r="BF18"/>
  <c r="N9" i="9"/>
  <c r="N60"/>
  <c r="E10"/>
  <c r="N61" i="7"/>
  <c r="J16" i="55"/>
  <c r="J66"/>
  <c r="N18" i="7"/>
  <c r="X14" i="51"/>
  <c r="X64"/>
  <c r="X13" i="42"/>
  <c r="X63"/>
  <c r="K22" i="52"/>
  <c r="L9" i="10"/>
  <c r="L60"/>
  <c r="E10"/>
  <c r="H13" i="52"/>
  <c r="BD16" i="7"/>
  <c r="L16"/>
  <c r="H22" i="52"/>
  <c r="H19"/>
  <c r="E10" i="7"/>
  <c r="W12" i="51"/>
  <c r="W11" i="42"/>
  <c r="J9" i="18"/>
  <c r="J60"/>
  <c r="E10"/>
  <c r="Q11" i="52"/>
  <c r="BD14" i="16"/>
  <c r="J14"/>
  <c r="O11" i="52"/>
  <c r="BD14" i="14"/>
  <c r="J14"/>
  <c r="J9" i="12"/>
  <c r="J60"/>
  <c r="E10"/>
  <c r="J11" i="52"/>
  <c r="BD14" i="9"/>
  <c r="H61" i="12"/>
  <c r="O10" i="51"/>
  <c r="Q12" i="9"/>
  <c r="Z10"/>
  <c r="Z9"/>
  <c r="Z60"/>
  <c r="H12" i="8"/>
  <c r="BE12"/>
  <c r="BF12"/>
  <c r="L23" i="52"/>
  <c r="O9" i="11"/>
  <c r="O60"/>
  <c r="E10"/>
  <c r="Q19" i="5"/>
  <c r="Z9"/>
  <c r="Z60"/>
  <c r="K12" i="52"/>
  <c r="BD15" i="10"/>
  <c r="K15"/>
  <c r="D18" i="49"/>
  <c r="D16"/>
  <c r="J8"/>
  <c r="F8"/>
  <c r="D12"/>
  <c r="D11"/>
  <c r="D10"/>
  <c r="P8"/>
  <c r="H8"/>
  <c r="BD23" i="15"/>
  <c r="E21"/>
  <c r="BD21"/>
  <c r="Q21"/>
  <c r="BA19" i="46"/>
  <c r="E15"/>
  <c r="L50" i="42"/>
  <c r="Q41"/>
  <c r="G40"/>
  <c r="BE51" i="12"/>
  <c r="BF51"/>
  <c r="K21" i="42"/>
  <c r="BE35" i="13"/>
  <c r="BF35"/>
  <c r="AA61" i="4"/>
  <c r="G29" i="55"/>
  <c r="BE52" i="18"/>
  <c r="BF52"/>
  <c r="O41" i="42"/>
  <c r="R28"/>
  <c r="P61" i="4"/>
  <c r="G18" i="55"/>
  <c r="L21" i="42"/>
  <c r="T61" i="6"/>
  <c r="I22" i="55"/>
  <c r="AQ47" i="18"/>
  <c r="AU61" i="15"/>
  <c r="R49" i="55"/>
  <c r="AH61" i="11"/>
  <c r="N36" i="55"/>
  <c r="BE22" i="17"/>
  <c r="BF22"/>
  <c r="AJ40" i="12"/>
  <c r="AF61" i="10"/>
  <c r="M34" i="55"/>
  <c r="AE35" i="13"/>
  <c r="V40" i="42"/>
  <c r="V68"/>
  <c r="I36" i="51"/>
  <c r="I35" i="42"/>
  <c r="L20"/>
  <c r="E14" i="46"/>
  <c r="T19" i="53"/>
  <c r="BD10" i="20"/>
  <c r="F10"/>
  <c r="G61" i="6"/>
  <c r="Q22" i="42"/>
  <c r="AF61" i="8"/>
  <c r="K34" i="55"/>
  <c r="BA61" i="12"/>
  <c r="O55" i="55"/>
  <c r="AQ61" i="12"/>
  <c r="O45" i="55"/>
  <c r="Q10" i="6"/>
  <c r="L45" i="42"/>
  <c r="R41"/>
  <c r="W47" i="51"/>
  <c r="W46" i="42"/>
  <c r="M61" i="19"/>
  <c r="V15" i="55"/>
  <c r="V65"/>
  <c r="N19" i="42"/>
  <c r="AW53" i="18"/>
  <c r="R61" i="13"/>
  <c r="P20" i="55"/>
  <c r="G61" i="20"/>
  <c r="BE19" i="21"/>
  <c r="BF19"/>
  <c r="O19"/>
  <c r="AD61" i="9"/>
  <c r="L32" i="55"/>
  <c r="AS61" i="14"/>
  <c r="Q47" i="55"/>
  <c r="H61" i="4"/>
  <c r="J61" i="7"/>
  <c r="J12" i="55"/>
  <c r="BE14" i="7"/>
  <c r="BF14"/>
  <c r="AA31" i="18"/>
  <c r="BE31"/>
  <c r="BF31"/>
  <c r="AA61"/>
  <c r="U29" i="55"/>
  <c r="BE32" i="15"/>
  <c r="BF32"/>
  <c r="AB61"/>
  <c r="R30" i="55"/>
  <c r="S53" i="42"/>
  <c r="AW53" i="16"/>
  <c r="G61" i="13"/>
  <c r="K41" i="42"/>
  <c r="BE55" i="6"/>
  <c r="BF55"/>
  <c r="AE61"/>
  <c r="I33" i="55"/>
  <c r="V51" i="42"/>
  <c r="P61" i="9"/>
  <c r="L18" i="55"/>
  <c r="AI61" i="18"/>
  <c r="U37" i="55"/>
  <c r="AK61" i="8"/>
  <c r="K39" i="55"/>
  <c r="BE55" i="19"/>
  <c r="BF55"/>
  <c r="X50" i="42"/>
  <c r="BE35" i="17"/>
  <c r="BF35"/>
  <c r="BE17" i="13"/>
  <c r="BF17"/>
  <c r="M52" i="51"/>
  <c r="AP61" i="6"/>
  <c r="I44" i="55"/>
  <c r="P14" i="51"/>
  <c r="P64"/>
  <c r="P13" i="42"/>
  <c r="P63"/>
  <c r="AS61" i="21"/>
  <c r="X47" i="55"/>
  <c r="BE54" i="5"/>
  <c r="BF54"/>
  <c r="BE16" i="21"/>
  <c r="BF16"/>
  <c r="BE43" i="7"/>
  <c r="BF43"/>
  <c r="AK61" i="16"/>
  <c r="S39" i="55"/>
  <c r="BE55" i="10"/>
  <c r="BF55"/>
  <c r="I30" i="51"/>
  <c r="I29" i="42"/>
  <c r="G61" i="9"/>
  <c r="BD12" i="5"/>
  <c r="BE24" i="11"/>
  <c r="BF24"/>
  <c r="T24"/>
  <c r="AR61" i="5"/>
  <c r="H46" i="55"/>
  <c r="Z9" i="18"/>
  <c r="Z60"/>
  <c r="E29" i="46"/>
  <c r="BE15" i="10"/>
  <c r="BF15"/>
  <c r="K61"/>
  <c r="M13" i="55"/>
  <c r="AY61" i="6"/>
  <c r="I53" i="55"/>
  <c r="Z60" i="12"/>
  <c r="BE44" i="17"/>
  <c r="BF44"/>
  <c r="BE53" i="15"/>
  <c r="BF53"/>
  <c r="V57" i="51"/>
  <c r="V56" i="42"/>
  <c r="BE33" i="4"/>
  <c r="BF33"/>
  <c r="AC61"/>
  <c r="G31" i="55"/>
  <c r="BE38" i="4"/>
  <c r="BF38"/>
  <c r="AH61"/>
  <c r="G36" i="55"/>
  <c r="BE23" i="6"/>
  <c r="BF23"/>
  <c r="AI61" i="17"/>
  <c r="T37" i="55"/>
  <c r="BE39" i="17"/>
  <c r="BF39"/>
  <c r="BE41" i="20"/>
  <c r="BF41"/>
  <c r="AK61"/>
  <c r="W39" i="55"/>
  <c r="AD61" i="21"/>
  <c r="X32" i="55"/>
  <c r="I28" i="46"/>
  <c r="I19"/>
  <c r="E30"/>
  <c r="AT61" i="19"/>
  <c r="V48" i="55"/>
  <c r="AT50" i="15"/>
  <c r="AS61" i="13"/>
  <c r="P47" i="55"/>
  <c r="BE49" i="13"/>
  <c r="BF49"/>
  <c r="BE46" i="15"/>
  <c r="BF46"/>
  <c r="AP61"/>
  <c r="R44" i="55"/>
  <c r="P30" i="52"/>
  <c r="AO21" i="15"/>
  <c r="AO60"/>
  <c r="AN44" i="21"/>
  <c r="S40" i="51"/>
  <c r="S39" i="42"/>
  <c r="BE42" i="5"/>
  <c r="BF42"/>
  <c r="V61" i="11"/>
  <c r="N24" i="55"/>
  <c r="BE26" i="11"/>
  <c r="BF26"/>
  <c r="BE26" i="8"/>
  <c r="BF26"/>
  <c r="V61"/>
  <c r="K24" i="55"/>
  <c r="AJ40" i="8"/>
  <c r="BE40"/>
  <c r="BF40"/>
  <c r="P11" i="52"/>
  <c r="BD14" i="15"/>
  <c r="J14"/>
  <c r="T12" i="52"/>
  <c r="BD15" i="19"/>
  <c r="K15"/>
  <c r="T20" i="51"/>
  <c r="T19" i="42"/>
  <c r="O61" i="12"/>
  <c r="O17" i="55"/>
  <c r="BE19" i="12"/>
  <c r="BF19"/>
  <c r="S55" i="51"/>
  <c r="S54" i="42"/>
  <c r="K41" i="51"/>
  <c r="K69"/>
  <c r="K40" i="42"/>
  <c r="K68"/>
  <c r="V15"/>
  <c r="V65"/>
  <c r="V16" i="51"/>
  <c r="V66"/>
  <c r="S9" i="52"/>
  <c r="W32" i="51"/>
  <c r="W31" i="42"/>
  <c r="BE17" i="5"/>
  <c r="BF17"/>
  <c r="M61"/>
  <c r="H15" i="55"/>
  <c r="H65"/>
  <c r="O61" i="14"/>
  <c r="Q17" i="55"/>
  <c r="N31" i="51"/>
  <c r="G23"/>
  <c r="G22" i="42"/>
  <c r="AW61" i="20"/>
  <c r="W51" i="55"/>
  <c r="BE53" i="20"/>
  <c r="BF53"/>
  <c r="BE15" i="4"/>
  <c r="BF15"/>
  <c r="G39" i="51"/>
  <c r="BE31" i="5"/>
  <c r="BF31"/>
  <c r="AA61"/>
  <c r="H29" i="55"/>
  <c r="AG61" i="18"/>
  <c r="U35" i="55"/>
  <c r="BE37" i="18"/>
  <c r="BF37"/>
  <c r="Z29" i="46"/>
  <c r="Q29"/>
  <c r="AB28"/>
  <c r="AB19"/>
  <c r="BA57" i="11"/>
  <c r="BE57"/>
  <c r="BF57"/>
  <c r="N51" i="51"/>
  <c r="N50" i="42"/>
  <c r="N45" i="51"/>
  <c r="N44" i="42"/>
  <c r="BE47" i="5"/>
  <c r="BF47"/>
  <c r="I21" i="51"/>
  <c r="I20" i="42"/>
  <c r="E21" i="21"/>
  <c r="BD21"/>
  <c r="Q21"/>
  <c r="BD25"/>
  <c r="E21" i="19"/>
  <c r="BD21"/>
  <c r="Q21"/>
  <c r="BD22"/>
  <c r="E21" i="18"/>
  <c r="BD21"/>
  <c r="BD22"/>
  <c r="R22"/>
  <c r="Y29" i="16"/>
  <c r="BE29"/>
  <c r="BF29"/>
  <c r="Y61"/>
  <c r="S27" i="55"/>
  <c r="BD25" i="16"/>
  <c r="U25"/>
  <c r="BD25" i="12"/>
  <c r="U25"/>
  <c r="AU61" i="7"/>
  <c r="J49" i="55"/>
  <c r="BE51" i="7"/>
  <c r="BF51"/>
  <c r="Q30" i="20"/>
  <c r="BD31"/>
  <c r="BE31"/>
  <c r="BF31"/>
  <c r="V21" i="52"/>
  <c r="K9" i="21"/>
  <c r="K60"/>
  <c r="E10"/>
  <c r="D44" i="2"/>
  <c r="E44" i="32"/>
  <c r="N18" i="2"/>
  <c r="N7"/>
  <c r="AM61" i="11"/>
  <c r="N41" i="55"/>
  <c r="N69"/>
  <c r="U34" i="51"/>
  <c r="U33" i="42"/>
  <c r="M61" i="10"/>
  <c r="M15" i="55"/>
  <c r="M65"/>
  <c r="L40" i="51"/>
  <c r="L39" i="42"/>
  <c r="BE47" i="11"/>
  <c r="BF47"/>
  <c r="T12" i="51"/>
  <c r="M30"/>
  <c r="M29" i="42"/>
  <c r="V61" i="10"/>
  <c r="M24" i="55"/>
  <c r="BE26" i="10"/>
  <c r="BF26"/>
  <c r="I52" i="51"/>
  <c r="I51" i="42"/>
  <c r="M22" i="51"/>
  <c r="M21" i="42"/>
  <c r="T31"/>
  <c r="AP61" i="18"/>
  <c r="U44" i="55"/>
  <c r="AQ61" i="19"/>
  <c r="V45" i="55"/>
  <c r="BE47" i="19"/>
  <c r="BF47"/>
  <c r="BE42" i="4"/>
  <c r="BF42"/>
  <c r="AY61" i="21"/>
  <c r="X53" i="55"/>
  <c r="R14" i="51"/>
  <c r="R64"/>
  <c r="R13" i="42"/>
  <c r="R63"/>
  <c r="BE28" i="20"/>
  <c r="BF28"/>
  <c r="X61"/>
  <c r="W26" i="55"/>
  <c r="N25" i="51"/>
  <c r="N68"/>
  <c r="N24" i="42"/>
  <c r="N67"/>
  <c r="AU61" i="9"/>
  <c r="L49" i="55"/>
  <c r="BE49" i="10"/>
  <c r="BF49"/>
  <c r="AS61"/>
  <c r="M47" i="55"/>
  <c r="BE15" i="17"/>
  <c r="BF15"/>
  <c r="L31" i="51"/>
  <c r="L30" i="42"/>
  <c r="AU61" i="13"/>
  <c r="P49" i="55"/>
  <c r="BE51" i="13"/>
  <c r="BF51"/>
  <c r="F37" i="32"/>
  <c r="G37"/>
  <c r="BE39" i="6"/>
  <c r="BF39"/>
  <c r="AI61"/>
  <c r="I37" i="55"/>
  <c r="N35" i="51"/>
  <c r="AF61" i="16"/>
  <c r="S34" i="55"/>
  <c r="BE36" i="16"/>
  <c r="BF36"/>
  <c r="BE37" i="17"/>
  <c r="BF37"/>
  <c r="BE35" i="19"/>
  <c r="BF35"/>
  <c r="Z17" i="46"/>
  <c r="Q17"/>
  <c r="AX61" i="14"/>
  <c r="Q52" i="55"/>
  <c r="BE54" i="14"/>
  <c r="BF54"/>
  <c r="R51" i="51"/>
  <c r="R50" i="42"/>
  <c r="AM43" i="21"/>
  <c r="BE43"/>
  <c r="BF43"/>
  <c r="BE25" i="4"/>
  <c r="BF25"/>
  <c r="BE23" i="9"/>
  <c r="BF23"/>
  <c r="Z21" i="6"/>
  <c r="Z60"/>
  <c r="AC60"/>
  <c r="G15" i="52"/>
  <c r="BD18" i="6"/>
  <c r="BE17" i="17"/>
  <c r="BF17"/>
  <c r="M61"/>
  <c r="T15" i="55"/>
  <c r="T65"/>
  <c r="J61" i="11"/>
  <c r="N12" i="55"/>
  <c r="BE14" i="11"/>
  <c r="BF14"/>
  <c r="BE14" i="9"/>
  <c r="BF14"/>
  <c r="Q11" i="8"/>
  <c r="Z10"/>
  <c r="Z9"/>
  <c r="Z10" i="15"/>
  <c r="Z9"/>
  <c r="Q11"/>
  <c r="J23" i="52"/>
  <c r="O9" i="9"/>
  <c r="O60"/>
  <c r="H16" i="52"/>
  <c r="V26" i="15"/>
  <c r="BE26"/>
  <c r="BF26"/>
  <c r="Z20" i="46"/>
  <c r="Q20"/>
  <c r="E20"/>
  <c r="F22" i="52"/>
  <c r="F19"/>
  <c r="E10" i="5"/>
  <c r="D14" i="2"/>
  <c r="E14" i="32"/>
  <c r="D38" i="53"/>
  <c r="G28"/>
  <c r="G19"/>
  <c r="D51"/>
  <c r="D53"/>
  <c r="V54" i="42"/>
  <c r="S61" i="12"/>
  <c r="O21" i="55"/>
  <c r="BE43" i="9"/>
  <c r="BF43"/>
  <c r="G43" i="42"/>
  <c r="O19" i="12"/>
  <c r="BD15" i="18"/>
  <c r="AV61" i="20"/>
  <c r="W50" i="55"/>
  <c r="S25" i="51"/>
  <c r="S68"/>
  <c r="S24" i="42"/>
  <c r="S67"/>
  <c r="H25" i="51"/>
  <c r="H68"/>
  <c r="H24" i="42"/>
  <c r="H67"/>
  <c r="Z21" i="46"/>
  <c r="Q21"/>
  <c r="K8"/>
  <c r="D39" i="53"/>
  <c r="BE53" i="18"/>
  <c r="BF53"/>
  <c r="BE33" i="21"/>
  <c r="BF33"/>
  <c r="W17" i="51"/>
  <c r="W16" i="42"/>
  <c r="G11" i="16"/>
  <c r="AM61" i="21"/>
  <c r="X41" i="55"/>
  <c r="X69"/>
  <c r="R61" i="8"/>
  <c r="K20" i="55"/>
  <c r="M19" i="42"/>
  <c r="BE22" i="16"/>
  <c r="BF22"/>
  <c r="K15" i="42"/>
  <c r="K65"/>
  <c r="U22" i="51"/>
  <c r="U21" i="42"/>
  <c r="BB61" i="12"/>
  <c r="O56" i="55"/>
  <c r="BE12" i="4"/>
  <c r="BF12"/>
  <c r="BE14" i="20"/>
  <c r="BF14"/>
  <c r="BE16" i="4"/>
  <c r="BF16"/>
  <c r="L61"/>
  <c r="G14" i="55"/>
  <c r="AX61" i="4"/>
  <c r="G52" i="55"/>
  <c r="AX54" i="4"/>
  <c r="AM43" i="8"/>
  <c r="BE43"/>
  <c r="BF43"/>
  <c r="BE27" i="16"/>
  <c r="BF27"/>
  <c r="BE49" i="20"/>
  <c r="BF49"/>
  <c r="AS49"/>
  <c r="BE22" i="6"/>
  <c r="BF22"/>
  <c r="R22"/>
  <c r="BE47" i="18"/>
  <c r="BF47"/>
  <c r="BA61" i="21"/>
  <c r="X55" i="55"/>
  <c r="BE57" i="21"/>
  <c r="BF57"/>
  <c r="BA57"/>
  <c r="AX61"/>
  <c r="X52" i="55"/>
  <c r="AT8" i="46"/>
  <c r="BE36" i="13"/>
  <c r="BF36"/>
  <c r="N33" i="42"/>
  <c r="I61" i="4"/>
  <c r="H61" i="8"/>
  <c r="T41" i="42"/>
  <c r="AF61" i="20"/>
  <c r="W34" i="55"/>
  <c r="M56" i="42"/>
  <c r="AR61" i="12"/>
  <c r="O46" i="55"/>
  <c r="AP61" i="14"/>
  <c r="Q44" i="55"/>
  <c r="G39" i="42"/>
  <c r="N55"/>
  <c r="T32"/>
  <c r="AW61" i="4"/>
  <c r="G51" i="55"/>
  <c r="AS61" i="12"/>
  <c r="O47" i="55"/>
  <c r="BE18" i="7"/>
  <c r="BF18"/>
  <c r="N61" i="11"/>
  <c r="N16" i="55"/>
  <c r="N66"/>
  <c r="L57" i="51"/>
  <c r="L56" i="42"/>
  <c r="M61" i="11"/>
  <c r="N15" i="55"/>
  <c r="N65"/>
  <c r="BE17" i="11"/>
  <c r="BF17"/>
  <c r="BE26" i="12"/>
  <c r="BF26"/>
  <c r="V61"/>
  <c r="O24" i="55"/>
  <c r="BE46" i="14"/>
  <c r="BF46"/>
  <c r="BE28" i="17"/>
  <c r="BF28"/>
  <c r="X61"/>
  <c r="T26" i="55"/>
  <c r="BE11" i="5"/>
  <c r="U10" i="42"/>
  <c r="U61"/>
  <c r="BE20" i="20"/>
  <c r="BF20"/>
  <c r="P61"/>
  <c r="W18" i="55"/>
  <c r="AD34" i="16"/>
  <c r="BE34"/>
  <c r="BF34"/>
  <c r="AD61"/>
  <c r="S32" i="55"/>
  <c r="M33" i="51"/>
  <c r="M32" i="42"/>
  <c r="BE24" i="14"/>
  <c r="BF24"/>
  <c r="AG37" i="12"/>
  <c r="BE37"/>
  <c r="BF37"/>
  <c r="BE22" i="15"/>
  <c r="BF22"/>
  <c r="R61"/>
  <c r="R20" i="55"/>
  <c r="BE59" i="20"/>
  <c r="BF59"/>
  <c r="BC61"/>
  <c r="W57" i="55"/>
  <c r="BC59" i="20"/>
  <c r="K60"/>
  <c r="BE32" i="5"/>
  <c r="BF32"/>
  <c r="BE13"/>
  <c r="BF13"/>
  <c r="AC60"/>
  <c r="AD61" i="6"/>
  <c r="I32" i="55"/>
  <c r="BE34" i="6"/>
  <c r="BF34"/>
  <c r="BE40"/>
  <c r="BF40"/>
  <c r="AJ61"/>
  <c r="I38" i="55"/>
  <c r="F60" i="7"/>
  <c r="BE32"/>
  <c r="BF32"/>
  <c r="J32" i="51"/>
  <c r="J31" i="42"/>
  <c r="AF61" i="7"/>
  <c r="J34" i="55"/>
  <c r="BE36" i="7"/>
  <c r="BF36"/>
  <c r="BE33" i="8"/>
  <c r="BF33"/>
  <c r="AC61"/>
  <c r="K31" i="55"/>
  <c r="AH61" i="10"/>
  <c r="M36" i="55"/>
  <c r="BE34" i="11"/>
  <c r="BF34"/>
  <c r="AD61"/>
  <c r="N32" i="55"/>
  <c r="BE36" i="11"/>
  <c r="BF36"/>
  <c r="AK61"/>
  <c r="N39" i="55"/>
  <c r="AD61" i="13"/>
  <c r="P32" i="55"/>
  <c r="P35" i="51"/>
  <c r="P34" i="42"/>
  <c r="AE61" i="14"/>
  <c r="Q33" i="55"/>
  <c r="BE35" i="14"/>
  <c r="BF35"/>
  <c r="I13"/>
  <c r="I10"/>
  <c r="I61"/>
  <c r="AG61" i="15"/>
  <c r="R35" i="55"/>
  <c r="D9" i="16"/>
  <c r="BE38"/>
  <c r="BF38"/>
  <c r="AH61"/>
  <c r="S36" i="55"/>
  <c r="BE41" i="16"/>
  <c r="BF41"/>
  <c r="BE13"/>
  <c r="BF13"/>
  <c r="I61"/>
  <c r="BE31" i="17"/>
  <c r="BF31"/>
  <c r="AC61"/>
  <c r="T31" i="55"/>
  <c r="BE33" i="17"/>
  <c r="BF33"/>
  <c r="BE39" i="18"/>
  <c r="BF39"/>
  <c r="BE33" i="19"/>
  <c r="BF33"/>
  <c r="I13" i="20"/>
  <c r="I10"/>
  <c r="F8" i="46"/>
  <c r="BE59" i="19"/>
  <c r="BF59"/>
  <c r="BC59"/>
  <c r="BE59" i="12"/>
  <c r="BF59"/>
  <c r="BC61"/>
  <c r="O57" i="55"/>
  <c r="BC59" i="8"/>
  <c r="BE59"/>
  <c r="BF59"/>
  <c r="BB61" i="21"/>
  <c r="X56" i="55"/>
  <c r="BE58" i="21"/>
  <c r="BF58"/>
  <c r="BE58" i="16"/>
  <c r="BF58"/>
  <c r="BA61" i="17"/>
  <c r="T55" i="55"/>
  <c r="BA61" i="4"/>
  <c r="G55" i="55"/>
  <c r="BE57" i="4"/>
  <c r="BF57"/>
  <c r="AX54" i="18"/>
  <c r="AX61"/>
  <c r="U52" i="55"/>
  <c r="AL61" i="8"/>
  <c r="K40" i="55"/>
  <c r="BE42" i="7"/>
  <c r="BF42"/>
  <c r="AL61" i="6"/>
  <c r="I40" i="55"/>
  <c r="BE42" i="6"/>
  <c r="BF42"/>
  <c r="BE26"/>
  <c r="BF26"/>
  <c r="V61"/>
  <c r="I24" i="55"/>
  <c r="BE26" i="5"/>
  <c r="BF26"/>
  <c r="V61"/>
  <c r="H24" i="55"/>
  <c r="U61" i="20"/>
  <c r="W23" i="55"/>
  <c r="U25" i="20"/>
  <c r="U61" i="19"/>
  <c r="V23" i="55"/>
  <c r="BE25" i="19"/>
  <c r="BF25"/>
  <c r="BE25" i="18"/>
  <c r="BF25"/>
  <c r="U61"/>
  <c r="U23" i="55"/>
  <c r="U61" i="16"/>
  <c r="S23" i="55"/>
  <c r="BE25" i="15"/>
  <c r="BF25"/>
  <c r="U61"/>
  <c r="R23" i="55"/>
  <c r="BE25" i="14"/>
  <c r="BF25"/>
  <c r="L23" i="51"/>
  <c r="L22" i="42"/>
  <c r="K18" i="52"/>
  <c r="BD20" i="10"/>
  <c r="P20" i="7"/>
  <c r="S15" i="52"/>
  <c r="BD18" i="18"/>
  <c r="K61" i="19"/>
  <c r="V13" i="55"/>
  <c r="V51" i="51"/>
  <c r="V50" i="42"/>
  <c r="W27" i="5"/>
  <c r="BE27"/>
  <c r="BF27"/>
  <c r="Q9" i="52"/>
  <c r="Q9" i="16"/>
  <c r="H56" i="42"/>
  <c r="N38" i="51"/>
  <c r="N37" i="42"/>
  <c r="H38" i="51"/>
  <c r="H37" i="42"/>
  <c r="R35"/>
  <c r="R36" i="51"/>
  <c r="S46"/>
  <c r="S45" i="42"/>
  <c r="Y61" i="14"/>
  <c r="Q27" i="55"/>
  <c r="BE29" i="14"/>
  <c r="BF29"/>
  <c r="BE44" i="7"/>
  <c r="BF44"/>
  <c r="AN61"/>
  <c r="J42" i="55"/>
  <c r="AX61" i="16"/>
  <c r="S52" i="55"/>
  <c r="BE16" i="15"/>
  <c r="BF16"/>
  <c r="L16"/>
  <c r="T24" i="10"/>
  <c r="BE24"/>
  <c r="BF24"/>
  <c r="P27" i="51"/>
  <c r="P26" i="42"/>
  <c r="BE15" i="5"/>
  <c r="BF15"/>
  <c r="I61" i="9"/>
  <c r="BE13"/>
  <c r="BF13"/>
  <c r="AE61" i="16"/>
  <c r="S33" i="55"/>
  <c r="AF61" i="19"/>
  <c r="V34" i="55"/>
  <c r="BE37" i="20"/>
  <c r="BF37"/>
  <c r="AZ9" i="46"/>
  <c r="AZ8"/>
  <c r="Z12"/>
  <c r="Z15"/>
  <c r="Q15"/>
  <c r="E21"/>
  <c r="E22"/>
  <c r="E26"/>
  <c r="Z26"/>
  <c r="Q26"/>
  <c r="M28"/>
  <c r="M19"/>
  <c r="AF28"/>
  <c r="AF19"/>
  <c r="Z31"/>
  <c r="Q31"/>
  <c r="Z32"/>
  <c r="Q32"/>
  <c r="Z35"/>
  <c r="Q35"/>
  <c r="Z39"/>
  <c r="Q39"/>
  <c r="Z40"/>
  <c r="Q40"/>
  <c r="Z41"/>
  <c r="Q41"/>
  <c r="Z42"/>
  <c r="Q42"/>
  <c r="Z45"/>
  <c r="Q45"/>
  <c r="Z47"/>
  <c r="Q47"/>
  <c r="Z49"/>
  <c r="Q49"/>
  <c r="Z51"/>
  <c r="Q51"/>
  <c r="Z53"/>
  <c r="Q53"/>
  <c r="Q55"/>
  <c r="BB61" i="6"/>
  <c r="I56" i="55"/>
  <c r="BA61" i="11"/>
  <c r="N55" i="55"/>
  <c r="BE54" i="12"/>
  <c r="BF54"/>
  <c r="AP60" i="8"/>
  <c r="AO21" i="9"/>
  <c r="BE44" i="21"/>
  <c r="BF44"/>
  <c r="AN60" i="4"/>
  <c r="I25" i="51"/>
  <c r="I68"/>
  <c r="BD27" i="13"/>
  <c r="AH38" i="15"/>
  <c r="BE38"/>
  <c r="BF38"/>
  <c r="AE35"/>
  <c r="BE35"/>
  <c r="BF35"/>
  <c r="Z21" i="14"/>
  <c r="Q30" i="13"/>
  <c r="Z21" i="10"/>
  <c r="Q13"/>
  <c r="Z10"/>
  <c r="Z9"/>
  <c r="BD38" i="9"/>
  <c r="AH38"/>
  <c r="E30" i="8"/>
  <c r="E21"/>
  <c r="BD21"/>
  <c r="Q21"/>
  <c r="BD34"/>
  <c r="Q30"/>
  <c r="Z21"/>
  <c r="AA60"/>
  <c r="Q30" i="5"/>
  <c r="E14" i="52"/>
  <c r="BD17" i="4"/>
  <c r="M17"/>
  <c r="M9"/>
  <c r="M60"/>
  <c r="U13" i="52"/>
  <c r="U22"/>
  <c r="L9" i="20"/>
  <c r="L60"/>
  <c r="E10"/>
  <c r="Q14" i="19"/>
  <c r="Z9"/>
  <c r="BD10" i="21"/>
  <c r="G11"/>
  <c r="H12" i="19"/>
  <c r="H61"/>
  <c r="BE12"/>
  <c r="BF12"/>
  <c r="T10" i="52"/>
  <c r="Q10" i="19"/>
  <c r="BE11"/>
  <c r="Q21" i="52"/>
  <c r="K9" i="16"/>
  <c r="K60"/>
  <c r="E10"/>
  <c r="F12" i="52"/>
  <c r="D11" i="2"/>
  <c r="E11" i="32"/>
  <c r="F8" i="2"/>
  <c r="D16"/>
  <c r="E16" i="32"/>
  <c r="O11" i="51"/>
  <c r="O62"/>
  <c r="M44"/>
  <c r="M43" i="42"/>
  <c r="AH61" i="13"/>
  <c r="P36" i="55"/>
  <c r="BE38" i="13"/>
  <c r="BF38"/>
  <c r="AR48" i="4"/>
  <c r="BE48"/>
  <c r="BF48"/>
  <c r="Q11" i="51"/>
  <c r="Q62"/>
  <c r="Q10"/>
  <c r="Q10" i="42"/>
  <c r="Q61"/>
  <c r="I27" i="51"/>
  <c r="I26" i="42"/>
  <c r="AR19" i="46"/>
  <c r="V35" i="42"/>
  <c r="T11" i="51"/>
  <c r="T62"/>
  <c r="T10"/>
  <c r="T10" i="42"/>
  <c r="T61"/>
  <c r="Q39" i="51"/>
  <c r="Q38" i="42"/>
  <c r="BE12" i="15"/>
  <c r="BF12"/>
  <c r="BE55" i="5"/>
  <c r="BF55"/>
  <c r="BE28" i="6"/>
  <c r="BF28"/>
  <c r="X61"/>
  <c r="I26" i="55"/>
  <c r="AM43" i="19"/>
  <c r="BE43"/>
  <c r="BF43"/>
  <c r="BE29" i="21"/>
  <c r="BF29"/>
  <c r="N49" i="42"/>
  <c r="AR61" i="18"/>
  <c r="U46" i="55"/>
  <c r="T40" i="51"/>
  <c r="BD10" i="14"/>
  <c r="BE16" i="8"/>
  <c r="BF16"/>
  <c r="L61"/>
  <c r="K14" i="55"/>
  <c r="K64"/>
  <c r="J14" i="5"/>
  <c r="BE17" i="15"/>
  <c r="BF17"/>
  <c r="Z9" i="7"/>
  <c r="BE32" i="4"/>
  <c r="BF32"/>
  <c r="AB61"/>
  <c r="G30" i="55"/>
  <c r="I60" i="7"/>
  <c r="AK61" i="10"/>
  <c r="M39" i="55"/>
  <c r="BE41" i="10"/>
  <c r="BF41"/>
  <c r="O30" i="51"/>
  <c r="O29" i="42"/>
  <c r="AG61" i="12"/>
  <c r="O35" i="55"/>
  <c r="BE34" i="13"/>
  <c r="BF34"/>
  <c r="BE33" i="14"/>
  <c r="BF33"/>
  <c r="AC61"/>
  <c r="Q31" i="55"/>
  <c r="AF61" i="15"/>
  <c r="R34" i="55"/>
  <c r="AG61" i="16"/>
  <c r="S35" i="55"/>
  <c r="BE37" i="16"/>
  <c r="BF37"/>
  <c r="BE38" i="18"/>
  <c r="BF38"/>
  <c r="D9" i="19"/>
  <c r="O9" i="52"/>
  <c r="Q9" i="14"/>
  <c r="BB61" i="5"/>
  <c r="H56" i="55"/>
  <c r="BA60" i="20"/>
  <c r="BA60" i="14"/>
  <c r="BE56" i="12"/>
  <c r="BF56"/>
  <c r="K54" i="51"/>
  <c r="K53" i="42"/>
  <c r="BE54" i="20"/>
  <c r="BF54"/>
  <c r="AX61"/>
  <c r="W52" i="55"/>
  <c r="BE52" i="11"/>
  <c r="BF52"/>
  <c r="AV61" i="9"/>
  <c r="L50" i="55"/>
  <c r="BE52" i="9"/>
  <c r="BF52"/>
  <c r="AT61" i="8"/>
  <c r="K48" i="55"/>
  <c r="AS49" i="9"/>
  <c r="BE49"/>
  <c r="BF49"/>
  <c r="BE48" i="20"/>
  <c r="BF48"/>
  <c r="BE48" i="12"/>
  <c r="BF48"/>
  <c r="BE48" i="10"/>
  <c r="BF48"/>
  <c r="AQ61" i="20"/>
  <c r="W45" i="55"/>
  <c r="BE47" i="20"/>
  <c r="BF47"/>
  <c r="AQ61" i="9"/>
  <c r="L45" i="55"/>
  <c r="BE46" i="7"/>
  <c r="BF46"/>
  <c r="L30" i="52"/>
  <c r="AO21" i="11"/>
  <c r="AO60"/>
  <c r="I30" i="52"/>
  <c r="AO21" i="8"/>
  <c r="AO60"/>
  <c r="AM61" i="7"/>
  <c r="J41" i="55"/>
  <c r="J69"/>
  <c r="AM60" i="6"/>
  <c r="Y61" i="20"/>
  <c r="W27" i="55"/>
  <c r="BE29" i="6"/>
  <c r="BF29"/>
  <c r="BE25" i="21"/>
  <c r="BF25"/>
  <c r="E21" i="13"/>
  <c r="BD21"/>
  <c r="Q21"/>
  <c r="BD24"/>
  <c r="T24"/>
  <c r="Q21" i="18"/>
  <c r="E30" i="17"/>
  <c r="E21"/>
  <c r="BD21"/>
  <c r="Q21"/>
  <c r="Q30"/>
  <c r="BD31"/>
  <c r="Z21"/>
  <c r="Z60"/>
  <c r="BD33" i="16"/>
  <c r="AC33"/>
  <c r="E30"/>
  <c r="E21"/>
  <c r="BD21"/>
  <c r="Q21"/>
  <c r="Q30"/>
  <c r="BD33" i="15"/>
  <c r="Q30"/>
  <c r="AI39" i="13"/>
  <c r="AI61"/>
  <c r="P37" i="55"/>
  <c r="Q30" i="11"/>
  <c r="BD32"/>
  <c r="AB32"/>
  <c r="E30"/>
  <c r="E21"/>
  <c r="BD21"/>
  <c r="Q21"/>
  <c r="BD31"/>
  <c r="AG37" i="9"/>
  <c r="AG61"/>
  <c r="L35" i="55"/>
  <c r="E21" i="7"/>
  <c r="BD21"/>
  <c r="Q21"/>
  <c r="Q30"/>
  <c r="Z21"/>
  <c r="BD37" i="4"/>
  <c r="AG61"/>
  <c r="G35" i="55"/>
  <c r="E30" i="4"/>
  <c r="E21"/>
  <c r="BD21"/>
  <c r="Q30"/>
  <c r="BE20" i="11"/>
  <c r="BF20"/>
  <c r="J18" i="52"/>
  <c r="P60" i="8"/>
  <c r="F18" i="52"/>
  <c r="BD20" i="5"/>
  <c r="BE46" i="17"/>
  <c r="BF46"/>
  <c r="X61" i="11"/>
  <c r="N26" i="55"/>
  <c r="Q10" i="11"/>
  <c r="BE16" i="13"/>
  <c r="BF16"/>
  <c r="H15" i="52"/>
  <c r="U25" i="5"/>
  <c r="U61"/>
  <c r="H23" i="55"/>
  <c r="BB61" i="15"/>
  <c r="R56" i="55"/>
  <c r="BC61" i="7"/>
  <c r="J57" i="55"/>
  <c r="BC59" i="7"/>
  <c r="AU61" i="14"/>
  <c r="Q49" i="55"/>
  <c r="L61" i="19"/>
  <c r="V14" i="55"/>
  <c r="V64"/>
  <c r="F60" i="5"/>
  <c r="AJ61" i="8"/>
  <c r="K38" i="55"/>
  <c r="F60" i="11"/>
  <c r="AI61"/>
  <c r="N37" i="55"/>
  <c r="BE39" i="11"/>
  <c r="BF39"/>
  <c r="U8" i="2"/>
  <c r="AE60" i="20"/>
  <c r="E9" i="2"/>
  <c r="D9" i="4"/>
  <c r="J9" i="46"/>
  <c r="AD9"/>
  <c r="AD8"/>
  <c r="AV61" i="4"/>
  <c r="G50" i="55"/>
  <c r="BE50" i="15"/>
  <c r="BF50"/>
  <c r="AT60" i="10"/>
  <c r="AT60" i="7"/>
  <c r="AS60" i="11"/>
  <c r="W60" i="18"/>
  <c r="BD47" i="17"/>
  <c r="BD52" i="14"/>
  <c r="BD47"/>
  <c r="BD27"/>
  <c r="BD58" i="13"/>
  <c r="BD44"/>
  <c r="BD56" i="11"/>
  <c r="BD46"/>
  <c r="BD42"/>
  <c r="AL61"/>
  <c r="N40" i="55"/>
  <c r="BD42" i="10"/>
  <c r="BD45" i="8"/>
  <c r="AO45"/>
  <c r="BD56" i="7"/>
  <c r="AZ61"/>
  <c r="J54" i="55"/>
  <c r="BD46" i="7"/>
  <c r="BD56" i="6"/>
  <c r="BE56"/>
  <c r="BF56"/>
  <c r="BD50"/>
  <c r="AT50"/>
  <c r="BD57" i="5"/>
  <c r="BE57"/>
  <c r="BF57"/>
  <c r="BD52"/>
  <c r="AV52"/>
  <c r="BD43"/>
  <c r="BE43"/>
  <c r="BF43"/>
  <c r="Z21" i="15"/>
  <c r="BD40" i="14"/>
  <c r="BD33" i="12"/>
  <c r="R18" i="52"/>
  <c r="BD20" i="17"/>
  <c r="P18" i="52"/>
  <c r="V14"/>
  <c r="BD17" i="21"/>
  <c r="M17"/>
  <c r="M9"/>
  <c r="M60"/>
  <c r="AB60" i="20"/>
  <c r="D41" i="2"/>
  <c r="E41" i="32"/>
  <c r="D38" i="2"/>
  <c r="E38" i="32"/>
  <c r="D34" i="2"/>
  <c r="E34" i="32"/>
  <c r="D30" i="2"/>
  <c r="E30" i="32"/>
  <c r="H61" i="15"/>
  <c r="BE55" i="12"/>
  <c r="BF55"/>
  <c r="BE23" i="17"/>
  <c r="BF23"/>
  <c r="X28" i="12"/>
  <c r="X61"/>
  <c r="O26" i="55"/>
  <c r="BE59" i="9"/>
  <c r="BF59"/>
  <c r="BC59"/>
  <c r="AH60" i="5"/>
  <c r="AH60" i="7"/>
  <c r="BE40"/>
  <c r="BF40"/>
  <c r="AE60" i="8"/>
  <c r="AB61" i="9"/>
  <c r="L30" i="55"/>
  <c r="D8" i="11"/>
  <c r="AI60" i="12"/>
  <c r="AF60" i="14"/>
  <c r="AC61" i="15"/>
  <c r="R31" i="55"/>
  <c r="AJ60" i="18"/>
  <c r="AH60" i="20"/>
  <c r="BE32" i="21"/>
  <c r="BF32"/>
  <c r="I8" i="46"/>
  <c r="T9"/>
  <c r="T8"/>
  <c r="AG9"/>
  <c r="AG8"/>
  <c r="BD59" i="17"/>
  <c r="I57" i="51"/>
  <c r="BB60" i="20"/>
  <c r="BB60" i="19"/>
  <c r="BB60" i="9"/>
  <c r="AZ60" i="5"/>
  <c r="BE49" i="15"/>
  <c r="BF49"/>
  <c r="AQ60" i="4"/>
  <c r="AP60" i="19"/>
  <c r="BE46" i="18"/>
  <c r="BF46"/>
  <c r="AO60" i="9"/>
  <c r="AM60" i="16"/>
  <c r="AM60" i="15"/>
  <c r="AM60" i="10"/>
  <c r="W61" i="19"/>
  <c r="V25" i="55"/>
  <c r="V68"/>
  <c r="V60" i="21"/>
  <c r="V61" i="14"/>
  <c r="Q24" i="55"/>
  <c r="U60" i="13"/>
  <c r="U60" i="12"/>
  <c r="BD57" i="10"/>
  <c r="BD52"/>
  <c r="AV52"/>
  <c r="BD57" i="6"/>
  <c r="BA61"/>
  <c r="I55" i="55"/>
  <c r="BD47" i="6"/>
  <c r="BD44" i="5"/>
  <c r="BE44"/>
  <c r="BF44"/>
  <c r="BD24"/>
  <c r="BE24"/>
  <c r="BF24"/>
  <c r="BD27" i="4"/>
  <c r="BD51" i="11"/>
  <c r="Q30" i="19"/>
  <c r="BD31"/>
  <c r="AA61"/>
  <c r="V29" i="55"/>
  <c r="Z21" i="19"/>
  <c r="Q30" i="18"/>
  <c r="BD34" i="14"/>
  <c r="BD32"/>
  <c r="AB32"/>
  <c r="Z9"/>
  <c r="Q30" i="12"/>
  <c r="E30"/>
  <c r="E21"/>
  <c r="BD21"/>
  <c r="BD37" i="6"/>
  <c r="AG37"/>
  <c r="E30"/>
  <c r="E21"/>
  <c r="BD21"/>
  <c r="Q21"/>
  <c r="BD31"/>
  <c r="BE31"/>
  <c r="BF31"/>
  <c r="Q30"/>
  <c r="BD35" i="4"/>
  <c r="AE61"/>
  <c r="G33" i="55"/>
  <c r="O18" i="52"/>
  <c r="L18"/>
  <c r="BD20" i="11"/>
  <c r="P20"/>
  <c r="N15" i="52"/>
  <c r="N8"/>
  <c r="BD18" i="13"/>
  <c r="N18"/>
  <c r="N9" i="12"/>
  <c r="N60"/>
  <c r="J14" i="52"/>
  <c r="BD17" i="9"/>
  <c r="M17"/>
  <c r="M9"/>
  <c r="M60"/>
  <c r="I14" i="52"/>
  <c r="R13"/>
  <c r="BD16" i="17"/>
  <c r="H12" i="52"/>
  <c r="BD15" i="7"/>
  <c r="V28" i="49"/>
  <c r="V19"/>
  <c r="N28"/>
  <c r="N19"/>
  <c r="P28"/>
  <c r="P19"/>
  <c r="L28"/>
  <c r="L19"/>
  <c r="D56" i="2"/>
  <c r="E56" i="32"/>
  <c r="G18" i="2"/>
  <c r="G7"/>
  <c r="BD42" i="21"/>
  <c r="BD26" i="20"/>
  <c r="V26"/>
  <c r="BD23" i="18"/>
  <c r="BD24" i="17"/>
  <c r="BD23" i="11"/>
  <c r="BE23"/>
  <c r="BF23"/>
  <c r="BD53" i="10"/>
  <c r="BD27" i="8"/>
  <c r="BD24" i="7"/>
  <c r="BE24"/>
  <c r="BF24"/>
  <c r="BD55" i="18"/>
  <c r="AY61"/>
  <c r="U53" i="55"/>
  <c r="AY60" i="7"/>
  <c r="BD35" i="18"/>
  <c r="BD39" i="14"/>
  <c r="AI39"/>
  <c r="BD31"/>
  <c r="BE31"/>
  <c r="BF31"/>
  <c r="BD36" i="12"/>
  <c r="AF36"/>
  <c r="BD34"/>
  <c r="AD34"/>
  <c r="BD40" i="9"/>
  <c r="BD36"/>
  <c r="AF36"/>
  <c r="E30"/>
  <c r="E21"/>
  <c r="BD21"/>
  <c r="Q21"/>
  <c r="BD31" i="7"/>
  <c r="BD20" i="13"/>
  <c r="P61"/>
  <c r="P18" i="55"/>
  <c r="BD17" i="8"/>
  <c r="M17"/>
  <c r="M9"/>
  <c r="M60"/>
  <c r="BD16" i="16"/>
  <c r="P13" i="52"/>
  <c r="BD19" i="19"/>
  <c r="O19"/>
  <c r="BD19" i="17"/>
  <c r="N21" i="52"/>
  <c r="K9" i="13"/>
  <c r="K60"/>
  <c r="J12" i="52"/>
  <c r="J21"/>
  <c r="K9" i="9"/>
  <c r="K60"/>
  <c r="D15" i="49"/>
  <c r="BD27" i="15"/>
  <c r="D55" i="2"/>
  <c r="E55" i="32"/>
  <c r="D39" i="2"/>
  <c r="E39" i="32"/>
  <c r="D23" i="2"/>
  <c r="E23" i="32"/>
  <c r="D21" i="2"/>
  <c r="AX60" i="11"/>
  <c r="AR60" i="14"/>
  <c r="V30" i="52"/>
  <c r="AO21" i="21"/>
  <c r="AO60"/>
  <c r="M30" i="52"/>
  <c r="AO21" i="12"/>
  <c r="AO60"/>
  <c r="AM60"/>
  <c r="AL60" i="13"/>
  <c r="T60" i="19"/>
  <c r="T60" i="12"/>
  <c r="BD44" i="19"/>
  <c r="BD24" i="16"/>
  <c r="BD26" i="13"/>
  <c r="BD54" i="7"/>
  <c r="AX54"/>
  <c r="BD51" i="8"/>
  <c r="AU51"/>
  <c r="BD55" i="15"/>
  <c r="BD55" i="11"/>
  <c r="AY60" i="9"/>
  <c r="BD37" i="21"/>
  <c r="BE37"/>
  <c r="BF37"/>
  <c r="BD34" i="18"/>
  <c r="AD61"/>
  <c r="U32" i="55"/>
  <c r="BD41" i="17"/>
  <c r="AK41"/>
  <c r="BD39" i="9"/>
  <c r="AI39"/>
  <c r="BD35"/>
  <c r="AE35"/>
  <c r="BD31"/>
  <c r="AA61"/>
  <c r="L29" i="55"/>
  <c r="BD35" i="8"/>
  <c r="AE35"/>
  <c r="BD37" i="7"/>
  <c r="BD17" i="18"/>
  <c r="M17"/>
  <c r="M9"/>
  <c r="M60"/>
  <c r="V13" i="52"/>
  <c r="D17" i="2"/>
  <c r="E17" i="32"/>
  <c r="D52" i="2"/>
  <c r="E52" i="32"/>
  <c r="D46" i="2"/>
  <c r="E46" i="32"/>
  <c r="F46"/>
  <c r="D42" i="2"/>
  <c r="E42" i="32"/>
  <c r="BD20" i="21"/>
  <c r="P20"/>
  <c r="BD20" i="12"/>
  <c r="BD20" i="6"/>
  <c r="P61"/>
  <c r="I18" i="55"/>
  <c r="J22" i="52"/>
  <c r="I22"/>
  <c r="Q23"/>
  <c r="O9" i="16"/>
  <c r="O60"/>
  <c r="BD19" i="4"/>
  <c r="O19"/>
  <c r="P12" i="52"/>
  <c r="L21"/>
  <c r="K9" i="11"/>
  <c r="K60"/>
  <c r="D10" i="2"/>
  <c r="E10" i="32"/>
  <c r="D54" i="2"/>
  <c r="E54" i="32"/>
  <c r="F54"/>
  <c r="D48" i="2"/>
  <c r="E48" i="32"/>
  <c r="U27" i="2"/>
  <c r="U18"/>
  <c r="Q27"/>
  <c r="Q18"/>
  <c r="M27"/>
  <c r="M18"/>
  <c r="I27"/>
  <c r="I18"/>
  <c r="I7"/>
  <c r="E27"/>
  <c r="D25"/>
  <c r="E25" i="32"/>
  <c r="D22" i="2"/>
  <c r="E22" i="32"/>
  <c r="F22"/>
  <c r="G22" i="52"/>
  <c r="G19"/>
  <c r="P60" i="21"/>
  <c r="BD20" i="15"/>
  <c r="G14" i="52"/>
  <c r="BD17" i="6"/>
  <c r="M17"/>
  <c r="M9"/>
  <c r="M60"/>
  <c r="O22" i="52"/>
  <c r="L9" i="14"/>
  <c r="L60"/>
  <c r="L60" i="9"/>
  <c r="L60" i="6"/>
  <c r="V11" i="52"/>
  <c r="BD14" i="21"/>
  <c r="J60" i="16"/>
  <c r="U10" i="52"/>
  <c r="S16"/>
  <c r="P23"/>
  <c r="O9" i="15"/>
  <c r="O60"/>
  <c r="K23" i="52"/>
  <c r="O9" i="10"/>
  <c r="O60"/>
  <c r="R22" i="52"/>
  <c r="R19"/>
  <c r="O21"/>
  <c r="K9" i="14"/>
  <c r="K60"/>
  <c r="E12" i="52"/>
  <c r="D13" i="2"/>
  <c r="E13" i="32"/>
  <c r="D53" i="2"/>
  <c r="E53" i="32"/>
  <c r="D47" i="2"/>
  <c r="E47" i="32"/>
  <c r="D45" i="2"/>
  <c r="E45" i="32"/>
  <c r="F45"/>
  <c r="D40" i="2"/>
  <c r="E40" i="32"/>
  <c r="F40"/>
  <c r="T27" i="2"/>
  <c r="T18"/>
  <c r="P27"/>
  <c r="P18"/>
  <c r="P7"/>
  <c r="L27"/>
  <c r="L18"/>
  <c r="H27"/>
  <c r="H18"/>
  <c r="H7"/>
  <c r="D33"/>
  <c r="E33" i="32"/>
  <c r="D29" i="2"/>
  <c r="E29" i="32"/>
  <c r="D24" i="2"/>
  <c r="E24" i="32"/>
  <c r="F24"/>
  <c r="E16" i="52"/>
  <c r="V22"/>
  <c r="T22"/>
  <c r="S22"/>
  <c r="S19"/>
  <c r="Q22"/>
  <c r="P22"/>
  <c r="N22"/>
  <c r="M22"/>
  <c r="M19"/>
  <c r="E22"/>
  <c r="U19"/>
  <c r="L22"/>
  <c r="Q28" i="53"/>
  <c r="Q19"/>
  <c r="I28"/>
  <c r="I19"/>
  <c r="U28"/>
  <c r="U19"/>
  <c r="J40" i="55"/>
  <c r="J40" i="51"/>
  <c r="J39" i="42"/>
  <c r="X16"/>
  <c r="X17" i="51"/>
  <c r="X17" i="55"/>
  <c r="H11" i="42"/>
  <c r="H12" i="55"/>
  <c r="H12" i="51"/>
  <c r="K47" i="55"/>
  <c r="K47" i="51"/>
  <c r="W37" i="55"/>
  <c r="W36" i="42"/>
  <c r="X49" i="55"/>
  <c r="X49" i="51"/>
  <c r="X48" i="42"/>
  <c r="Q22" i="55"/>
  <c r="Q22" i="51"/>
  <c r="Q21" i="42"/>
  <c r="P46" i="55"/>
  <c r="P46" i="51"/>
  <c r="P45" i="42"/>
  <c r="P61" i="11"/>
  <c r="N18" i="55"/>
  <c r="AC61" i="20"/>
  <c r="W31" i="55"/>
  <c r="P33" i="42"/>
  <c r="J49"/>
  <c r="H8" i="58"/>
  <c r="H9" i="59"/>
  <c r="H8"/>
  <c r="AZ61" i="18"/>
  <c r="U54" i="55"/>
  <c r="BE35" i="11"/>
  <c r="BF35"/>
  <c r="BE16" i="5"/>
  <c r="BF16"/>
  <c r="BE44" i="11"/>
  <c r="BF44"/>
  <c r="BE14" i="4"/>
  <c r="BF14"/>
  <c r="J61"/>
  <c r="D14" i="59"/>
  <c r="AH38" i="8"/>
  <c r="AH61"/>
  <c r="D21" i="59"/>
  <c r="AY61" i="4"/>
  <c r="BE55"/>
  <c r="BF55"/>
  <c r="O61" i="6"/>
  <c r="BE19"/>
  <c r="BF19"/>
  <c r="AW61" i="14"/>
  <c r="BE53"/>
  <c r="BF53"/>
  <c r="P19" i="52"/>
  <c r="BC61" i="14"/>
  <c r="Q57" i="55"/>
  <c r="BE20" i="16"/>
  <c r="BF20"/>
  <c r="AT61" i="21"/>
  <c r="X48" i="55"/>
  <c r="AW58" i="46"/>
  <c r="P18" i="58"/>
  <c r="BE20" i="5"/>
  <c r="BF20"/>
  <c r="S18" i="58"/>
  <c r="N18"/>
  <c r="AK61" i="21"/>
  <c r="X39" i="55"/>
  <c r="BE14" i="6"/>
  <c r="BF14"/>
  <c r="BE20" i="19"/>
  <c r="BF20"/>
  <c r="P61"/>
  <c r="AY61" i="16"/>
  <c r="BE55"/>
  <c r="BF55"/>
  <c r="BE32" i="9"/>
  <c r="BF32"/>
  <c r="G31" i="32"/>
  <c r="V9" i="52"/>
  <c r="P44" i="42"/>
  <c r="BC59" i="14"/>
  <c r="T8" i="58"/>
  <c r="T9" i="59"/>
  <c r="T11"/>
  <c r="T8"/>
  <c r="P61" i="16"/>
  <c r="S18" i="55"/>
  <c r="AZ61" i="14"/>
  <c r="Q54" i="55"/>
  <c r="BE18" i="20"/>
  <c r="BF18"/>
  <c r="AG61" i="5"/>
  <c r="H35" i="55"/>
  <c r="AH61" i="12"/>
  <c r="O36" i="55"/>
  <c r="D19" i="49"/>
  <c r="I46" i="42"/>
  <c r="BE36" i="21"/>
  <c r="BF36"/>
  <c r="Q19" i="59"/>
  <c r="L8" i="58"/>
  <c r="L7"/>
  <c r="L9" i="59"/>
  <c r="L8"/>
  <c r="P45" i="51"/>
  <c r="BE50" i="6"/>
  <c r="BF50"/>
  <c r="P9" i="58"/>
  <c r="P10" i="59"/>
  <c r="BE50" i="5"/>
  <c r="BF50"/>
  <c r="BE26" i="9"/>
  <c r="BF26"/>
  <c r="I42" i="42"/>
  <c r="AO61" i="13"/>
  <c r="F8" i="58"/>
  <c r="F9" i="59"/>
  <c r="BE23" i="13"/>
  <c r="BF23"/>
  <c r="I47" i="55"/>
  <c r="AX61" i="9"/>
  <c r="L51" i="42"/>
  <c r="AF61" i="21"/>
  <c r="S61" i="20"/>
  <c r="BE23"/>
  <c r="BF23"/>
  <c r="N19" i="59"/>
  <c r="BB61" i="17"/>
  <c r="BE58"/>
  <c r="BF58"/>
  <c r="BE56" i="13"/>
  <c r="BF56"/>
  <c r="AZ61"/>
  <c r="AT61" i="6"/>
  <c r="I48" i="55"/>
  <c r="BE38" i="12"/>
  <c r="BF38"/>
  <c r="D28" i="53"/>
  <c r="D19"/>
  <c r="Z60" i="15"/>
  <c r="V61" i="9"/>
  <c r="L24" i="55"/>
  <c r="I43" i="51"/>
  <c r="D11" i="59"/>
  <c r="BE56" i="17"/>
  <c r="BF56"/>
  <c r="AZ61"/>
  <c r="AP61" i="13"/>
  <c r="T19" i="52"/>
  <c r="BE26" i="19"/>
  <c r="BF26"/>
  <c r="F15" i="58"/>
  <c r="F16" i="59"/>
  <c r="D16"/>
  <c r="BE15" i="12"/>
  <c r="BF15"/>
  <c r="AY55" i="8"/>
  <c r="AY61"/>
  <c r="BC59" i="4"/>
  <c r="D22" i="59"/>
  <c r="BE59" i="21"/>
  <c r="BF59"/>
  <c r="BC59"/>
  <c r="BC61"/>
  <c r="BE58" i="14"/>
  <c r="BF58"/>
  <c r="BB61"/>
  <c r="O8" i="59"/>
  <c r="BE57" i="7"/>
  <c r="BF57"/>
  <c r="BA61"/>
  <c r="BE46" i="13"/>
  <c r="BF46"/>
  <c r="M42" i="42"/>
  <c r="I9" i="58"/>
  <c r="I10" i="59"/>
  <c r="D10"/>
  <c r="BE17" i="16"/>
  <c r="BF17"/>
  <c r="U51" i="51"/>
  <c r="X61" i="15"/>
  <c r="Y61" i="12"/>
  <c r="O27" i="55"/>
  <c r="M61" i="16"/>
  <c r="O18" i="58"/>
  <c r="AI61" i="21"/>
  <c r="X37" i="55"/>
  <c r="BE51" i="9"/>
  <c r="BF51"/>
  <c r="BC61" i="4"/>
  <c r="G57" i="55"/>
  <c r="F20" i="32"/>
  <c r="K19" i="59"/>
  <c r="L19"/>
  <c r="BE28" i="15"/>
  <c r="BF28"/>
  <c r="BE58" i="18"/>
  <c r="BF58"/>
  <c r="BB61"/>
  <c r="M43" i="51"/>
  <c r="I12" i="42"/>
  <c r="BE18" i="15"/>
  <c r="BF18"/>
  <c r="BE39" i="13"/>
  <c r="BF39"/>
  <c r="BE48"/>
  <c r="BF48"/>
  <c r="AA31" i="21"/>
  <c r="AA61"/>
  <c r="AL61" i="20"/>
  <c r="BE42"/>
  <c r="BF42"/>
  <c r="BE48" i="17"/>
  <c r="BF48"/>
  <c r="AR61"/>
  <c r="BE38" i="8"/>
  <c r="BF38"/>
  <c r="G8" i="58"/>
  <c r="G7"/>
  <c r="G9" i="59"/>
  <c r="G8"/>
  <c r="BE55" i="15"/>
  <c r="BF55"/>
  <c r="X45" i="42"/>
  <c r="M31"/>
  <c r="T61" i="13"/>
  <c r="P22" i="55"/>
  <c r="I13" i="51"/>
  <c r="D23" i="52"/>
  <c r="J61" i="14"/>
  <c r="Q12" i="55"/>
  <c r="V8" i="59"/>
  <c r="E19"/>
  <c r="D19"/>
  <c r="O19" i="13"/>
  <c r="O61"/>
  <c r="BE40" i="16"/>
  <c r="BF40"/>
  <c r="Q67" i="55"/>
  <c r="D30" i="52"/>
  <c r="X46" i="51"/>
  <c r="M32"/>
  <c r="BE14" i="13"/>
  <c r="BF14"/>
  <c r="K19" i="52"/>
  <c r="BE11" i="21"/>
  <c r="BF11"/>
  <c r="H12" i="10"/>
  <c r="H61"/>
  <c r="AJ61" i="16"/>
  <c r="BE45" i="6"/>
  <c r="BF45"/>
  <c r="U50" i="42"/>
  <c r="O19" i="52"/>
  <c r="AD61" i="5"/>
  <c r="H32" i="55"/>
  <c r="T10" i="58"/>
  <c r="BD51" i="46"/>
  <c r="AW51"/>
  <c r="BE39" i="14"/>
  <c r="BF39"/>
  <c r="AA61"/>
  <c r="Q29" i="55"/>
  <c r="W61" i="4"/>
  <c r="G25" i="55"/>
  <c r="G68"/>
  <c r="O61" i="19"/>
  <c r="V17" i="55"/>
  <c r="D12" i="59"/>
  <c r="BD43" i="46"/>
  <c r="AO43"/>
  <c r="AE58"/>
  <c r="AN58"/>
  <c r="S58"/>
  <c r="BD36"/>
  <c r="AH36"/>
  <c r="BD45"/>
  <c r="AQ45"/>
  <c r="BD32"/>
  <c r="AD32"/>
  <c r="BB58"/>
  <c r="F15" i="32"/>
  <c r="F7" i="2"/>
  <c r="R7"/>
  <c r="M7"/>
  <c r="K15" i="15"/>
  <c r="BE28" i="14"/>
  <c r="BF28"/>
  <c r="X61"/>
  <c r="BE15" i="19"/>
  <c r="BF15"/>
  <c r="G18" i="58"/>
  <c r="O7"/>
  <c r="E18"/>
  <c r="V18"/>
  <c r="K37" i="51"/>
  <c r="K37" i="55"/>
  <c r="K36" i="42"/>
  <c r="G49" i="55"/>
  <c r="G48" i="42"/>
  <c r="G49" i="51"/>
  <c r="I13" i="19"/>
  <c r="I10"/>
  <c r="I61"/>
  <c r="BE13"/>
  <c r="BF13"/>
  <c r="O61" i="4"/>
  <c r="G17" i="55"/>
  <c r="BE19" i="4"/>
  <c r="BF19"/>
  <c r="F61" i="18"/>
  <c r="F10"/>
  <c r="W53" i="51"/>
  <c r="W53" i="55"/>
  <c r="W52" i="42"/>
  <c r="R24" i="55"/>
  <c r="R67"/>
  <c r="R24" i="51"/>
  <c r="R23" i="42"/>
  <c r="V11" i="55"/>
  <c r="V62"/>
  <c r="V10"/>
  <c r="D18" i="52"/>
  <c r="BE38" i="9"/>
  <c r="BF38"/>
  <c r="N42" i="51"/>
  <c r="N42" i="55"/>
  <c r="G56" i="51"/>
  <c r="G56" i="55"/>
  <c r="G57" i="51"/>
  <c r="G56" i="42"/>
  <c r="G69" i="55"/>
  <c r="BE20" i="18"/>
  <c r="BF20"/>
  <c r="Q41" i="51"/>
  <c r="Q69"/>
  <c r="Q41" i="55"/>
  <c r="Q69"/>
  <c r="T7" i="2"/>
  <c r="Z60" i="7"/>
  <c r="T37" i="42"/>
  <c r="H57" i="51"/>
  <c r="BE25" i="16"/>
  <c r="BF25"/>
  <c r="S49" i="42"/>
  <c r="G55"/>
  <c r="W41"/>
  <c r="V52" i="51"/>
  <c r="BE53" i="16"/>
  <c r="BF53"/>
  <c r="S61" i="7"/>
  <c r="J21" i="55"/>
  <c r="AZ56" i="18"/>
  <c r="AT61"/>
  <c r="U48" i="55"/>
  <c r="U61" i="11"/>
  <c r="N23" i="55"/>
  <c r="N67"/>
  <c r="S61" i="13"/>
  <c r="P21" i="55"/>
  <c r="R25" i="42"/>
  <c r="R26" i="55"/>
  <c r="N61" i="15"/>
  <c r="L26" i="51"/>
  <c r="AJ40" i="20"/>
  <c r="AJ61"/>
  <c r="Y29" i="11"/>
  <c r="Y61"/>
  <c r="M18" i="58"/>
  <c r="N61" i="21"/>
  <c r="BE18"/>
  <c r="BF18"/>
  <c r="Y61" i="10"/>
  <c r="BE29"/>
  <c r="BF29"/>
  <c r="BE50" i="4"/>
  <c r="BF50"/>
  <c r="AT61"/>
  <c r="X30" i="51"/>
  <c r="X30" i="55"/>
  <c r="AS49" i="8"/>
  <c r="BE49"/>
  <c r="BF49"/>
  <c r="L47" i="51"/>
  <c r="L47" i="55"/>
  <c r="L46" i="42"/>
  <c r="J39" i="51"/>
  <c r="J39" i="55"/>
  <c r="J38" i="42"/>
  <c r="AH61" i="21"/>
  <c r="BE38"/>
  <c r="BF38"/>
  <c r="BF30"/>
  <c r="X21" i="51"/>
  <c r="X21" i="55"/>
  <c r="X20" i="42"/>
  <c r="G12" i="32"/>
  <c r="F12"/>
  <c r="BE32" i="13"/>
  <c r="BF32"/>
  <c r="D22" i="58"/>
  <c r="AT61" i="13"/>
  <c r="BE50"/>
  <c r="BF50"/>
  <c r="AC61" i="7"/>
  <c r="BE33"/>
  <c r="BF33"/>
  <c r="K53" i="51"/>
  <c r="K53" i="55"/>
  <c r="K52" i="42"/>
  <c r="M56" i="51"/>
  <c r="M56" i="55"/>
  <c r="M55" i="42"/>
  <c r="Q36" i="51"/>
  <c r="Q36" i="55"/>
  <c r="Q35" i="42"/>
  <c r="K46" i="51"/>
  <c r="K46" i="55"/>
  <c r="E7" i="58"/>
  <c r="AK61" i="19"/>
  <c r="V39" i="55"/>
  <c r="V61" i="19"/>
  <c r="V24" i="55"/>
  <c r="BE28" i="18"/>
  <c r="BF28"/>
  <c r="AW61" i="17"/>
  <c r="T51" i="55"/>
  <c r="I61" i="15"/>
  <c r="X61" i="4"/>
  <c r="G26" i="55"/>
  <c r="U46" i="42"/>
  <c r="X38"/>
  <c r="T38" i="51"/>
  <c r="R32"/>
  <c r="BE14" i="14"/>
  <c r="BF14"/>
  <c r="BE29" i="12"/>
  <c r="BF29"/>
  <c r="BD42" i="46"/>
  <c r="AN42"/>
  <c r="M34" i="42"/>
  <c r="BE20" i="7"/>
  <c r="BF20"/>
  <c r="G61" i="10"/>
  <c r="K45" i="42"/>
  <c r="X29"/>
  <c r="R51"/>
  <c r="S50" i="51"/>
  <c r="P52" i="42"/>
  <c r="J61" i="13"/>
  <c r="P12" i="55"/>
  <c r="T32" i="51"/>
  <c r="BD30" i="10"/>
  <c r="Z30"/>
  <c r="BE52" i="8"/>
  <c r="BF52"/>
  <c r="BE33" i="20"/>
  <c r="BF33"/>
  <c r="BE51" i="8"/>
  <c r="BF51"/>
  <c r="W42" i="51"/>
  <c r="I49" i="42"/>
  <c r="BE56" i="15"/>
  <c r="BF56"/>
  <c r="BE36" i="9"/>
  <c r="BF36"/>
  <c r="BE15" i="8"/>
  <c r="BF15"/>
  <c r="BE48" i="5"/>
  <c r="BF48"/>
  <c r="R46" i="42"/>
  <c r="G11" i="13"/>
  <c r="S54" i="51"/>
  <c r="BF11" i="12"/>
  <c r="BF10"/>
  <c r="BE42" i="14"/>
  <c r="BF42"/>
  <c r="U17" i="51"/>
  <c r="S56" i="42"/>
  <c r="AH61" i="9"/>
  <c r="L36" i="55"/>
  <c r="R26" i="51"/>
  <c r="BE49" i="16"/>
  <c r="BF49"/>
  <c r="BD10" i="19"/>
  <c r="BA61" i="9"/>
  <c r="L55" i="55"/>
  <c r="AO61" i="20"/>
  <c r="W43" i="55"/>
  <c r="H61" i="6"/>
  <c r="AM61" i="13"/>
  <c r="P41" i="55"/>
  <c r="P69"/>
  <c r="S44" i="42"/>
  <c r="H38"/>
  <c r="W37" i="51"/>
  <c r="P61" i="18"/>
  <c r="U18" i="55"/>
  <c r="K61" i="15"/>
  <c r="R13" i="55"/>
  <c r="T10"/>
  <c r="U18" i="58"/>
  <c r="BC61" i="15"/>
  <c r="BE59"/>
  <c r="BF59"/>
  <c r="BC59"/>
  <c r="S61" i="14"/>
  <c r="BE23"/>
  <c r="BF23"/>
  <c r="X61" i="19"/>
  <c r="BE28"/>
  <c r="BF28"/>
  <c r="AL61"/>
  <c r="BE42"/>
  <c r="BF42"/>
  <c r="D21" i="58"/>
  <c r="V61" i="7"/>
  <c r="BE26"/>
  <c r="BF26"/>
  <c r="AK41"/>
  <c r="BE41"/>
  <c r="BF41"/>
  <c r="AU61" i="6"/>
  <c r="AN61" i="16"/>
  <c r="BE44"/>
  <c r="BF44"/>
  <c r="BE47" i="15"/>
  <c r="BF47"/>
  <c r="AQ61"/>
  <c r="AV61" i="17"/>
  <c r="BE52"/>
  <c r="BF52"/>
  <c r="BE59" i="11"/>
  <c r="BF59"/>
  <c r="BC59"/>
  <c r="BC61"/>
  <c r="BE29"/>
  <c r="BF29"/>
  <c r="D17" i="58"/>
  <c r="BE27" i="9"/>
  <c r="BF27"/>
  <c r="W61"/>
  <c r="V8" i="58"/>
  <c r="V7"/>
  <c r="Q9" i="21"/>
  <c r="S30" i="51"/>
  <c r="S30" i="55"/>
  <c r="S29" i="42"/>
  <c r="BE44" i="9"/>
  <c r="BF44"/>
  <c r="AN61"/>
  <c r="AN44"/>
  <c r="BE47" i="8"/>
  <c r="BF47"/>
  <c r="AQ61"/>
  <c r="AO61" i="17"/>
  <c r="BE45"/>
  <c r="BF45"/>
  <c r="J45" i="51"/>
  <c r="J45" i="55"/>
  <c r="J44" i="42"/>
  <c r="AL61" i="14"/>
  <c r="AG37"/>
  <c r="AG61"/>
  <c r="X61" i="13"/>
  <c r="BE41" i="19"/>
  <c r="BF41"/>
  <c r="AK61" i="12"/>
  <c r="BE41"/>
  <c r="BF41"/>
  <c r="AE61" i="11"/>
  <c r="BE49" i="4"/>
  <c r="BF49"/>
  <c r="G35" i="32"/>
  <c r="F35"/>
  <c r="D20" i="58"/>
  <c r="F18"/>
  <c r="AU61" i="10"/>
  <c r="N50" i="51"/>
  <c r="N50" i="55"/>
  <c r="L61" i="5"/>
  <c r="BD13" i="17"/>
  <c r="Q10"/>
  <c r="R9" i="59"/>
  <c r="R8"/>
  <c r="H44" i="51"/>
  <c r="H44" i="55"/>
  <c r="H43" i="42"/>
  <c r="M61" i="7"/>
  <c r="BE17"/>
  <c r="BF17"/>
  <c r="V21" i="51"/>
  <c r="V21" i="55"/>
  <c r="V20" i="42"/>
  <c r="BE39" i="21"/>
  <c r="BF39"/>
  <c r="AT61" i="5"/>
  <c r="BE54" i="9"/>
  <c r="BF54"/>
  <c r="J20" i="55"/>
  <c r="J20" i="51"/>
  <c r="J19" i="42"/>
  <c r="U31" i="51"/>
  <c r="U31" i="55"/>
  <c r="U30" i="42"/>
  <c r="L22" i="51"/>
  <c r="L22" i="55"/>
  <c r="L67"/>
  <c r="L44" i="51"/>
  <c r="L44" i="55"/>
  <c r="L43" i="42"/>
  <c r="V46" i="51"/>
  <c r="V46" i="55"/>
  <c r="V45" i="42"/>
  <c r="BE40" i="20"/>
  <c r="BF40"/>
  <c r="T30" i="51"/>
  <c r="T30" i="55"/>
  <c r="T29" i="42"/>
  <c r="BE20" i="14"/>
  <c r="BF20"/>
  <c r="K26" i="51"/>
  <c r="K26" i="55"/>
  <c r="K25" i="42"/>
  <c r="V61" i="20"/>
  <c r="W24" i="55"/>
  <c r="BE22" i="18"/>
  <c r="BF22"/>
  <c r="S10" i="55"/>
  <c r="S11"/>
  <c r="S62"/>
  <c r="G61" i="4"/>
  <c r="BE11"/>
  <c r="BF11"/>
  <c r="BF10"/>
  <c r="BE39" i="8"/>
  <c r="BF39"/>
  <c r="AI39"/>
  <c r="AA61" i="12"/>
  <c r="BE31"/>
  <c r="BF31"/>
  <c r="AD34" i="19"/>
  <c r="BE34"/>
  <c r="BF34"/>
  <c r="AY55" i="20"/>
  <c r="BE55"/>
  <c r="BF55"/>
  <c r="X28" i="5"/>
  <c r="BE28"/>
  <c r="BF28"/>
  <c r="W61" i="7"/>
  <c r="BE27"/>
  <c r="BF27"/>
  <c r="BE19" i="8"/>
  <c r="BF19"/>
  <c r="O61"/>
  <c r="D13" i="58"/>
  <c r="Q15" i="51"/>
  <c r="Q65"/>
  <c r="Q15" i="55"/>
  <c r="Q65"/>
  <c r="AA31" i="13"/>
  <c r="BD30"/>
  <c r="Z30"/>
  <c r="Y61" i="4"/>
  <c r="BE29"/>
  <c r="BF29"/>
  <c r="Y61" i="18"/>
  <c r="BE29"/>
  <c r="BF29"/>
  <c r="I18" i="58"/>
  <c r="AI61" i="5"/>
  <c r="BE39"/>
  <c r="BF39"/>
  <c r="V26" i="4"/>
  <c r="V61"/>
  <c r="BE13" i="13"/>
  <c r="BF13"/>
  <c r="BF10"/>
  <c r="I61"/>
  <c r="U11" i="55"/>
  <c r="U62"/>
  <c r="U10"/>
  <c r="BE25" i="6"/>
  <c r="BF25"/>
  <c r="U25"/>
  <c r="U61"/>
  <c r="S51" i="51"/>
  <c r="S51" i="55"/>
  <c r="BA61" i="8"/>
  <c r="BE57"/>
  <c r="BF57"/>
  <c r="BE18" i="14"/>
  <c r="BF18"/>
  <c r="N61"/>
  <c r="BC59" i="18"/>
  <c r="BC61"/>
  <c r="BE59"/>
  <c r="BF59"/>
  <c r="AK61" i="9"/>
  <c r="BE41"/>
  <c r="BF41"/>
  <c r="BE10" i="18"/>
  <c r="AV61" i="13"/>
  <c r="BE52"/>
  <c r="BF52"/>
  <c r="S8" i="58"/>
  <c r="S7"/>
  <c r="L41" i="51"/>
  <c r="L69"/>
  <c r="L41" i="55"/>
  <c r="L69"/>
  <c r="L40" i="42"/>
  <c r="L68"/>
  <c r="AA61" i="13"/>
  <c r="H34" i="51"/>
  <c r="H34" i="55"/>
  <c r="H33" i="42"/>
  <c r="G26" i="32"/>
  <c r="F26"/>
  <c r="G32"/>
  <c r="F32"/>
  <c r="L21" i="51"/>
  <c r="L21" i="55"/>
  <c r="AM61" i="20"/>
  <c r="BE43"/>
  <c r="BF43"/>
  <c r="BD10" i="16"/>
  <c r="BE11"/>
  <c r="BF11"/>
  <c r="BF10"/>
  <c r="M20" i="51"/>
  <c r="M20" i="55"/>
  <c r="H12" i="20"/>
  <c r="H61"/>
  <c r="BE12"/>
  <c r="BF12"/>
  <c r="I20" i="51"/>
  <c r="I20" i="55"/>
  <c r="I19" i="42"/>
  <c r="AT61" i="11"/>
  <c r="BD9" i="4"/>
  <c r="E61"/>
  <c r="Q60"/>
  <c r="BE21"/>
  <c r="X10" i="55"/>
  <c r="X11"/>
  <c r="X62"/>
  <c r="X10" i="42"/>
  <c r="X61"/>
  <c r="X9"/>
  <c r="Y61" i="7"/>
  <c r="J27" i="55"/>
  <c r="O8" i="52"/>
  <c r="R31" i="42"/>
  <c r="BE14" i="15"/>
  <c r="BF14"/>
  <c r="G61" i="5"/>
  <c r="BE55" i="13"/>
  <c r="BF55"/>
  <c r="BF11" i="18"/>
  <c r="BF10"/>
  <c r="Z60" i="8"/>
  <c r="AL61" i="5"/>
  <c r="H40" i="55"/>
  <c r="L11"/>
  <c r="L62"/>
  <c r="K42" i="51"/>
  <c r="W11" i="55"/>
  <c r="W62"/>
  <c r="W10"/>
  <c r="N20" i="51"/>
  <c r="BE39" i="10"/>
  <c r="BF39"/>
  <c r="D8" i="49"/>
  <c r="BE32" i="8"/>
  <c r="BF32"/>
  <c r="BE52" i="15"/>
  <c r="BF52"/>
  <c r="K16" i="51"/>
  <c r="K66"/>
  <c r="K16" i="55"/>
  <c r="K66"/>
  <c r="H7" i="58"/>
  <c r="AU51" i="4"/>
  <c r="BE51"/>
  <c r="BF51"/>
  <c r="AQ47" i="10"/>
  <c r="BE47"/>
  <c r="BF47"/>
  <c r="N61" i="4"/>
  <c r="BE18"/>
  <c r="BF18"/>
  <c r="BE55" i="14"/>
  <c r="BF55"/>
  <c r="AY61"/>
  <c r="AY55"/>
  <c r="U61" i="10"/>
  <c r="BE25"/>
  <c r="BF25"/>
  <c r="Y61" i="19"/>
  <c r="BE29"/>
  <c r="BF29"/>
  <c r="Y29" i="9"/>
  <c r="BE29"/>
  <c r="BF29"/>
  <c r="BE56" i="21"/>
  <c r="BF56"/>
  <c r="AZ61"/>
  <c r="D15" i="58"/>
  <c r="AQ61" i="5"/>
  <c r="AD61" i="4"/>
  <c r="BE34"/>
  <c r="BF34"/>
  <c r="R27" i="51"/>
  <c r="R27" i="55"/>
  <c r="BE53" i="8"/>
  <c r="BF53"/>
  <c r="AW61"/>
  <c r="AB61" i="5"/>
  <c r="AJ61" i="12"/>
  <c r="AK61" i="13"/>
  <c r="BE41"/>
  <c r="BF41"/>
  <c r="BE39" i="4"/>
  <c r="BF39"/>
  <c r="BE45" i="5"/>
  <c r="BF45"/>
  <c r="AO61"/>
  <c r="T18" i="58"/>
  <c r="L52" i="51"/>
  <c r="L52" i="55"/>
  <c r="BE31" i="13"/>
  <c r="BF31"/>
  <c r="BF30"/>
  <c r="U55" i="51"/>
  <c r="U55" i="55"/>
  <c r="U54" i="42"/>
  <c r="U8" i="58"/>
  <c r="U7"/>
  <c r="Q9" i="20"/>
  <c r="R55" i="51"/>
  <c r="R55" i="55"/>
  <c r="R54" i="42"/>
  <c r="BE54" i="10"/>
  <c r="BF54"/>
  <c r="AB61" i="13"/>
  <c r="P30" i="55"/>
  <c r="L7" i="2"/>
  <c r="P61" i="15"/>
  <c r="R18" i="55"/>
  <c r="Q7" i="2"/>
  <c r="I19" i="52"/>
  <c r="N19"/>
  <c r="D13"/>
  <c r="BE27" i="8"/>
  <c r="BF27"/>
  <c r="I56" i="42"/>
  <c r="V8" i="52"/>
  <c r="I61" i="20"/>
  <c r="AI61" i="9"/>
  <c r="L37" i="55"/>
  <c r="T39" i="42"/>
  <c r="Q14"/>
  <c r="Q64"/>
  <c r="X33"/>
  <c r="U47" i="51"/>
  <c r="X39"/>
  <c r="Z60" i="19"/>
  <c r="I24" i="42"/>
  <c r="I67"/>
  <c r="AZ58" i="46"/>
  <c r="M35" i="51"/>
  <c r="X11"/>
  <c r="X62"/>
  <c r="AC61" i="19"/>
  <c r="V31" i="55"/>
  <c r="AB61" i="14"/>
  <c r="Q30" i="55"/>
  <c r="BE11" i="10"/>
  <c r="U10" i="51"/>
  <c r="K46" i="42"/>
  <c r="R52" i="51"/>
  <c r="X37"/>
  <c r="G64" i="55"/>
  <c r="V61" i="18"/>
  <c r="U24" i="55"/>
  <c r="U67"/>
  <c r="Q40" i="42"/>
  <c r="Q68"/>
  <c r="P53" i="51"/>
  <c r="N34" i="42"/>
  <c r="G38"/>
  <c r="N30"/>
  <c r="Q9" i="18"/>
  <c r="Q60"/>
  <c r="I50" i="51"/>
  <c r="AZ61" i="15"/>
  <c r="R54" i="55"/>
  <c r="K61" i="8"/>
  <c r="K13" i="55"/>
  <c r="AV61" i="5"/>
  <c r="H50" i="55"/>
  <c r="M51" i="42"/>
  <c r="F49" i="32"/>
  <c r="R47" i="51"/>
  <c r="BD10" i="13"/>
  <c r="F61"/>
  <c r="U9" i="52"/>
  <c r="U8"/>
  <c r="G9" i="42"/>
  <c r="U61" i="8"/>
  <c r="K23" i="55"/>
  <c r="BE41" i="8"/>
  <c r="BF41"/>
  <c r="Q9" i="7"/>
  <c r="Q60"/>
  <c r="BE51" i="6"/>
  <c r="BF51"/>
  <c r="S57" i="51"/>
  <c r="Z60" i="20"/>
  <c r="BE50" i="16"/>
  <c r="BF50"/>
  <c r="BE50" i="14"/>
  <c r="BF50"/>
  <c r="S45" i="51"/>
  <c r="H39"/>
  <c r="O10" i="42"/>
  <c r="O61"/>
  <c r="O11" i="55"/>
  <c r="O62"/>
  <c r="O10"/>
  <c r="M29"/>
  <c r="AK41" i="6"/>
  <c r="BE41"/>
  <c r="BF41"/>
  <c r="AK61"/>
  <c r="AB61" i="18"/>
  <c r="BE32"/>
  <c r="BF32"/>
  <c r="AU51"/>
  <c r="AU61"/>
  <c r="BE28" i="21"/>
  <c r="BF28"/>
  <c r="X61"/>
  <c r="BE27" i="20"/>
  <c r="BF27"/>
  <c r="W61"/>
  <c r="BE29" i="17"/>
  <c r="BF29"/>
  <c r="Y61"/>
  <c r="D12" i="58"/>
  <c r="BE35" i="5"/>
  <c r="BF35"/>
  <c r="AE61"/>
  <c r="T61" i="4"/>
  <c r="BE24"/>
  <c r="BF24"/>
  <c r="W61" i="17"/>
  <c r="BE27"/>
  <c r="BF27"/>
  <c r="AT61"/>
  <c r="BE50"/>
  <c r="BF50"/>
  <c r="BE52" i="21"/>
  <c r="BF52"/>
  <c r="AV61"/>
  <c r="BE13" i="17"/>
  <c r="BE16" i="19"/>
  <c r="BF16"/>
  <c r="R61" i="16"/>
  <c r="BE27" i="10"/>
  <c r="BF27"/>
  <c r="W61"/>
  <c r="AW61" i="12"/>
  <c r="BE53"/>
  <c r="BF53"/>
  <c r="BE13" i="21"/>
  <c r="I61"/>
  <c r="BD10" i="11"/>
  <c r="F10"/>
  <c r="E9"/>
  <c r="G11"/>
  <c r="G61"/>
  <c r="BF12" i="14"/>
  <c r="BF10"/>
  <c r="BE10"/>
  <c r="N18" i="8"/>
  <c r="BE18"/>
  <c r="BF18"/>
  <c r="AD34" i="17"/>
  <c r="BE34"/>
  <c r="BF34"/>
  <c r="T42" i="51"/>
  <c r="T42" i="55"/>
  <c r="BE49" i="5"/>
  <c r="BF49"/>
  <c r="AS61"/>
  <c r="AT61" i="12"/>
  <c r="BE50"/>
  <c r="BF50"/>
  <c r="AI61" i="4"/>
  <c r="AD61" i="19"/>
  <c r="AI61" i="10"/>
  <c r="M7" i="58"/>
  <c r="F19" i="32"/>
  <c r="G19"/>
  <c r="AO61" i="14"/>
  <c r="BE45"/>
  <c r="BF45"/>
  <c r="AQ61" i="10"/>
  <c r="AK61" i="18"/>
  <c r="BE41"/>
  <c r="BF41"/>
  <c r="BE17" i="14"/>
  <c r="BF17"/>
  <c r="AS61" i="4"/>
  <c r="X38" i="51"/>
  <c r="X38" i="55"/>
  <c r="X37" i="42"/>
  <c r="N14" i="51"/>
  <c r="N64"/>
  <c r="N14" i="55"/>
  <c r="N64"/>
  <c r="N13" i="42"/>
  <c r="N63"/>
  <c r="BE26" i="14"/>
  <c r="BF26"/>
  <c r="V26"/>
  <c r="Y61" i="9"/>
  <c r="D29" i="58"/>
  <c r="G46" i="51"/>
  <c r="G46" i="55"/>
  <c r="G45" i="42"/>
  <c r="AV61" i="12"/>
  <c r="BE52"/>
  <c r="BF52"/>
  <c r="H52" i="51"/>
  <c r="H52" i="55"/>
  <c r="H51" i="42"/>
  <c r="M57" i="51"/>
  <c r="M57" i="55"/>
  <c r="BE35" i="12"/>
  <c r="BF35"/>
  <c r="AE61"/>
  <c r="BE11" i="11"/>
  <c r="BE12" i="7"/>
  <c r="BF12"/>
  <c r="H12"/>
  <c r="H61" i="18"/>
  <c r="U9" i="42"/>
  <c r="H12" i="18"/>
  <c r="BE53" i="5"/>
  <c r="BF53"/>
  <c r="Q8" i="58"/>
  <c r="Q7"/>
  <c r="K22" i="51"/>
  <c r="K22" i="55"/>
  <c r="H20" i="51"/>
  <c r="H20" i="55"/>
  <c r="H19" i="42"/>
  <c r="Q42" i="51"/>
  <c r="Q42" i="55"/>
  <c r="W22" i="51"/>
  <c r="W22" i="55"/>
  <c r="W21" i="42"/>
  <c r="BE51" i="18"/>
  <c r="BF51"/>
  <c r="J61" i="6"/>
  <c r="P38" i="51"/>
  <c r="P38" i="55"/>
  <c r="P37" i="42"/>
  <c r="R39" i="51"/>
  <c r="R39" i="55"/>
  <c r="R38" i="42"/>
  <c r="V49" i="51"/>
  <c r="V49" i="55"/>
  <c r="V48" i="42"/>
  <c r="V55" i="51"/>
  <c r="V55" i="55"/>
  <c r="V54" i="51"/>
  <c r="V54" i="55"/>
  <c r="V53" i="42"/>
  <c r="P61" i="14"/>
  <c r="N56" i="51"/>
  <c r="N56" i="55"/>
  <c r="X61" i="5"/>
  <c r="W66" i="55"/>
  <c r="J61" i="15"/>
  <c r="R12" i="55"/>
  <c r="Z61" i="13"/>
  <c r="P28" i="55"/>
  <c r="D9" i="58"/>
  <c r="P10" i="55"/>
  <c r="P11"/>
  <c r="P62"/>
  <c r="N8" i="58"/>
  <c r="N7"/>
  <c r="Q9" i="13"/>
  <c r="P31" i="51"/>
  <c r="P31" i="55"/>
  <c r="P30" i="42"/>
  <c r="T15"/>
  <c r="T65"/>
  <c r="T16" i="51"/>
  <c r="T66"/>
  <c r="N18" i="17"/>
  <c r="BE18"/>
  <c r="BF18"/>
  <c r="K15" i="5"/>
  <c r="K61"/>
  <c r="G11" i="7"/>
  <c r="G61"/>
  <c r="BD10"/>
  <c r="F10"/>
  <c r="BE11"/>
  <c r="BF11"/>
  <c r="BE14" i="10"/>
  <c r="BF14"/>
  <c r="D10" i="58"/>
  <c r="J61" i="10"/>
  <c r="M12" i="55"/>
  <c r="F7" i="58"/>
  <c r="D14"/>
  <c r="H66" i="55"/>
  <c r="I10"/>
  <c r="I11"/>
  <c r="BE35" i="9"/>
  <c r="BF35"/>
  <c r="AE61"/>
  <c r="L33" i="55"/>
  <c r="D11" i="58"/>
  <c r="AC58" i="46"/>
  <c r="AU58"/>
  <c r="D7"/>
  <c r="BD48"/>
  <c r="AT48"/>
  <c r="BD49"/>
  <c r="AU49"/>
  <c r="AA58"/>
  <c r="R58"/>
  <c r="BD23"/>
  <c r="U23"/>
  <c r="BD50"/>
  <c r="AV50"/>
  <c r="BD34"/>
  <c r="AF34"/>
  <c r="K58"/>
  <c r="AT58"/>
  <c r="AT59"/>
  <c r="BD53"/>
  <c r="AY53"/>
  <c r="AF58"/>
  <c r="BD33"/>
  <c r="BE33"/>
  <c r="BF33"/>
  <c r="BD44"/>
  <c r="AP44"/>
  <c r="AX58"/>
  <c r="BD57"/>
  <c r="BC57"/>
  <c r="L58"/>
  <c r="BD40"/>
  <c r="AL40"/>
  <c r="M58"/>
  <c r="O58"/>
  <c r="BD31"/>
  <c r="AC31"/>
  <c r="BD17"/>
  <c r="O17"/>
  <c r="AB58"/>
  <c r="BD41"/>
  <c r="AM41"/>
  <c r="BE18" i="10"/>
  <c r="BF18"/>
  <c r="N61"/>
  <c r="M16" i="55"/>
  <c r="M66"/>
  <c r="N18" i="10"/>
  <c r="D12" i="52"/>
  <c r="U18" i="51"/>
  <c r="U17" i="42"/>
  <c r="P58" i="46"/>
  <c r="BD46"/>
  <c r="AR46"/>
  <c r="BD54"/>
  <c r="AZ54"/>
  <c r="I58"/>
  <c r="BD55"/>
  <c r="BA55"/>
  <c r="BA58"/>
  <c r="BD27"/>
  <c r="Y27"/>
  <c r="AH58"/>
  <c r="BD39"/>
  <c r="AK39"/>
  <c r="BD24"/>
  <c r="V24"/>
  <c r="BD14"/>
  <c r="L14"/>
  <c r="BD13"/>
  <c r="K13"/>
  <c r="H58"/>
  <c r="AI58"/>
  <c r="BD37"/>
  <c r="AI37"/>
  <c r="BD16"/>
  <c r="N16"/>
  <c r="AD58"/>
  <c r="BE32"/>
  <c r="BF32"/>
  <c r="BD22"/>
  <c r="T22"/>
  <c r="Y58"/>
  <c r="BE27"/>
  <c r="BF27"/>
  <c r="F61" i="12"/>
  <c r="D15" i="52"/>
  <c r="AK58" i="46"/>
  <c r="AM58"/>
  <c r="V58"/>
  <c r="BD38"/>
  <c r="AJ38"/>
  <c r="BD47"/>
  <c r="AS47"/>
  <c r="BD52"/>
  <c r="AX52"/>
  <c r="T58"/>
  <c r="BD56"/>
  <c r="BB56"/>
  <c r="BD35"/>
  <c r="AG35"/>
  <c r="AL58"/>
  <c r="X58"/>
  <c r="BD30"/>
  <c r="AB30"/>
  <c r="N58"/>
  <c r="Z19"/>
  <c r="BD25"/>
  <c r="W25"/>
  <c r="AJ58"/>
  <c r="AV58"/>
  <c r="BD26"/>
  <c r="X26"/>
  <c r="AO58"/>
  <c r="BE43"/>
  <c r="BF43"/>
  <c r="F58"/>
  <c r="BD18"/>
  <c r="U58"/>
  <c r="AS58"/>
  <c r="Z9"/>
  <c r="Z8"/>
  <c r="Q11"/>
  <c r="BD11"/>
  <c r="H11"/>
  <c r="H9"/>
  <c r="W58"/>
  <c r="G58"/>
  <c r="BE36" i="4"/>
  <c r="BF36"/>
  <c r="AF36"/>
  <c r="AF61"/>
  <c r="G34" i="55"/>
  <c r="R17" i="42"/>
  <c r="Q61" i="12"/>
  <c r="Q21"/>
  <c r="BE21"/>
  <c r="BD60"/>
  <c r="G35" i="51"/>
  <c r="G34" i="42"/>
  <c r="G29" i="32"/>
  <c r="F29"/>
  <c r="G47"/>
  <c r="F47"/>
  <c r="L61" i="6"/>
  <c r="I14" i="55"/>
  <c r="I64"/>
  <c r="BE16" i="6"/>
  <c r="BF16"/>
  <c r="BE57" i="14"/>
  <c r="BF57"/>
  <c r="BA61"/>
  <c r="Q55" i="55"/>
  <c r="U32" i="51"/>
  <c r="U31" i="42"/>
  <c r="R34" i="51"/>
  <c r="R33" i="42"/>
  <c r="M39" i="51"/>
  <c r="M38" i="42"/>
  <c r="H32" i="51"/>
  <c r="H31" i="42"/>
  <c r="W24" i="51"/>
  <c r="Q10" i="10"/>
  <c r="BD13"/>
  <c r="W27" i="13"/>
  <c r="BE27"/>
  <c r="BF27"/>
  <c r="W61"/>
  <c r="P25" i="55"/>
  <c r="P68"/>
  <c r="S33" i="51"/>
  <c r="S32" i="42"/>
  <c r="L29" i="51"/>
  <c r="L28" i="42"/>
  <c r="J42" i="51"/>
  <c r="J41" i="42"/>
  <c r="J54" i="51"/>
  <c r="J53" i="42"/>
  <c r="S23" i="51"/>
  <c r="S22" i="42"/>
  <c r="H24" i="51"/>
  <c r="H23" i="42"/>
  <c r="G55" i="51"/>
  <c r="G54" i="42"/>
  <c r="X56" i="51"/>
  <c r="X55" i="42"/>
  <c r="N32" i="51"/>
  <c r="N31" i="42"/>
  <c r="I38" i="51"/>
  <c r="I37" i="42"/>
  <c r="G33" i="51"/>
  <c r="G32" i="42"/>
  <c r="R20" i="51"/>
  <c r="R19" i="42"/>
  <c r="M10" i="51"/>
  <c r="M11"/>
  <c r="M62"/>
  <c r="M9" i="42"/>
  <c r="M10"/>
  <c r="M61"/>
  <c r="T25"/>
  <c r="T26" i="51"/>
  <c r="N15"/>
  <c r="N65"/>
  <c r="N14" i="42"/>
  <c r="N64"/>
  <c r="G51" i="51"/>
  <c r="G50" i="42"/>
  <c r="X55" i="51"/>
  <c r="X54" i="42"/>
  <c r="Q28" i="46"/>
  <c r="S34" i="51"/>
  <c r="S33" i="42"/>
  <c r="V45" i="51"/>
  <c r="V44" i="42"/>
  <c r="M15" i="51"/>
  <c r="M65"/>
  <c r="M14" i="42"/>
  <c r="M64"/>
  <c r="H29" i="51"/>
  <c r="H28" i="42"/>
  <c r="W51" i="51"/>
  <c r="W50" i="42"/>
  <c r="AO61" i="15"/>
  <c r="R43" i="55"/>
  <c r="BE45" i="15"/>
  <c r="BF45"/>
  <c r="G31" i="51"/>
  <c r="G30" i="42"/>
  <c r="H50" i="51"/>
  <c r="H12" i="5"/>
  <c r="BD10"/>
  <c r="F10"/>
  <c r="F10" i="13"/>
  <c r="N46" i="51"/>
  <c r="N45" i="42"/>
  <c r="E9" i="20"/>
  <c r="G18" i="51"/>
  <c r="G17" i="42"/>
  <c r="P52" i="51"/>
  <c r="P51" i="42"/>
  <c r="K56" i="51"/>
  <c r="K55" i="42"/>
  <c r="Q29" i="51"/>
  <c r="Q28" i="42"/>
  <c r="H8" i="52"/>
  <c r="BE19" i="10"/>
  <c r="BF19"/>
  <c r="O61"/>
  <c r="M17" i="55"/>
  <c r="BE17" i="6"/>
  <c r="BF17"/>
  <c r="M61"/>
  <c r="I15" i="55"/>
  <c r="I65"/>
  <c r="BE20" i="21"/>
  <c r="BF20"/>
  <c r="P61"/>
  <c r="X18" i="55"/>
  <c r="D27" i="2"/>
  <c r="E27" i="32"/>
  <c r="E18" i="2"/>
  <c r="K61" i="11"/>
  <c r="N13" i="55"/>
  <c r="BE15" i="11"/>
  <c r="BF15"/>
  <c r="L61" i="12"/>
  <c r="O14" i="55"/>
  <c r="O64"/>
  <c r="BE16" i="12"/>
  <c r="BF16"/>
  <c r="AA31" i="9"/>
  <c r="BD30"/>
  <c r="Z30"/>
  <c r="AY55" i="15"/>
  <c r="AY61"/>
  <c r="R53" i="55"/>
  <c r="T24" i="16"/>
  <c r="BE24"/>
  <c r="BF24"/>
  <c r="T61"/>
  <c r="S22" i="55"/>
  <c r="S67"/>
  <c r="AO61" i="21"/>
  <c r="X43" i="55"/>
  <c r="BE45" i="21"/>
  <c r="BF45"/>
  <c r="E21" i="32"/>
  <c r="W27" i="15"/>
  <c r="W61"/>
  <c r="R25" i="55"/>
  <c r="R68"/>
  <c r="O19" i="17"/>
  <c r="O61"/>
  <c r="T17" i="55"/>
  <c r="L16" i="16"/>
  <c r="L61"/>
  <c r="S14" i="55"/>
  <c r="S64"/>
  <c r="BE55" i="7"/>
  <c r="BF55"/>
  <c r="AY61"/>
  <c r="J53" i="55"/>
  <c r="AW53" i="10"/>
  <c r="BE53"/>
  <c r="BF53"/>
  <c r="AW61"/>
  <c r="M51" i="55"/>
  <c r="AA31" i="6"/>
  <c r="BD30"/>
  <c r="AA61"/>
  <c r="I29" i="55"/>
  <c r="AQ47" i="6"/>
  <c r="AQ61"/>
  <c r="I45" i="55"/>
  <c r="AM61" i="16"/>
  <c r="S41" i="55"/>
  <c r="S69"/>
  <c r="BE43" i="16"/>
  <c r="BF43"/>
  <c r="AQ61" i="4"/>
  <c r="G45" i="55"/>
  <c r="BE47" i="4"/>
  <c r="BF47"/>
  <c r="BB61" i="9"/>
  <c r="L56" i="55"/>
  <c r="BE58" i="9"/>
  <c r="BF58"/>
  <c r="AI61" i="12"/>
  <c r="O37" i="55"/>
  <c r="BE39" i="12"/>
  <c r="BF39"/>
  <c r="BE35" i="8"/>
  <c r="BF35"/>
  <c r="AE61"/>
  <c r="K33" i="55"/>
  <c r="G34" i="32"/>
  <c r="F34"/>
  <c r="AC33" i="12"/>
  <c r="BD30"/>
  <c r="Z30"/>
  <c r="AP61" i="7"/>
  <c r="J44" i="55"/>
  <c r="AP46" i="7"/>
  <c r="AN44" i="13"/>
  <c r="BE44"/>
  <c r="BF44"/>
  <c r="AV52" i="14"/>
  <c r="BE52"/>
  <c r="BF52"/>
  <c r="AV61"/>
  <c r="Q50" i="55"/>
  <c r="G50" i="51"/>
  <c r="G49" i="42"/>
  <c r="N37" i="51"/>
  <c r="N36" i="42"/>
  <c r="H23" i="51"/>
  <c r="H22" i="42"/>
  <c r="P18" i="51"/>
  <c r="P17" i="42"/>
  <c r="L9" i="52"/>
  <c r="L8"/>
  <c r="Q9" i="11"/>
  <c r="BE20" i="8"/>
  <c r="BF20"/>
  <c r="P61"/>
  <c r="K18" i="55"/>
  <c r="BE45" i="11"/>
  <c r="BF45"/>
  <c r="AO61"/>
  <c r="N43" i="55"/>
  <c r="BE47" i="6"/>
  <c r="BF47"/>
  <c r="T51" i="51"/>
  <c r="T50" i="42"/>
  <c r="BA61" i="20"/>
  <c r="W55" i="55"/>
  <c r="BE57" i="20"/>
  <c r="BF57"/>
  <c r="BE27" i="15"/>
  <c r="BF27"/>
  <c r="P36" i="51"/>
  <c r="P35" i="42"/>
  <c r="BE10" i="19"/>
  <c r="BF11"/>
  <c r="BF10"/>
  <c r="F10" i="21"/>
  <c r="F61"/>
  <c r="M61" i="4"/>
  <c r="G15" i="55"/>
  <c r="BE17" i="4"/>
  <c r="BF17"/>
  <c r="I48" i="51"/>
  <c r="I47" i="42"/>
  <c r="S17"/>
  <c r="S18" i="51"/>
  <c r="P20" i="10"/>
  <c r="BE20"/>
  <c r="BF20"/>
  <c r="P61"/>
  <c r="M18" i="55"/>
  <c r="V23" i="51"/>
  <c r="V22" i="42"/>
  <c r="T31" i="51"/>
  <c r="T30" i="42"/>
  <c r="K31" i="51"/>
  <c r="K30" i="42"/>
  <c r="J34" i="51"/>
  <c r="J33" i="42"/>
  <c r="AC61" i="5"/>
  <c r="H31" i="55"/>
  <c r="BE33" i="5"/>
  <c r="BF33"/>
  <c r="W57" i="51"/>
  <c r="W56" i="42"/>
  <c r="U61" i="21"/>
  <c r="X23" i="55"/>
  <c r="U25" i="21"/>
  <c r="H15" i="51"/>
  <c r="H65"/>
  <c r="H14" i="42"/>
  <c r="H64"/>
  <c r="N23"/>
  <c r="N24" i="51"/>
  <c r="X42"/>
  <c r="X41" i="42"/>
  <c r="R54" i="51"/>
  <c r="R53" i="42"/>
  <c r="BE52" i="5"/>
  <c r="BF52"/>
  <c r="S39" i="51"/>
  <c r="S38" i="42"/>
  <c r="X47" i="51"/>
  <c r="X46" i="42"/>
  <c r="O13" i="51"/>
  <c r="O12" i="42"/>
  <c r="L18" i="51"/>
  <c r="L17" i="42"/>
  <c r="I33" i="51"/>
  <c r="I32" i="42"/>
  <c r="P11" i="51"/>
  <c r="P62"/>
  <c r="P10"/>
  <c r="P9" i="42"/>
  <c r="P10"/>
  <c r="P61"/>
  <c r="G9" i="52"/>
  <c r="Q9" i="6"/>
  <c r="I22" i="51"/>
  <c r="I21" i="42"/>
  <c r="M11"/>
  <c r="O61" i="15"/>
  <c r="R17" i="55"/>
  <c r="BE19" i="15"/>
  <c r="BF19"/>
  <c r="BE19" i="16"/>
  <c r="BF19"/>
  <c r="O61"/>
  <c r="S17" i="55"/>
  <c r="P20" i="12"/>
  <c r="E9"/>
  <c r="BE20"/>
  <c r="BF20"/>
  <c r="P61"/>
  <c r="O18" i="55"/>
  <c r="AG37" i="7"/>
  <c r="BE37"/>
  <c r="BF37"/>
  <c r="AY61" i="9"/>
  <c r="L53" i="55"/>
  <c r="BE55" i="9"/>
  <c r="BF55"/>
  <c r="T61" i="12"/>
  <c r="O22" i="55"/>
  <c r="BE24" i="12"/>
  <c r="BF24"/>
  <c r="AO61"/>
  <c r="O43" i="55"/>
  <c r="BE45" i="12"/>
  <c r="BF45"/>
  <c r="BE48" i="14"/>
  <c r="BF48"/>
  <c r="AR61"/>
  <c r="Q46" i="55"/>
  <c r="G39" i="32"/>
  <c r="F39"/>
  <c r="BE15" i="9"/>
  <c r="BF15"/>
  <c r="K61"/>
  <c r="L13" i="55"/>
  <c r="K61" i="13"/>
  <c r="P13" i="55"/>
  <c r="BE15" i="13"/>
  <c r="P20"/>
  <c r="BE20"/>
  <c r="BF20"/>
  <c r="AJ40" i="9"/>
  <c r="AJ61"/>
  <c r="L38" i="55"/>
  <c r="T24" i="7"/>
  <c r="T61"/>
  <c r="J22" i="55"/>
  <c r="T24" i="17"/>
  <c r="BE24"/>
  <c r="BF24"/>
  <c r="T61"/>
  <c r="T22" i="55"/>
  <c r="T67"/>
  <c r="L61" i="17"/>
  <c r="T14" i="55"/>
  <c r="T64"/>
  <c r="BE16" i="17"/>
  <c r="BF16"/>
  <c r="L16"/>
  <c r="N61" i="12"/>
  <c r="O16" i="55"/>
  <c r="O66"/>
  <c r="BE18" i="12"/>
  <c r="BF18"/>
  <c r="AE35" i="4"/>
  <c r="BE35"/>
  <c r="BF35"/>
  <c r="BD30"/>
  <c r="AA31" i="19"/>
  <c r="BD30"/>
  <c r="Z30"/>
  <c r="BE31"/>
  <c r="BF31"/>
  <c r="BF30"/>
  <c r="T24" i="5"/>
  <c r="T61"/>
  <c r="H22" i="55"/>
  <c r="H67"/>
  <c r="BE25" i="13"/>
  <c r="BF25"/>
  <c r="U61"/>
  <c r="P23" i="55"/>
  <c r="BE43" i="10"/>
  <c r="BF43"/>
  <c r="AM61"/>
  <c r="M41" i="55"/>
  <c r="M69"/>
  <c r="BB61" i="20"/>
  <c r="W56" i="55"/>
  <c r="BE58" i="20"/>
  <c r="BF58"/>
  <c r="V38" i="42"/>
  <c r="P30" i="51"/>
  <c r="BE38" i="7"/>
  <c r="BF38"/>
  <c r="AH61"/>
  <c r="J36" i="55"/>
  <c r="O26" i="51"/>
  <c r="O25" i="42"/>
  <c r="G41" i="32"/>
  <c r="F41"/>
  <c r="AP46" i="11"/>
  <c r="BE46"/>
  <c r="BF46"/>
  <c r="AP61"/>
  <c r="N44" i="55"/>
  <c r="W27" i="14"/>
  <c r="BE27"/>
  <c r="BF27"/>
  <c r="BE27" i="18"/>
  <c r="BF27"/>
  <c r="W61"/>
  <c r="U25" i="55"/>
  <c r="U68"/>
  <c r="AT61" i="10"/>
  <c r="M48" i="55"/>
  <c r="BE50" i="10"/>
  <c r="BF50"/>
  <c r="E9" i="46"/>
  <c r="J8"/>
  <c r="J58"/>
  <c r="U7" i="2"/>
  <c r="K38" i="51"/>
  <c r="K37" i="42"/>
  <c r="Q49" i="51"/>
  <c r="Q48" i="42"/>
  <c r="R56" i="51"/>
  <c r="R55" i="42"/>
  <c r="Q21" i="4"/>
  <c r="U26" i="51"/>
  <c r="U25" i="42"/>
  <c r="U69"/>
  <c r="BE45" i="8"/>
  <c r="BF45"/>
  <c r="AO61"/>
  <c r="K43" i="55"/>
  <c r="W45" i="51"/>
  <c r="W44" i="42"/>
  <c r="K48" i="51"/>
  <c r="K47" i="42"/>
  <c r="BE52" i="10"/>
  <c r="BF52"/>
  <c r="Q57" i="51"/>
  <c r="Q56" i="42"/>
  <c r="BE41" i="17"/>
  <c r="BF41"/>
  <c r="S35" i="51"/>
  <c r="S34" i="42"/>
  <c r="BE33" i="12"/>
  <c r="BF33"/>
  <c r="I61" i="7"/>
  <c r="BE13"/>
  <c r="K14" i="51"/>
  <c r="K64"/>
  <c r="K13" i="42"/>
  <c r="K63"/>
  <c r="BE26" i="20"/>
  <c r="BF26"/>
  <c r="AY58" i="46"/>
  <c r="G16" i="32"/>
  <c r="F16"/>
  <c r="Q19" i="52"/>
  <c r="Z60" i="10"/>
  <c r="AN61" i="13"/>
  <c r="P42" i="55"/>
  <c r="AP61" i="8"/>
  <c r="K44" i="55"/>
  <c r="BE46" i="8"/>
  <c r="BF46"/>
  <c r="V34" i="51"/>
  <c r="V33" i="42"/>
  <c r="BE40" i="9"/>
  <c r="BF40"/>
  <c r="S52" i="51"/>
  <c r="S51" i="42"/>
  <c r="Q27" i="51"/>
  <c r="Q26" i="42"/>
  <c r="E8" i="52"/>
  <c r="R11" i="42"/>
  <c r="J18" i="51"/>
  <c r="J17" i="42"/>
  <c r="W23" i="51"/>
  <c r="W22" i="42"/>
  <c r="K40" i="51"/>
  <c r="K39" i="42"/>
  <c r="O57" i="51"/>
  <c r="O56" i="42"/>
  <c r="V31" i="51"/>
  <c r="S36"/>
  <c r="S35" i="42"/>
  <c r="R35" i="51"/>
  <c r="R34" i="42"/>
  <c r="AI61" i="14"/>
  <c r="Q37" i="55"/>
  <c r="BE32" i="14"/>
  <c r="BF32"/>
  <c r="P32" i="51"/>
  <c r="P31" i="42"/>
  <c r="BE32" i="11"/>
  <c r="BF32"/>
  <c r="AG61" i="7"/>
  <c r="J35" i="55"/>
  <c r="I32" i="51"/>
  <c r="I31" i="42"/>
  <c r="K61" i="20"/>
  <c r="W13" i="55"/>
  <c r="BE15" i="20"/>
  <c r="BF15"/>
  <c r="S32" i="51"/>
  <c r="S31" i="42"/>
  <c r="H11" i="51"/>
  <c r="H62"/>
  <c r="H10" i="42"/>
  <c r="H61"/>
  <c r="O24" i="51"/>
  <c r="O23" i="42"/>
  <c r="O47" i="51"/>
  <c r="O46" i="42"/>
  <c r="W61" i="14"/>
  <c r="Q25" i="55"/>
  <c r="Q68"/>
  <c r="BE36" i="12"/>
  <c r="BF36"/>
  <c r="G14" i="51"/>
  <c r="G13" i="42"/>
  <c r="O56" i="51"/>
  <c r="O55" i="42"/>
  <c r="K20" i="51"/>
  <c r="K19" i="42"/>
  <c r="G14" i="32"/>
  <c r="F14"/>
  <c r="BE12" i="5"/>
  <c r="BF12"/>
  <c r="T15" i="51"/>
  <c r="T65"/>
  <c r="T14" i="42"/>
  <c r="T64"/>
  <c r="T13" i="51"/>
  <c r="T12" i="42"/>
  <c r="X53" i="51"/>
  <c r="X52" i="42"/>
  <c r="U44" i="51"/>
  <c r="U43" i="42"/>
  <c r="M24" i="51"/>
  <c r="M23" i="42"/>
  <c r="N41" i="51"/>
  <c r="N69"/>
  <c r="N40" i="42"/>
  <c r="N68"/>
  <c r="BE15" i="21"/>
  <c r="BF15"/>
  <c r="K61"/>
  <c r="X13" i="55"/>
  <c r="R22" i="19"/>
  <c r="R61"/>
  <c r="V20" i="55"/>
  <c r="K50" i="51"/>
  <c r="K49" i="42"/>
  <c r="W31" i="51"/>
  <c r="W30" i="42"/>
  <c r="AF61" i="12"/>
  <c r="O34" i="55"/>
  <c r="Q17" i="51"/>
  <c r="Q16" i="42"/>
  <c r="O17" i="51"/>
  <c r="O16" i="42"/>
  <c r="H40" i="51"/>
  <c r="H39" i="42"/>
  <c r="P47" i="51"/>
  <c r="P46" i="42"/>
  <c r="V48" i="51"/>
  <c r="V47" i="42"/>
  <c r="W39" i="51"/>
  <c r="W38" i="42"/>
  <c r="AF61" i="9"/>
  <c r="L34" i="55"/>
  <c r="R61" i="18"/>
  <c r="U20" i="55"/>
  <c r="M13" i="51"/>
  <c r="M12" i="42"/>
  <c r="E28" i="46"/>
  <c r="E19"/>
  <c r="BD29"/>
  <c r="H46" i="51"/>
  <c r="H45" i="42"/>
  <c r="L11" i="51"/>
  <c r="L62"/>
  <c r="L10" i="42"/>
  <c r="L61"/>
  <c r="BE37" i="6"/>
  <c r="BF37"/>
  <c r="L32" i="51"/>
  <c r="L31" i="42"/>
  <c r="O55" i="51"/>
  <c r="O54" i="42"/>
  <c r="I10" i="51"/>
  <c r="I11"/>
  <c r="I62"/>
  <c r="I10" i="42"/>
  <c r="I61"/>
  <c r="I9"/>
  <c r="R49" i="51"/>
  <c r="R48" i="42"/>
  <c r="G68"/>
  <c r="F16" i="52"/>
  <c r="BD19" i="5"/>
  <c r="BD12" i="9"/>
  <c r="Q10"/>
  <c r="J16" i="51"/>
  <c r="J66"/>
  <c r="J15" i="42"/>
  <c r="J65"/>
  <c r="T21" i="51"/>
  <c r="T20" i="42"/>
  <c r="U42" i="51"/>
  <c r="U41" i="42"/>
  <c r="BE36" i="20"/>
  <c r="BF36"/>
  <c r="AC61" i="16"/>
  <c r="S31" i="55"/>
  <c r="H35" i="51"/>
  <c r="H34" i="42"/>
  <c r="T35" i="51"/>
  <c r="T34" i="42"/>
  <c r="M26" i="51"/>
  <c r="M25" i="42"/>
  <c r="M69"/>
  <c r="J46" i="51"/>
  <c r="J45" i="42"/>
  <c r="AY61" i="10"/>
  <c r="M53" i="55"/>
  <c r="R22" i="14"/>
  <c r="R61"/>
  <c r="Q20" i="55"/>
  <c r="U54" i="51"/>
  <c r="U53" i="42"/>
  <c r="K52" i="51"/>
  <c r="K51" i="42"/>
  <c r="BD10" i="46"/>
  <c r="T34" i="51"/>
  <c r="T33" i="42"/>
  <c r="M31" i="51"/>
  <c r="M30" i="42"/>
  <c r="D8" i="9"/>
  <c r="O53" i="51"/>
  <c r="O52" i="42"/>
  <c r="L24" i="51"/>
  <c r="L67"/>
  <c r="L23" i="42"/>
  <c r="L66"/>
  <c r="S24" i="51"/>
  <c r="S23" i="42"/>
  <c r="V11" i="51"/>
  <c r="V62"/>
  <c r="V10"/>
  <c r="V10" i="42"/>
  <c r="V61"/>
  <c r="V9"/>
  <c r="BF11" i="6"/>
  <c r="BF10"/>
  <c r="BE10"/>
  <c r="G10" i="51"/>
  <c r="V43"/>
  <c r="V42" i="42"/>
  <c r="BE42" i="46"/>
  <c r="BF42"/>
  <c r="Q9" i="5"/>
  <c r="BE18" i="13"/>
  <c r="BF18"/>
  <c r="I51" i="51"/>
  <c r="I50" i="42"/>
  <c r="X20" i="51"/>
  <c r="X19" i="42"/>
  <c r="M61" i="12"/>
  <c r="O15" i="55"/>
  <c r="O65"/>
  <c r="BE17" i="12"/>
  <c r="BF17"/>
  <c r="L61" i="18"/>
  <c r="U14" i="55"/>
  <c r="U64"/>
  <c r="BE16" i="18"/>
  <c r="BF16"/>
  <c r="BE20" i="15"/>
  <c r="BF20"/>
  <c r="P20"/>
  <c r="G25" i="32"/>
  <c r="F25"/>
  <c r="F10"/>
  <c r="G10"/>
  <c r="G52"/>
  <c r="F52"/>
  <c r="BE55" i="11"/>
  <c r="BF55"/>
  <c r="AY55"/>
  <c r="AY61"/>
  <c r="N53" i="55"/>
  <c r="V26" i="13"/>
  <c r="BE26"/>
  <c r="BF26"/>
  <c r="T61" i="19"/>
  <c r="V22" i="55"/>
  <c r="V67"/>
  <c r="BE24" i="19"/>
  <c r="BF24"/>
  <c r="BE54" i="11"/>
  <c r="BF54"/>
  <c r="AX61"/>
  <c r="N52" i="55"/>
  <c r="F55" i="32"/>
  <c r="G55"/>
  <c r="J19" i="52"/>
  <c r="BE31" i="7"/>
  <c r="BF31"/>
  <c r="BD30"/>
  <c r="Z61"/>
  <c r="J28" i="55"/>
  <c r="AA31" i="7"/>
  <c r="AA61"/>
  <c r="J29" i="55"/>
  <c r="AE35" i="18"/>
  <c r="AE61"/>
  <c r="U33" i="55"/>
  <c r="BE35" i="18"/>
  <c r="BF35"/>
  <c r="W27" i="8"/>
  <c r="W61"/>
  <c r="K25" i="55"/>
  <c r="K68"/>
  <c r="BE23" i="18"/>
  <c r="BF23"/>
  <c r="S23"/>
  <c r="S61"/>
  <c r="U21" i="55"/>
  <c r="G56" i="32"/>
  <c r="F56"/>
  <c r="K61" i="7"/>
  <c r="J13" i="55"/>
  <c r="BE15" i="7"/>
  <c r="BF15"/>
  <c r="K15"/>
  <c r="E9"/>
  <c r="BE17" i="9"/>
  <c r="BF17"/>
  <c r="M61"/>
  <c r="L15" i="55"/>
  <c r="L65"/>
  <c r="AD34" i="14"/>
  <c r="AD61"/>
  <c r="Q32" i="55"/>
  <c r="BE34" i="14"/>
  <c r="BF34"/>
  <c r="AN44" i="5"/>
  <c r="AN61"/>
  <c r="H42" i="55"/>
  <c r="BA57" i="10"/>
  <c r="BA61"/>
  <c r="M55" i="55"/>
  <c r="Q24" i="51"/>
  <c r="Q23" i="42"/>
  <c r="AM61" i="15"/>
  <c r="R41" i="55"/>
  <c r="R69"/>
  <c r="BE43" i="15"/>
  <c r="BF43"/>
  <c r="BE46" i="19"/>
  <c r="BF46"/>
  <c r="AP61"/>
  <c r="V44" i="55"/>
  <c r="BE56" i="5"/>
  <c r="BF56"/>
  <c r="AZ61"/>
  <c r="H54" i="55"/>
  <c r="BE40" i="18"/>
  <c r="BF40"/>
  <c r="AJ61"/>
  <c r="U38" i="55"/>
  <c r="L30" i="51"/>
  <c r="L29" i="42"/>
  <c r="BE38" i="5"/>
  <c r="BF38"/>
  <c r="BF30"/>
  <c r="AH61"/>
  <c r="H36" i="55"/>
  <c r="G30" i="32"/>
  <c r="F30"/>
  <c r="BE32" i="20"/>
  <c r="BF32"/>
  <c r="AB61"/>
  <c r="W30" i="55"/>
  <c r="AM43" i="5"/>
  <c r="AM61"/>
  <c r="H41" i="55"/>
  <c r="H69"/>
  <c r="AZ56" i="6"/>
  <c r="AZ61"/>
  <c r="I54" i="55"/>
  <c r="AZ56" i="11"/>
  <c r="AZ61"/>
  <c r="N54" i="55"/>
  <c r="AQ47" i="14"/>
  <c r="AQ61"/>
  <c r="Q45" i="55"/>
  <c r="D8" i="4"/>
  <c r="BE47" i="14"/>
  <c r="BF47"/>
  <c r="V61" i="13"/>
  <c r="P24" i="55"/>
  <c r="W16" i="51"/>
  <c r="W66"/>
  <c r="W15" i="42"/>
  <c r="W65"/>
  <c r="AG37" i="4"/>
  <c r="BE37"/>
  <c r="BF37"/>
  <c r="L35" i="51"/>
  <c r="L34" i="42"/>
  <c r="P37" i="51"/>
  <c r="P36" i="42"/>
  <c r="W27" i="51"/>
  <c r="W26" i="42"/>
  <c r="U46" i="51"/>
  <c r="U45" i="42"/>
  <c r="BE16" i="20"/>
  <c r="BF16"/>
  <c r="L61"/>
  <c r="W14" i="55"/>
  <c r="W64"/>
  <c r="BE34" i="8"/>
  <c r="BF34"/>
  <c r="AD34"/>
  <c r="O27" i="51"/>
  <c r="O26" i="42"/>
  <c r="I55" i="51"/>
  <c r="I54" i="42"/>
  <c r="U52" i="51"/>
  <c r="U51" i="42"/>
  <c r="Q30" i="51"/>
  <c r="M36"/>
  <c r="M35" i="42"/>
  <c r="Q44" i="51"/>
  <c r="Q43" i="42"/>
  <c r="G52" i="51"/>
  <c r="G51" i="42"/>
  <c r="O21" i="51"/>
  <c r="O20" i="42"/>
  <c r="P10" i="52"/>
  <c r="BD11" i="15"/>
  <c r="Q10"/>
  <c r="M47" i="51"/>
  <c r="M46" i="42"/>
  <c r="N40" i="51"/>
  <c r="N39" i="42"/>
  <c r="I44" i="51"/>
  <c r="I43" i="42"/>
  <c r="U37" i="51"/>
  <c r="U36" i="42"/>
  <c r="W10" i="51"/>
  <c r="W11"/>
  <c r="W62"/>
  <c r="W10" i="42"/>
  <c r="W61"/>
  <c r="W9"/>
  <c r="K34" i="51"/>
  <c r="K33" i="42"/>
  <c r="S23" i="15"/>
  <c r="BE23"/>
  <c r="BF23"/>
  <c r="S16" i="51"/>
  <c r="S66"/>
  <c r="S15" i="42"/>
  <c r="S65"/>
  <c r="F61" i="20"/>
  <c r="BE33" i="16"/>
  <c r="BF33"/>
  <c r="K30" i="51"/>
  <c r="K29" i="42"/>
  <c r="I46" i="51"/>
  <c r="I45" i="42"/>
  <c r="O25" i="51"/>
  <c r="O68"/>
  <c r="O24" i="42"/>
  <c r="O67"/>
  <c r="X33" i="51"/>
  <c r="X32" i="42"/>
  <c r="J47" i="51"/>
  <c r="J46" i="42"/>
  <c r="S44" i="51"/>
  <c r="S43" i="42"/>
  <c r="S48" i="51"/>
  <c r="S47" i="42"/>
  <c r="R50" i="51"/>
  <c r="R49" i="42"/>
  <c r="AD61" i="12"/>
  <c r="O32" i="55"/>
  <c r="N23" i="51"/>
  <c r="N67"/>
  <c r="Q48"/>
  <c r="Q47" i="42"/>
  <c r="R40" i="51"/>
  <c r="R39" i="42"/>
  <c r="J26" i="51"/>
  <c r="J25" i="42"/>
  <c r="J69"/>
  <c r="BE16" i="7"/>
  <c r="BF16"/>
  <c r="W43" i="51"/>
  <c r="W42" i="42"/>
  <c r="P41" i="51"/>
  <c r="P69"/>
  <c r="P40" i="42"/>
  <c r="P68"/>
  <c r="U50" i="51"/>
  <c r="U49" i="42"/>
  <c r="AD61" i="8"/>
  <c r="K32" i="55"/>
  <c r="AW59" i="46"/>
  <c r="K21" i="51"/>
  <c r="K20" i="42"/>
  <c r="P55" i="51"/>
  <c r="P54" i="42"/>
  <c r="D21" i="52"/>
  <c r="D22"/>
  <c r="E19"/>
  <c r="G33" i="32"/>
  <c r="F33"/>
  <c r="G53"/>
  <c r="F53"/>
  <c r="BE14" i="16"/>
  <c r="BF14"/>
  <c r="J61"/>
  <c r="S12" i="55"/>
  <c r="BE16" i="9"/>
  <c r="BF16"/>
  <c r="L61"/>
  <c r="L14" i="55"/>
  <c r="L64"/>
  <c r="G17" i="32"/>
  <c r="F17"/>
  <c r="AD34" i="18"/>
  <c r="BD30"/>
  <c r="Z30"/>
  <c r="BE42" i="13"/>
  <c r="BF42"/>
  <c r="AL61"/>
  <c r="P40" i="55"/>
  <c r="AU51" i="11"/>
  <c r="AU61"/>
  <c r="N49" i="55"/>
  <c r="BE51" i="11"/>
  <c r="BF51"/>
  <c r="V61" i="21"/>
  <c r="X24" i="55"/>
  <c r="BE26" i="21"/>
  <c r="BF26"/>
  <c r="R31" i="51"/>
  <c r="R30" i="42"/>
  <c r="M61" i="21"/>
  <c r="X15" i="55"/>
  <c r="X65"/>
  <c r="BE17" i="21"/>
  <c r="BF17"/>
  <c r="AL42" i="10"/>
  <c r="AL61"/>
  <c r="M40" i="55"/>
  <c r="BE42" i="10"/>
  <c r="BF42"/>
  <c r="BE49" i="11"/>
  <c r="BF49"/>
  <c r="AS61"/>
  <c r="N47" i="55"/>
  <c r="D9" i="2"/>
  <c r="E8"/>
  <c r="E7"/>
  <c r="AP58" i="46"/>
  <c r="AC33" i="15"/>
  <c r="BE33"/>
  <c r="BF33"/>
  <c r="BF30"/>
  <c r="BD30"/>
  <c r="J27" i="51"/>
  <c r="J26" i="42"/>
  <c r="BE43" i="6"/>
  <c r="BF43"/>
  <c r="AM61"/>
  <c r="I41" i="55"/>
  <c r="I69"/>
  <c r="L50" i="51"/>
  <c r="L49" i="42"/>
  <c r="AR58" i="46"/>
  <c r="BE34" i="18"/>
  <c r="BF34"/>
  <c r="O35" i="51"/>
  <c r="O34" i="42"/>
  <c r="F10" i="14"/>
  <c r="E9"/>
  <c r="F61"/>
  <c r="I26" i="51"/>
  <c r="I25" i="42"/>
  <c r="I69"/>
  <c r="G11" i="32"/>
  <c r="F11"/>
  <c r="T11" i="52"/>
  <c r="D11"/>
  <c r="BD14" i="19"/>
  <c r="AA61" i="8"/>
  <c r="K29" i="55"/>
  <c r="BE31" i="8"/>
  <c r="BF31"/>
  <c r="N55" i="51"/>
  <c r="N54" i="42"/>
  <c r="BD21" i="46"/>
  <c r="BE31" i="9"/>
  <c r="BF31"/>
  <c r="I18" i="51"/>
  <c r="I17" i="42"/>
  <c r="Q60" i="16"/>
  <c r="BD9"/>
  <c r="BD60"/>
  <c r="V13" i="51"/>
  <c r="V12" i="42"/>
  <c r="I40" i="51"/>
  <c r="I39" i="42"/>
  <c r="T55" i="51"/>
  <c r="T54" i="42"/>
  <c r="V29" i="51"/>
  <c r="V28" i="42"/>
  <c r="BF11" i="10"/>
  <c r="N16" i="51"/>
  <c r="N66"/>
  <c r="N15" i="42"/>
  <c r="N65"/>
  <c r="O46" i="51"/>
  <c r="O45" i="42"/>
  <c r="W34" i="51"/>
  <c r="W33" i="42"/>
  <c r="X52" i="51"/>
  <c r="X51" i="42"/>
  <c r="V17" i="51"/>
  <c r="V16" i="42"/>
  <c r="O9"/>
  <c r="X41" i="51"/>
  <c r="X69"/>
  <c r="X40" i="42"/>
  <c r="X68"/>
  <c r="W50" i="51"/>
  <c r="W49" i="42"/>
  <c r="BD20" i="46"/>
  <c r="I10" i="52"/>
  <c r="BD11" i="8"/>
  <c r="Q10"/>
  <c r="N18" i="6"/>
  <c r="BE18"/>
  <c r="BF18"/>
  <c r="AC61"/>
  <c r="I31" i="55"/>
  <c r="BE33" i="6"/>
  <c r="BF33"/>
  <c r="BF30"/>
  <c r="P49" i="51"/>
  <c r="P48" i="42"/>
  <c r="P22" i="51"/>
  <c r="P21" i="42"/>
  <c r="W26" i="51"/>
  <c r="W25" i="42"/>
  <c r="Q54" i="51"/>
  <c r="Q53" i="42"/>
  <c r="G44" i="32"/>
  <c r="F44"/>
  <c r="V19" i="52"/>
  <c r="J49" i="51"/>
  <c r="J48" i="42"/>
  <c r="BE10" i="16"/>
  <c r="X32" i="51"/>
  <c r="X31" i="42"/>
  <c r="BE16" i="16"/>
  <c r="BF16"/>
  <c r="M34" i="51"/>
  <c r="M33" i="42"/>
  <c r="N36" i="51"/>
  <c r="N35" i="42"/>
  <c r="G16"/>
  <c r="G17" i="51"/>
  <c r="BE16" i="10"/>
  <c r="BF16"/>
  <c r="L61"/>
  <c r="M14" i="55"/>
  <c r="M64"/>
  <c r="N61" i="6"/>
  <c r="I16" i="55"/>
  <c r="I66"/>
  <c r="V53" i="51"/>
  <c r="V52" i="42"/>
  <c r="U41" i="51"/>
  <c r="U69"/>
  <c r="U40" i="42"/>
  <c r="U68"/>
  <c r="BF30" i="16"/>
  <c r="G20" i="51"/>
  <c r="G19" i="42"/>
  <c r="T24" i="51"/>
  <c r="T23" i="42"/>
  <c r="J56" i="51"/>
  <c r="J55" i="42"/>
  <c r="S26" i="51"/>
  <c r="S25" i="42"/>
  <c r="E9" i="4"/>
  <c r="BE10" i="20"/>
  <c r="BF11"/>
  <c r="BF10"/>
  <c r="T23" i="51"/>
  <c r="T22" i="42"/>
  <c r="U40" i="51"/>
  <c r="U39" i="42"/>
  <c r="BE45" i="16"/>
  <c r="BF45"/>
  <c r="AO61"/>
  <c r="S43" i="55"/>
  <c r="R46" i="51"/>
  <c r="R45" i="42"/>
  <c r="U48" i="51"/>
  <c r="AX61" i="7"/>
  <c r="J52" i="55"/>
  <c r="T36" i="51"/>
  <c r="T35" i="42"/>
  <c r="BE34" i="12"/>
  <c r="BF34"/>
  <c r="L32" i="42"/>
  <c r="J7" i="2"/>
  <c r="S47" i="51"/>
  <c r="S46" i="42"/>
  <c r="T47" i="51"/>
  <c r="T46" i="42"/>
  <c r="L61" i="7"/>
  <c r="J14" i="55"/>
  <c r="J64"/>
  <c r="U53" i="51"/>
  <c r="U52" i="42"/>
  <c r="P21" i="51"/>
  <c r="P20" i="42"/>
  <c r="J23" i="51"/>
  <c r="J22" i="42"/>
  <c r="W44" i="51"/>
  <c r="W43" i="42"/>
  <c r="F8" i="52"/>
  <c r="G21" i="51"/>
  <c r="G20" i="42"/>
  <c r="G43" i="51"/>
  <c r="G42" i="42"/>
  <c r="BE51" i="46"/>
  <c r="BF51"/>
  <c r="Q66" i="42"/>
  <c r="H49" i="51"/>
  <c r="H48" i="42"/>
  <c r="X27" i="51"/>
  <c r="X26" i="42"/>
  <c r="D16" i="52"/>
  <c r="G13" i="32"/>
  <c r="F13"/>
  <c r="K61" i="14"/>
  <c r="Q13" i="55"/>
  <c r="BE15" i="14"/>
  <c r="J14" i="21"/>
  <c r="J61"/>
  <c r="X12" i="55"/>
  <c r="BE14" i="21"/>
  <c r="L61" i="14"/>
  <c r="Q14" i="55"/>
  <c r="Q64"/>
  <c r="BE16" i="14"/>
  <c r="BF16"/>
  <c r="G48" i="32"/>
  <c r="F48"/>
  <c r="L19" i="52"/>
  <c r="P20" i="6"/>
  <c r="BE20"/>
  <c r="BF20"/>
  <c r="G42" i="32"/>
  <c r="F42"/>
  <c r="BE17" i="18"/>
  <c r="BF17"/>
  <c r="M61"/>
  <c r="U15" i="55"/>
  <c r="U65"/>
  <c r="AG37" i="21"/>
  <c r="AG61"/>
  <c r="X35" i="55"/>
  <c r="AN44" i="19"/>
  <c r="BE44"/>
  <c r="BF44"/>
  <c r="AN61"/>
  <c r="V42" i="55"/>
  <c r="AM61" i="12"/>
  <c r="O41" i="55"/>
  <c r="O69"/>
  <c r="BE43" i="12"/>
  <c r="BF43"/>
  <c r="G23" i="32"/>
  <c r="F23"/>
  <c r="BE17" i="8"/>
  <c r="BF17"/>
  <c r="M61"/>
  <c r="K15" i="55"/>
  <c r="K65"/>
  <c r="AA31" i="14"/>
  <c r="BD30"/>
  <c r="Z30"/>
  <c r="AY55" i="18"/>
  <c r="BE55"/>
  <c r="BF55"/>
  <c r="S23" i="11"/>
  <c r="S61"/>
  <c r="N21" i="55"/>
  <c r="AL42" i="21"/>
  <c r="BE42"/>
  <c r="BF42"/>
  <c r="AL61"/>
  <c r="X40" i="55"/>
  <c r="Z60" i="14"/>
  <c r="W27" i="4"/>
  <c r="BE27"/>
  <c r="BF27"/>
  <c r="BA57" i="6"/>
  <c r="BE57"/>
  <c r="BF57"/>
  <c r="U61" i="12"/>
  <c r="O23" i="55"/>
  <c r="BE25" i="12"/>
  <c r="BF25"/>
  <c r="V25" i="51"/>
  <c r="V68"/>
  <c r="V24" i="42"/>
  <c r="V67"/>
  <c r="AO61" i="9"/>
  <c r="L43" i="55"/>
  <c r="BE45" i="9"/>
  <c r="BF45"/>
  <c r="BE58" i="19"/>
  <c r="BF58"/>
  <c r="BB61"/>
  <c r="V56" i="55"/>
  <c r="BC61" i="17"/>
  <c r="T57" i="55"/>
  <c r="BC59" i="17"/>
  <c r="BE59"/>
  <c r="BF59"/>
  <c r="AG58" i="46"/>
  <c r="BE38" i="20"/>
  <c r="BF38"/>
  <c r="AH61"/>
  <c r="W36" i="55"/>
  <c r="BE36" i="14"/>
  <c r="BF36"/>
  <c r="AF61"/>
  <c r="Q34" i="55"/>
  <c r="G38" i="32"/>
  <c r="F38"/>
  <c r="BE20" i="17"/>
  <c r="BF20"/>
  <c r="P20"/>
  <c r="P61"/>
  <c r="T18" i="55"/>
  <c r="AJ40" i="14"/>
  <c r="AJ61"/>
  <c r="Q38" i="55"/>
  <c r="BE40" i="14"/>
  <c r="BF40"/>
  <c r="BA57" i="5"/>
  <c r="BA61"/>
  <c r="H55" i="55"/>
  <c r="AZ56" i="7"/>
  <c r="BE56"/>
  <c r="BF56"/>
  <c r="AL42" i="11"/>
  <c r="BE42"/>
  <c r="BF42"/>
  <c r="BB58" i="13"/>
  <c r="BE58"/>
  <c r="BF58"/>
  <c r="BB61"/>
  <c r="P56" i="55"/>
  <c r="AQ47" i="17"/>
  <c r="AQ61"/>
  <c r="T45" i="55"/>
  <c r="BE47" i="17"/>
  <c r="BF47"/>
  <c r="AT61" i="7"/>
  <c r="J48" i="55"/>
  <c r="BE50" i="7"/>
  <c r="BF50"/>
  <c r="AE61" i="20"/>
  <c r="W33" i="55"/>
  <c r="BE35" i="20"/>
  <c r="BF35"/>
  <c r="V14" i="51"/>
  <c r="V64"/>
  <c r="V13" i="42"/>
  <c r="V63"/>
  <c r="J57" i="51"/>
  <c r="J56" i="42"/>
  <c r="N26" i="51"/>
  <c r="N25" i="42"/>
  <c r="P20" i="5"/>
  <c r="P61"/>
  <c r="H18" i="55"/>
  <c r="AA31" i="11"/>
  <c r="BE31"/>
  <c r="BF31"/>
  <c r="BF30"/>
  <c r="BD30"/>
  <c r="AA31" i="17"/>
  <c r="BD30"/>
  <c r="J41" i="51"/>
  <c r="J69"/>
  <c r="J40" i="42"/>
  <c r="J68"/>
  <c r="L45" i="51"/>
  <c r="L44" i="42"/>
  <c r="M46" i="51"/>
  <c r="M45" i="42"/>
  <c r="AV61" i="10"/>
  <c r="M50" i="55"/>
  <c r="W52" i="51"/>
  <c r="W51" i="42"/>
  <c r="H56" i="51"/>
  <c r="H55" i="42"/>
  <c r="Q60" i="14"/>
  <c r="BD9"/>
  <c r="D8" i="19"/>
  <c r="AK61" i="17"/>
  <c r="T39" i="55"/>
  <c r="Q31" i="51"/>
  <c r="Q30" i="42"/>
  <c r="AC61" i="12"/>
  <c r="O31" i="55"/>
  <c r="AA61" i="11"/>
  <c r="N29" i="55"/>
  <c r="BE39" i="9"/>
  <c r="BF39"/>
  <c r="G30" i="51"/>
  <c r="G29" i="42"/>
  <c r="K61" i="16"/>
  <c r="S13" i="55"/>
  <c r="BE15" i="16"/>
  <c r="BF15"/>
  <c r="T9" i="52"/>
  <c r="Q9" i="19"/>
  <c r="Q12" i="51"/>
  <c r="Q11" i="42"/>
  <c r="D14" i="52"/>
  <c r="BE44" i="4"/>
  <c r="BF44"/>
  <c r="AN61"/>
  <c r="G42" i="55"/>
  <c r="I56" i="51"/>
  <c r="I55" i="42"/>
  <c r="BE19" i="17"/>
  <c r="BF19"/>
  <c r="Q8" i="52"/>
  <c r="N61" i="18"/>
  <c r="U16" i="55"/>
  <c r="U66"/>
  <c r="BE18" i="18"/>
  <c r="BF18"/>
  <c r="N18"/>
  <c r="R23" i="51"/>
  <c r="R22" i="42"/>
  <c r="U23" i="51"/>
  <c r="U22" i="42"/>
  <c r="I24" i="51"/>
  <c r="I23" i="42"/>
  <c r="BE56" i="11"/>
  <c r="BF56"/>
  <c r="AA61" i="17"/>
  <c r="T29" i="55"/>
  <c r="D8" i="16"/>
  <c r="Q33" i="51"/>
  <c r="Q32" i="42"/>
  <c r="N39" i="51"/>
  <c r="N38" i="42"/>
  <c r="AB61" i="11"/>
  <c r="N30" i="55"/>
  <c r="W18" i="51"/>
  <c r="W17" i="42"/>
  <c r="BF11" i="5"/>
  <c r="BE24" i="13"/>
  <c r="BF24"/>
  <c r="X48" i="51"/>
  <c r="X47" i="42"/>
  <c r="AQ58" i="46"/>
  <c r="BE19" i="19"/>
  <c r="BF19"/>
  <c r="U24" i="51"/>
  <c r="U23" i="42"/>
  <c r="BE15" i="18"/>
  <c r="BF15"/>
  <c r="K61"/>
  <c r="U13" i="55"/>
  <c r="K15" i="18"/>
  <c r="O61" i="9"/>
  <c r="L17" i="55"/>
  <c r="BE19" i="9"/>
  <c r="BF19"/>
  <c r="H61" i="5"/>
  <c r="N12" i="51"/>
  <c r="N11" i="42"/>
  <c r="Q52" i="51"/>
  <c r="Q51" i="42"/>
  <c r="Q12" i="46"/>
  <c r="BD12"/>
  <c r="J12"/>
  <c r="I37" i="51"/>
  <c r="I36" i="42"/>
  <c r="L49" i="51"/>
  <c r="L48" i="42"/>
  <c r="BD30" i="21"/>
  <c r="BE22" i="19"/>
  <c r="BF22"/>
  <c r="BF21"/>
  <c r="AA31" i="20"/>
  <c r="BD30"/>
  <c r="Z30"/>
  <c r="S27" i="51"/>
  <c r="S26" i="42"/>
  <c r="U35" i="51"/>
  <c r="U34" i="42"/>
  <c r="AU61" i="8"/>
  <c r="K49" i="55"/>
  <c r="S8" i="52"/>
  <c r="K24" i="51"/>
  <c r="K23" i="42"/>
  <c r="R44" i="51"/>
  <c r="R43" i="42"/>
  <c r="T37" i="51"/>
  <c r="T36" i="42"/>
  <c r="G36" i="51"/>
  <c r="G35" i="42"/>
  <c r="F61" i="4"/>
  <c r="K12" i="42"/>
  <c r="I53" i="51"/>
  <c r="I52" i="42"/>
  <c r="K39" i="51"/>
  <c r="K38" i="42"/>
  <c r="R30" i="51"/>
  <c r="R29" i="42"/>
  <c r="U29" i="51"/>
  <c r="U28" i="42"/>
  <c r="J12" i="51"/>
  <c r="J11" i="42"/>
  <c r="Q47" i="51"/>
  <c r="Q46" i="42"/>
  <c r="P20" i="51"/>
  <c r="P19" i="42"/>
  <c r="V15" i="51"/>
  <c r="V65"/>
  <c r="V14" i="42"/>
  <c r="V64"/>
  <c r="O45" i="51"/>
  <c r="O44" i="42"/>
  <c r="BE10" i="4"/>
  <c r="BD30" i="8"/>
  <c r="G29" i="51"/>
  <c r="G28" i="42"/>
  <c r="BD15" i="46"/>
  <c r="M15"/>
  <c r="BE30" i="5"/>
  <c r="Z61"/>
  <c r="H28" i="55"/>
  <c r="O61" i="11"/>
  <c r="N17" i="55"/>
  <c r="BE19" i="11"/>
  <c r="BF19"/>
  <c r="Z61" i="9"/>
  <c r="L28" i="55"/>
  <c r="BE30" i="9"/>
  <c r="J14"/>
  <c r="J61"/>
  <c r="L12" i="55"/>
  <c r="BE14" i="12"/>
  <c r="BF14"/>
  <c r="J61"/>
  <c r="O12" i="55"/>
  <c r="BE14" i="18"/>
  <c r="J61"/>
  <c r="U12" i="55"/>
  <c r="N61" i="9"/>
  <c r="L16" i="55"/>
  <c r="L66"/>
  <c r="BE18" i="9"/>
  <c r="BF18"/>
  <c r="S61" i="15"/>
  <c r="R21" i="55"/>
  <c r="X22" i="51"/>
  <c r="X21" i="42"/>
  <c r="V30" i="51"/>
  <c r="V29" i="42"/>
  <c r="S29" i="51"/>
  <c r="S28" i="42"/>
  <c r="AG61" i="6"/>
  <c r="I35" i="55"/>
  <c r="T49" i="51"/>
  <c r="T48" i="42"/>
  <c r="AA61" i="20"/>
  <c r="W29" i="55"/>
  <c r="H51" i="51"/>
  <c r="H50" i="42"/>
  <c r="S49" i="51"/>
  <c r="S48" i="42"/>
  <c r="S11" i="51"/>
  <c r="S62"/>
  <c r="S10"/>
  <c r="S10" i="42"/>
  <c r="S61"/>
  <c r="S9"/>
  <c r="BE30" i="20"/>
  <c r="Z61"/>
  <c r="W28" i="55"/>
  <c r="AX54" i="12"/>
  <c r="AX61"/>
  <c r="O52" i="55"/>
  <c r="X44" i="51"/>
  <c r="X43" i="42"/>
  <c r="V50" i="51"/>
  <c r="V49" i="42"/>
  <c r="BE54" i="7"/>
  <c r="BF54"/>
  <c r="BE57" i="10"/>
  <c r="BF57"/>
  <c r="BF30"/>
  <c r="O20" i="51"/>
  <c r="O19" i="42"/>
  <c r="T52" i="51"/>
  <c r="T51" i="42"/>
  <c r="BD30" i="16"/>
  <c r="AN59" i="46"/>
  <c r="M21" i="51"/>
  <c r="M20" i="42"/>
  <c r="J17" i="51"/>
  <c r="J16" i="42"/>
  <c r="N61" i="13"/>
  <c r="P16" i="55"/>
  <c r="P66"/>
  <c r="T41" i="51"/>
  <c r="T69"/>
  <c r="T40" i="42"/>
  <c r="T68"/>
  <c r="Q67" i="51"/>
  <c r="W48"/>
  <c r="W47" i="42"/>
  <c r="AH59" i="46"/>
  <c r="T56" i="51"/>
  <c r="T56" i="55"/>
  <c r="T55" i="42"/>
  <c r="Q29"/>
  <c r="N18" i="51"/>
  <c r="J21"/>
  <c r="T9" i="55"/>
  <c r="U56" i="51"/>
  <c r="U56" i="55"/>
  <c r="U55" i="42"/>
  <c r="X57" i="55"/>
  <c r="X57" i="51"/>
  <c r="X56" i="42"/>
  <c r="P44" i="55"/>
  <c r="P44" i="51"/>
  <c r="P43" i="42"/>
  <c r="R18" i="51"/>
  <c r="BE34" i="46"/>
  <c r="BF34"/>
  <c r="S53" i="51"/>
  <c r="S53" i="55"/>
  <c r="S52" i="42"/>
  <c r="G12" i="55"/>
  <c r="G12" i="51"/>
  <c r="G11" i="42"/>
  <c r="L36"/>
  <c r="J8" i="58"/>
  <c r="J7"/>
  <c r="J9" i="59"/>
  <c r="J8"/>
  <c r="O35" i="42"/>
  <c r="V18" i="51"/>
  <c r="V18" i="55"/>
  <c r="V17" i="42"/>
  <c r="L36" i="51"/>
  <c r="E9" i="6"/>
  <c r="L37" i="51"/>
  <c r="P67" i="55"/>
  <c r="O36" i="51"/>
  <c r="K67" i="55"/>
  <c r="BF30" i="20"/>
  <c r="W40" i="55"/>
  <c r="W40" i="51"/>
  <c r="W39" i="42"/>
  <c r="W21" i="55"/>
  <c r="W20" i="42"/>
  <c r="W21" i="51"/>
  <c r="BF21" i="10"/>
  <c r="BE9" i="4"/>
  <c r="I8" i="58"/>
  <c r="I7"/>
  <c r="I9" i="59"/>
  <c r="I8"/>
  <c r="J70" i="55"/>
  <c r="J70" i="51"/>
  <c r="K22" i="42"/>
  <c r="X28"/>
  <c r="X29" i="55"/>
  <c r="X29" i="51"/>
  <c r="X34" i="55"/>
  <c r="F34"/>
  <c r="E34"/>
  <c r="X34" i="51"/>
  <c r="Q51" i="55"/>
  <c r="Q51" i="51"/>
  <c r="Q50" i="42"/>
  <c r="T46" i="55"/>
  <c r="T46" i="51"/>
  <c r="T45" i="42"/>
  <c r="BF21" i="21"/>
  <c r="K23" i="51"/>
  <c r="F52" i="55"/>
  <c r="E52"/>
  <c r="D10" i="52"/>
  <c r="BF30" i="18"/>
  <c r="U70" i="55"/>
  <c r="U70" i="51"/>
  <c r="F44" i="55"/>
  <c r="E44"/>
  <c r="J55"/>
  <c r="J55" i="51"/>
  <c r="J54" i="42"/>
  <c r="T7" i="58"/>
  <c r="I17" i="55"/>
  <c r="I17" i="51"/>
  <c r="I16" i="42"/>
  <c r="P8" i="58"/>
  <c r="P7"/>
  <c r="P9" i="59"/>
  <c r="P8"/>
  <c r="G24" i="42"/>
  <c r="G25" i="51"/>
  <c r="AE59" i="46"/>
  <c r="R12" i="42"/>
  <c r="F8" i="59"/>
  <c r="G53" i="55"/>
  <c r="Q53"/>
  <c r="F53"/>
  <c r="E53"/>
  <c r="G52" i="42"/>
  <c r="G53" i="51"/>
  <c r="T54" i="55"/>
  <c r="T54" i="51"/>
  <c r="T53" i="42"/>
  <c r="S15" i="55"/>
  <c r="S65"/>
  <c r="S15" i="51"/>
  <c r="S65"/>
  <c r="S14" i="42"/>
  <c r="S64"/>
  <c r="Q55"/>
  <c r="Q56" i="51"/>
  <c r="Q56" i="55"/>
  <c r="P54"/>
  <c r="P54" i="51"/>
  <c r="P53" i="42"/>
  <c r="BE30" i="18"/>
  <c r="I70" i="51"/>
  <c r="I70" i="55"/>
  <c r="N17" i="42"/>
  <c r="J20"/>
  <c r="D18" i="2"/>
  <c r="AL59" i="46"/>
  <c r="F46" i="55"/>
  <c r="E46"/>
  <c r="X36" i="42"/>
  <c r="S38" i="55"/>
  <c r="S38" i="51"/>
  <c r="S37" i="42"/>
  <c r="P17" i="55"/>
  <c r="P17" i="51"/>
  <c r="P16" i="42"/>
  <c r="P43" i="55"/>
  <c r="P43" i="51"/>
  <c r="P42" i="42"/>
  <c r="K36" i="51"/>
  <c r="K36" i="55"/>
  <c r="K35" i="42"/>
  <c r="M70" i="51"/>
  <c r="M70" i="55"/>
  <c r="K8" i="58"/>
  <c r="K7"/>
  <c r="K9" i="59"/>
  <c r="BE20" i="46"/>
  <c r="BF20"/>
  <c r="AC59"/>
  <c r="BE18"/>
  <c r="BF18"/>
  <c r="K67" i="51"/>
  <c r="R67"/>
  <c r="BD9" i="7"/>
  <c r="Q25" i="42"/>
  <c r="Q26" i="51"/>
  <c r="Q26" i="55"/>
  <c r="W9"/>
  <c r="BD60" i="4"/>
  <c r="U66" i="42"/>
  <c r="Q18" i="55"/>
  <c r="F18"/>
  <c r="E18"/>
  <c r="Q16"/>
  <c r="Q9"/>
  <c r="BF9" i="4"/>
  <c r="Q18" i="51"/>
  <c r="Q17" i="42"/>
  <c r="L27" i="55"/>
  <c r="L26" i="42"/>
  <c r="L27" i="51"/>
  <c r="U39" i="55"/>
  <c r="U38" i="42"/>
  <c r="U39" i="51"/>
  <c r="V32" i="55"/>
  <c r="V32" i="51"/>
  <c r="V31" i="42"/>
  <c r="H47" i="55"/>
  <c r="H46" i="42"/>
  <c r="H47" i="51"/>
  <c r="O51" i="55"/>
  <c r="O50" i="42"/>
  <c r="O51" i="51"/>
  <c r="U49"/>
  <c r="U49" i="55"/>
  <c r="U48" i="42"/>
  <c r="O9" i="55"/>
  <c r="P39" i="51"/>
  <c r="P39" i="55"/>
  <c r="P38" i="42"/>
  <c r="G32" i="55"/>
  <c r="G32" i="51"/>
  <c r="G31" i="42"/>
  <c r="V27" i="51"/>
  <c r="V27" i="55"/>
  <c r="V26" i="42"/>
  <c r="P29" i="51"/>
  <c r="P29" i="55"/>
  <c r="P28" i="42"/>
  <c r="U57" i="55"/>
  <c r="U56" i="42"/>
  <c r="U57" i="51"/>
  <c r="H37"/>
  <c r="H37" i="55"/>
  <c r="H36" i="42"/>
  <c r="H48" i="51"/>
  <c r="H48" i="55"/>
  <c r="H47" i="42"/>
  <c r="H14" i="51"/>
  <c r="H64"/>
  <c r="H14" i="55"/>
  <c r="H13" i="42"/>
  <c r="H63"/>
  <c r="Q35" i="51"/>
  <c r="Q35" i="55"/>
  <c r="F35"/>
  <c r="E35"/>
  <c r="Q34" i="42"/>
  <c r="K45" i="51"/>
  <c r="K45" i="55"/>
  <c r="K44" i="42"/>
  <c r="BF21" i="6"/>
  <c r="BF30" i="7"/>
  <c r="BF21"/>
  <c r="L54" i="42"/>
  <c r="P27"/>
  <c r="Q61" i="4"/>
  <c r="BE30" i="12"/>
  <c r="G65" i="55"/>
  <c r="J15"/>
  <c r="J65"/>
  <c r="F65"/>
  <c r="M45"/>
  <c r="M45" i="51"/>
  <c r="M44" i="42"/>
  <c r="BF13" i="17"/>
  <c r="BF10"/>
  <c r="BF9"/>
  <c r="BF8"/>
  <c r="BE10"/>
  <c r="G22" i="55"/>
  <c r="G21" i="42"/>
  <c r="G22" i="51"/>
  <c r="X26"/>
  <c r="X26" i="55"/>
  <c r="X25" i="42"/>
  <c r="H45" i="55"/>
  <c r="H45" i="51"/>
  <c r="H44" i="42"/>
  <c r="X67" i="55"/>
  <c r="U9"/>
  <c r="R57"/>
  <c r="R57" i="51"/>
  <c r="R56" i="42"/>
  <c r="X36" i="55"/>
  <c r="F36"/>
  <c r="E36"/>
  <c r="X36" i="51"/>
  <c r="X35" i="42"/>
  <c r="N27" i="55"/>
  <c r="N26" i="42"/>
  <c r="N27" i="51"/>
  <c r="K13"/>
  <c r="K66" i="42"/>
  <c r="BF10" i="5"/>
  <c r="R66" i="42"/>
  <c r="G26" i="51"/>
  <c r="V23" i="42"/>
  <c r="BF21" i="16"/>
  <c r="BD9" i="18"/>
  <c r="E61"/>
  <c r="BF30" i="8"/>
  <c r="BF21"/>
  <c r="BF21" i="15"/>
  <c r="W69" i="42"/>
  <c r="L55" i="51"/>
  <c r="P28"/>
  <c r="P11" i="42"/>
  <c r="R12" i="51"/>
  <c r="V39"/>
  <c r="Z61" i="12"/>
  <c r="O28" i="55"/>
  <c r="Y59" i="46"/>
  <c r="V59"/>
  <c r="R13" i="51"/>
  <c r="W67" i="55"/>
  <c r="BF11" i="11"/>
  <c r="BF10"/>
  <c r="BF9"/>
  <c r="BE10"/>
  <c r="N10" i="55"/>
  <c r="N9"/>
  <c r="N11"/>
  <c r="N62"/>
  <c r="N9" i="42"/>
  <c r="N10" i="51"/>
  <c r="N10" i="42"/>
  <c r="N61"/>
  <c r="N11" i="51"/>
  <c r="N62"/>
  <c r="BE10" i="21"/>
  <c r="BE9"/>
  <c r="BF13"/>
  <c r="BF10"/>
  <c r="X50" i="55"/>
  <c r="X49" i="42"/>
  <c r="X50" i="51"/>
  <c r="H33"/>
  <c r="H33" i="55"/>
  <c r="H32" i="42"/>
  <c r="H30" i="55"/>
  <c r="H30" i="51"/>
  <c r="H29" i="42"/>
  <c r="M23" i="51"/>
  <c r="M67"/>
  <c r="M23" i="55"/>
  <c r="M67"/>
  <c r="M22" i="42"/>
  <c r="M66"/>
  <c r="H11" i="55"/>
  <c r="H62"/>
  <c r="H10"/>
  <c r="N48"/>
  <c r="N48" i="51"/>
  <c r="N47" i="42"/>
  <c r="W41" i="51"/>
  <c r="W69"/>
  <c r="W41" i="55"/>
  <c r="W69"/>
  <c r="F69"/>
  <c r="W40" i="42"/>
  <c r="W68"/>
  <c r="L39" i="51"/>
  <c r="L39" i="55"/>
  <c r="L38" i="42"/>
  <c r="Q66" i="55"/>
  <c r="Q15" i="42"/>
  <c r="Q65"/>
  <c r="Q16" i="51"/>
  <c r="Q66"/>
  <c r="K55" i="55"/>
  <c r="F55"/>
  <c r="E55"/>
  <c r="K55" i="51"/>
  <c r="K54" i="42"/>
  <c r="I23" i="51"/>
  <c r="I23" i="55"/>
  <c r="I22" i="42"/>
  <c r="I66"/>
  <c r="J25" i="51"/>
  <c r="J68"/>
  <c r="J25" i="55"/>
  <c r="J24" i="42"/>
  <c r="J67"/>
  <c r="O29" i="55"/>
  <c r="O29" i="51"/>
  <c r="O28" i="42"/>
  <c r="G10" i="55"/>
  <c r="G11"/>
  <c r="G62"/>
  <c r="G10" i="42"/>
  <c r="G61"/>
  <c r="G11" i="51"/>
  <c r="G62"/>
  <c r="J15"/>
  <c r="J65"/>
  <c r="J14" i="42"/>
  <c r="J64"/>
  <c r="Q9" i="17"/>
  <c r="R8" i="58"/>
  <c r="R7"/>
  <c r="D7"/>
  <c r="R9" i="52"/>
  <c r="R8"/>
  <c r="D18" i="58"/>
  <c r="Q40" i="55"/>
  <c r="V40"/>
  <c r="F40"/>
  <c r="E40"/>
  <c r="Q40" i="51"/>
  <c r="Q39" i="42"/>
  <c r="L25" i="55"/>
  <c r="L68"/>
  <c r="L25" i="51"/>
  <c r="L68"/>
  <c r="L24" i="42"/>
  <c r="L67"/>
  <c r="N57" i="55"/>
  <c r="N57" i="51"/>
  <c r="N56" i="42"/>
  <c r="T50" i="55"/>
  <c r="T50" i="51"/>
  <c r="T49" i="42"/>
  <c r="S42" i="51"/>
  <c r="S42" i="55"/>
  <c r="S41" i="42"/>
  <c r="V39"/>
  <c r="V40" i="51"/>
  <c r="Q21" i="55"/>
  <c r="F21"/>
  <c r="E21"/>
  <c r="Q21" i="51"/>
  <c r="Q20" i="42"/>
  <c r="M11" i="55"/>
  <c r="M62"/>
  <c r="M10"/>
  <c r="G48"/>
  <c r="G48" i="51"/>
  <c r="G47" i="42"/>
  <c r="R16" i="55"/>
  <c r="R66"/>
  <c r="R15" i="42"/>
  <c r="R65"/>
  <c r="R16" i="51"/>
  <c r="R66"/>
  <c r="BE30" i="13"/>
  <c r="I39" i="55"/>
  <c r="I39" i="51"/>
  <c r="I38" i="42"/>
  <c r="H43" i="51"/>
  <c r="H43" i="55"/>
  <c r="H42" i="42"/>
  <c r="Q53" i="51"/>
  <c r="Q52" i="42"/>
  <c r="F10" i="16"/>
  <c r="F61"/>
  <c r="M49" i="55"/>
  <c r="M49" i="51"/>
  <c r="M48" i="42"/>
  <c r="BD9" i="21"/>
  <c r="Q60"/>
  <c r="V26" i="55"/>
  <c r="V25" i="42"/>
  <c r="V26" i="51"/>
  <c r="F56" i="55"/>
  <c r="E56"/>
  <c r="G25" i="42"/>
  <c r="G69"/>
  <c r="L33" i="51"/>
  <c r="BF21" i="13"/>
  <c r="E9" i="16"/>
  <c r="H26" i="55"/>
  <c r="H25" i="42"/>
  <c r="H26" i="51"/>
  <c r="G47" i="55"/>
  <c r="F47"/>
  <c r="E47"/>
  <c r="G47" i="51"/>
  <c r="G46" i="42"/>
  <c r="G37" i="51"/>
  <c r="G37" i="55"/>
  <c r="G36" i="42"/>
  <c r="M25" i="51"/>
  <c r="M68"/>
  <c r="M25" i="55"/>
  <c r="M68"/>
  <c r="M24" i="42"/>
  <c r="M67"/>
  <c r="T48" i="55"/>
  <c r="T47" i="42"/>
  <c r="T48" i="51"/>
  <c r="T27"/>
  <c r="T27" i="55"/>
  <c r="T26" i="42"/>
  <c r="Q60" i="20"/>
  <c r="BD9"/>
  <c r="O38" i="55"/>
  <c r="O38" i="51"/>
  <c r="O37" i="42"/>
  <c r="G24" i="51"/>
  <c r="G24" i="55"/>
  <c r="G23" i="42"/>
  <c r="G27" i="55"/>
  <c r="G27" i="51"/>
  <c r="M27"/>
  <c r="U27"/>
  <c r="F27"/>
  <c r="E27"/>
  <c r="G26" i="42"/>
  <c r="O39" i="55"/>
  <c r="O38" i="42"/>
  <c r="O39" i="51"/>
  <c r="F10" i="19"/>
  <c r="F61"/>
  <c r="J31" i="55"/>
  <c r="J30" i="42"/>
  <c r="J31" i="51"/>
  <c r="M27" i="55"/>
  <c r="M26" i="42"/>
  <c r="F61" i="11"/>
  <c r="BE10" i="5"/>
  <c r="V24" i="51"/>
  <c r="U47" i="42"/>
  <c r="L35"/>
  <c r="N22"/>
  <c r="N66"/>
  <c r="F61" i="5"/>
  <c r="P12" i="51"/>
  <c r="V30" i="42"/>
  <c r="BF30" i="17"/>
  <c r="BF21"/>
  <c r="P29" i="42"/>
  <c r="O67" i="55"/>
  <c r="H49" i="42"/>
  <c r="W23"/>
  <c r="W66"/>
  <c r="BE40" i="46"/>
  <c r="BF40"/>
  <c r="I12" i="51"/>
  <c r="I12" i="55"/>
  <c r="I11" i="42"/>
  <c r="O33" i="55"/>
  <c r="O33" i="51"/>
  <c r="O32" i="42"/>
  <c r="O50" i="55"/>
  <c r="O50" i="51"/>
  <c r="O49" i="42"/>
  <c r="Q43" i="55"/>
  <c r="Q43" i="51"/>
  <c r="Q42" i="42"/>
  <c r="Q69"/>
  <c r="M37" i="55"/>
  <c r="M36" i="42"/>
  <c r="M37" i="51"/>
  <c r="O48"/>
  <c r="O48" i="55"/>
  <c r="O47" i="42"/>
  <c r="S20" i="55"/>
  <c r="F20"/>
  <c r="E20"/>
  <c r="S19" i="42"/>
  <c r="S20" i="51"/>
  <c r="T25" i="55"/>
  <c r="T68"/>
  <c r="T24" i="42"/>
  <c r="T67"/>
  <c r="T25" i="51"/>
  <c r="T68"/>
  <c r="W25" i="55"/>
  <c r="W24" i="42"/>
  <c r="W67"/>
  <c r="W25" i="51"/>
  <c r="W68"/>
  <c r="U30"/>
  <c r="U30" i="55"/>
  <c r="U29" i="42"/>
  <c r="K51" i="55"/>
  <c r="K50" i="42"/>
  <c r="K51" i="51"/>
  <c r="X54" i="55"/>
  <c r="F54"/>
  <c r="E54"/>
  <c r="X53" i="42"/>
  <c r="X54" i="51"/>
  <c r="G16"/>
  <c r="G66"/>
  <c r="G16" i="55"/>
  <c r="G66"/>
  <c r="G15" i="42"/>
  <c r="G65"/>
  <c r="X16" i="55"/>
  <c r="X9"/>
  <c r="P50"/>
  <c r="P49" i="42"/>
  <c r="P50" i="51"/>
  <c r="U27" i="55"/>
  <c r="U26" i="42"/>
  <c r="K17" i="51"/>
  <c r="K17" i="55"/>
  <c r="K16" i="42"/>
  <c r="I61" i="17"/>
  <c r="BD10"/>
  <c r="I13"/>
  <c r="I10"/>
  <c r="N33" i="55"/>
  <c r="F33"/>
  <c r="E33"/>
  <c r="N32" i="42"/>
  <c r="N33" i="51"/>
  <c r="P26" i="55"/>
  <c r="P25" i="42"/>
  <c r="P69"/>
  <c r="P26" i="51"/>
  <c r="T43" i="55"/>
  <c r="T43" i="51"/>
  <c r="T42" i="42"/>
  <c r="T69"/>
  <c r="L42" i="51"/>
  <c r="L42" i="55"/>
  <c r="F42"/>
  <c r="E42"/>
  <c r="L41" i="42"/>
  <c r="R45" i="55"/>
  <c r="R45" i="51"/>
  <c r="R44" i="42"/>
  <c r="I49" i="51"/>
  <c r="I49" i="55"/>
  <c r="I48" i="42"/>
  <c r="J24" i="51"/>
  <c r="J24" i="55"/>
  <c r="J19"/>
  <c r="J23" i="42"/>
  <c r="BE10" i="13"/>
  <c r="P48" i="55"/>
  <c r="P48" i="51"/>
  <c r="P47" i="42"/>
  <c r="X66" i="55"/>
  <c r="X16" i="51"/>
  <c r="X66"/>
  <c r="X15" i="42"/>
  <c r="X65"/>
  <c r="W38" i="51"/>
  <c r="W38" i="55"/>
  <c r="W37" i="42"/>
  <c r="F41" i="55"/>
  <c r="E41"/>
  <c r="E61" i="16"/>
  <c r="F66" i="55"/>
  <c r="BE49" i="46"/>
  <c r="BF49"/>
  <c r="F31" i="55"/>
  <c r="E31"/>
  <c r="I9"/>
  <c r="F16"/>
  <c r="E16"/>
  <c r="BD9" i="13"/>
  <c r="Q60"/>
  <c r="H13" i="51"/>
  <c r="H13" i="55"/>
  <c r="F13"/>
  <c r="H12" i="42"/>
  <c r="BF9" i="16"/>
  <c r="J11" i="55"/>
  <c r="J62"/>
  <c r="J10"/>
  <c r="J9"/>
  <c r="J10" i="42"/>
  <c r="J61"/>
  <c r="J10" i="51"/>
  <c r="J9" i="42"/>
  <c r="J11" i="51"/>
  <c r="J62"/>
  <c r="F61" i="7"/>
  <c r="M9" i="55"/>
  <c r="M12" i="51"/>
  <c r="BE29" i="46"/>
  <c r="BF29"/>
  <c r="F29" i="55"/>
  <c r="E29"/>
  <c r="I62"/>
  <c r="AE33" i="46"/>
  <c r="P9" i="55"/>
  <c r="AV59" i="46"/>
  <c r="BE37"/>
  <c r="BF37"/>
  <c r="BE14"/>
  <c r="BF14"/>
  <c r="BE54"/>
  <c r="BF54"/>
  <c r="L59"/>
  <c r="BE31"/>
  <c r="BF31"/>
  <c r="AZ59"/>
  <c r="AU59"/>
  <c r="BE24"/>
  <c r="BF24"/>
  <c r="BE50"/>
  <c r="BF50"/>
  <c r="P18"/>
  <c r="AI59"/>
  <c r="BE48"/>
  <c r="BF48"/>
  <c r="AS59"/>
  <c r="O59"/>
  <c r="AX59"/>
  <c r="Q9"/>
  <c r="Q8"/>
  <c r="Q58"/>
  <c r="BE17"/>
  <c r="BF17"/>
  <c r="U59"/>
  <c r="BE52"/>
  <c r="BF52"/>
  <c r="BC59"/>
  <c r="AF59"/>
  <c r="BE57"/>
  <c r="BF57"/>
  <c r="BE23"/>
  <c r="BF23"/>
  <c r="BE30"/>
  <c r="BF30"/>
  <c r="X59"/>
  <c r="BE36"/>
  <c r="BF36"/>
  <c r="AM59"/>
  <c r="BE11"/>
  <c r="BF11"/>
  <c r="M16" i="51"/>
  <c r="M66"/>
  <c r="M15" i="42"/>
  <c r="M65"/>
  <c r="E9" i="18"/>
  <c r="D19" i="52"/>
  <c r="BE9" i="6"/>
  <c r="BF9"/>
  <c r="BF8"/>
  <c r="AD59" i="46"/>
  <c r="BA59"/>
  <c r="BE41"/>
  <c r="BF41"/>
  <c r="BE26"/>
  <c r="BF26"/>
  <c r="BE22"/>
  <c r="BF22"/>
  <c r="BE39"/>
  <c r="BF39"/>
  <c r="BE47"/>
  <c r="BF47"/>
  <c r="BE55"/>
  <c r="BF55"/>
  <c r="AK59"/>
  <c r="BE13"/>
  <c r="BF13"/>
  <c r="T59"/>
  <c r="K59"/>
  <c r="N59"/>
  <c r="BE16"/>
  <c r="BF16"/>
  <c r="BE56"/>
  <c r="BF56"/>
  <c r="BB59"/>
  <c r="AO59"/>
  <c r="M59"/>
  <c r="BE25"/>
  <c r="BF25"/>
  <c r="W59"/>
  <c r="Z58"/>
  <c r="H59"/>
  <c r="P59"/>
  <c r="AB59"/>
  <c r="BE38"/>
  <c r="BF38"/>
  <c r="AJ59"/>
  <c r="G33" i="42"/>
  <c r="G34" i="51"/>
  <c r="BF30" i="4"/>
  <c r="BF21"/>
  <c r="O52" i="51"/>
  <c r="O51" i="42"/>
  <c r="W29" i="51"/>
  <c r="W28" i="42"/>
  <c r="W36" i="51"/>
  <c r="W35" i="42"/>
  <c r="BD60" i="7"/>
  <c r="E61"/>
  <c r="I35" i="51"/>
  <c r="I34" i="42"/>
  <c r="T8" i="52"/>
  <c r="Q61" i="14"/>
  <c r="BE21"/>
  <c r="Z30" i="17"/>
  <c r="Z61"/>
  <c r="T28" i="55"/>
  <c r="T19"/>
  <c r="T8"/>
  <c r="BE30" i="17"/>
  <c r="T45" i="51"/>
  <c r="T44" i="42"/>
  <c r="L43" i="51"/>
  <c r="L42" i="42"/>
  <c r="L69"/>
  <c r="O23" i="51"/>
  <c r="O22" i="42"/>
  <c r="O41" i="51"/>
  <c r="O69"/>
  <c r="O40" i="42"/>
  <c r="O68"/>
  <c r="Z61" i="16"/>
  <c r="S28" i="55"/>
  <c r="BE30" i="16"/>
  <c r="Z30"/>
  <c r="R21" i="51"/>
  <c r="R20" i="42"/>
  <c r="BF14" i="18"/>
  <c r="BF9"/>
  <c r="BE9"/>
  <c r="N17" i="51"/>
  <c r="N16" i="42"/>
  <c r="BF9" i="12"/>
  <c r="H9" i="42"/>
  <c r="H10" i="51"/>
  <c r="U67"/>
  <c r="R20" i="46"/>
  <c r="R59"/>
  <c r="BE44"/>
  <c r="BF44"/>
  <c r="AP59"/>
  <c r="J28" i="51"/>
  <c r="J27" i="42"/>
  <c r="N54" i="51"/>
  <c r="N53" i="42"/>
  <c r="H41" i="51"/>
  <c r="H40" i="42"/>
  <c r="H54" i="51"/>
  <c r="H53" i="42"/>
  <c r="M55" i="51"/>
  <c r="M54" i="42"/>
  <c r="BF21" i="18"/>
  <c r="U33" i="51"/>
  <c r="U32" i="42"/>
  <c r="Z30" i="7"/>
  <c r="BE30"/>
  <c r="V22" i="51"/>
  <c r="V67"/>
  <c r="V21" i="42"/>
  <c r="O34" i="51"/>
  <c r="O33" i="42"/>
  <c r="J35" i="51"/>
  <c r="J34" i="42"/>
  <c r="BF30" i="14"/>
  <c r="BF21"/>
  <c r="X23" i="51"/>
  <c r="X22" i="42"/>
  <c r="H31" i="51"/>
  <c r="H30" i="42"/>
  <c r="H28" i="51"/>
  <c r="H27" i="42"/>
  <c r="J14" i="51"/>
  <c r="J64"/>
  <c r="J13" i="42"/>
  <c r="J63"/>
  <c r="BE21" i="18"/>
  <c r="Q61"/>
  <c r="Q61" i="16"/>
  <c r="BE21"/>
  <c r="S21" i="46"/>
  <c r="BE21"/>
  <c r="BF21"/>
  <c r="S59"/>
  <c r="I41" i="51"/>
  <c r="I69"/>
  <c r="I40" i="42"/>
  <c r="I68"/>
  <c r="Z30" i="15"/>
  <c r="Z61"/>
  <c r="R28" i="55"/>
  <c r="N49" i="51"/>
  <c r="N48" i="42"/>
  <c r="K25" i="51"/>
  <c r="K68"/>
  <c r="K24" i="42"/>
  <c r="K67"/>
  <c r="N52" i="51"/>
  <c r="N51" i="42"/>
  <c r="O15" i="51"/>
  <c r="O65"/>
  <c r="O14" i="42"/>
  <c r="O64"/>
  <c r="L16" i="51"/>
  <c r="L66"/>
  <c r="L15" i="42"/>
  <c r="L65"/>
  <c r="Z61" i="18"/>
  <c r="U28" i="55"/>
  <c r="O31" i="51"/>
  <c r="O30" i="42"/>
  <c r="BD60" i="14"/>
  <c r="E61"/>
  <c r="K15" i="51"/>
  <c r="K65"/>
  <c r="K14" i="42"/>
  <c r="K64"/>
  <c r="J52" i="51"/>
  <c r="J51" i="42"/>
  <c r="I16" i="51"/>
  <c r="I15" i="42"/>
  <c r="I9" i="52"/>
  <c r="I8"/>
  <c r="Q9" i="8"/>
  <c r="BE30" i="15"/>
  <c r="K29" i="51"/>
  <c r="K28" i="42"/>
  <c r="BE9" i="12"/>
  <c r="P9" i="52"/>
  <c r="P8"/>
  <c r="Q9" i="15"/>
  <c r="L34" i="51"/>
  <c r="L33" i="42"/>
  <c r="BF21" i="20"/>
  <c r="J59" i="46"/>
  <c r="BE12"/>
  <c r="BF12"/>
  <c r="U25" i="51"/>
  <c r="U68"/>
  <c r="U24" i="42"/>
  <c r="U67"/>
  <c r="N44" i="51"/>
  <c r="N43" i="42"/>
  <c r="P23" i="51"/>
  <c r="P22" i="42"/>
  <c r="L38" i="51"/>
  <c r="L37" i="42"/>
  <c r="BF15" i="13"/>
  <c r="BF9"/>
  <c r="BF8"/>
  <c r="BE9"/>
  <c r="O18" i="51"/>
  <c r="O17" i="42"/>
  <c r="O12" i="51"/>
  <c r="O11" i="42"/>
  <c r="Z30" i="8"/>
  <c r="Z61"/>
  <c r="K28" i="55"/>
  <c r="K19"/>
  <c r="X15" i="51"/>
  <c r="X65"/>
  <c r="X14" i="42"/>
  <c r="X64"/>
  <c r="L14" i="51"/>
  <c r="L64"/>
  <c r="L13" i="42"/>
  <c r="L63"/>
  <c r="P24" i="51"/>
  <c r="P23" i="42"/>
  <c r="R41" i="51"/>
  <c r="R69"/>
  <c r="R40" i="42"/>
  <c r="R68"/>
  <c r="Q32" i="51"/>
  <c r="Q31" i="42"/>
  <c r="I67" i="51"/>
  <c r="G68"/>
  <c r="P16"/>
  <c r="P66"/>
  <c r="P15" i="42"/>
  <c r="P65"/>
  <c r="Q61" i="7"/>
  <c r="BE21"/>
  <c r="L28" i="51"/>
  <c r="L27" i="42"/>
  <c r="K49" i="51"/>
  <c r="K48" i="42"/>
  <c r="BF21" i="11"/>
  <c r="W28" i="51"/>
  <c r="W27" i="42"/>
  <c r="T29" i="51"/>
  <c r="T28" i="42"/>
  <c r="Q38" i="51"/>
  <c r="Q37" i="42"/>
  <c r="T57" i="51"/>
  <c r="F57"/>
  <c r="E57"/>
  <c r="T56" i="42"/>
  <c r="X35" i="51"/>
  <c r="X34" i="42"/>
  <c r="Q14" i="51"/>
  <c r="Q64"/>
  <c r="Q13" i="42"/>
  <c r="Q63"/>
  <c r="BF15" i="14"/>
  <c r="BF9"/>
  <c r="BE9"/>
  <c r="O32" i="51"/>
  <c r="O31" i="42"/>
  <c r="BF21" i="5"/>
  <c r="BD9"/>
  <c r="Q60"/>
  <c r="M53" i="51"/>
  <c r="M52" i="42"/>
  <c r="J9" i="52"/>
  <c r="J8"/>
  <c r="Q9" i="9"/>
  <c r="X13" i="51"/>
  <c r="X12" i="42"/>
  <c r="W67" i="51"/>
  <c r="K44"/>
  <c r="K43" i="42"/>
  <c r="Q50" i="51"/>
  <c r="Q49" i="42"/>
  <c r="L56" i="51"/>
  <c r="L55" i="42"/>
  <c r="S41" i="51"/>
  <c r="S69"/>
  <c r="S40" i="42"/>
  <c r="S68"/>
  <c r="Z30" i="6"/>
  <c r="BE30"/>
  <c r="Z61"/>
  <c r="I28" i="55"/>
  <c r="X43" i="51"/>
  <c r="X42" i="42"/>
  <c r="R53" i="51"/>
  <c r="R52" i="42"/>
  <c r="I15" i="51"/>
  <c r="I65"/>
  <c r="I14" i="42"/>
  <c r="I64"/>
  <c r="BE30" i="8"/>
  <c r="P25" i="51"/>
  <c r="P68"/>
  <c r="P24" i="42"/>
  <c r="P67"/>
  <c r="K9" i="52"/>
  <c r="K8"/>
  <c r="Q9" i="10"/>
  <c r="U20" i="51"/>
  <c r="U19" i="42"/>
  <c r="G64" i="51"/>
  <c r="Q25"/>
  <c r="Q68"/>
  <c r="Q24" i="42"/>
  <c r="Q67"/>
  <c r="BF13" i="7"/>
  <c r="BF10"/>
  <c r="BF9"/>
  <c r="BF8"/>
  <c r="BE10"/>
  <c r="BE9"/>
  <c r="M48" i="51"/>
  <c r="M47" i="42"/>
  <c r="J36" i="51"/>
  <c r="J35" i="42"/>
  <c r="Z30" i="4"/>
  <c r="BE30"/>
  <c r="Z61"/>
  <c r="G28" i="55"/>
  <c r="G19"/>
  <c r="O16" i="51"/>
  <c r="O66"/>
  <c r="O15" i="42"/>
  <c r="O65"/>
  <c r="T22" i="51"/>
  <c r="T67"/>
  <c r="T21" i="42"/>
  <c r="O22" i="51"/>
  <c r="O67"/>
  <c r="O21" i="42"/>
  <c r="S17" i="51"/>
  <c r="S16" i="42"/>
  <c r="G8" i="52"/>
  <c r="O28" i="51"/>
  <c r="O27" i="42"/>
  <c r="G15" i="51"/>
  <c r="G9"/>
  <c r="G14" i="42"/>
  <c r="G67"/>
  <c r="K18" i="51"/>
  <c r="K17" i="42"/>
  <c r="K33" i="51"/>
  <c r="K32" i="42"/>
  <c r="I29" i="51"/>
  <c r="I28" i="42"/>
  <c r="S14" i="51"/>
  <c r="S64"/>
  <c r="S13" i="42"/>
  <c r="S63"/>
  <c r="R25" i="51"/>
  <c r="R68"/>
  <c r="R24" i="42"/>
  <c r="R67"/>
  <c r="N13" i="51"/>
  <c r="N12" i="42"/>
  <c r="BD10" i="10"/>
  <c r="I13"/>
  <c r="I10"/>
  <c r="I61"/>
  <c r="BE13"/>
  <c r="Q55" i="51"/>
  <c r="Q54" i="42"/>
  <c r="U12" i="51"/>
  <c r="U11" i="42"/>
  <c r="U12"/>
  <c r="U13"/>
  <c r="U14"/>
  <c r="U15"/>
  <c r="U8"/>
  <c r="L12" i="51"/>
  <c r="L11" i="42"/>
  <c r="Z30" i="21"/>
  <c r="Z61"/>
  <c r="X28" i="55"/>
  <c r="BE30" i="21"/>
  <c r="L17" i="51"/>
  <c r="L16" i="42"/>
  <c r="U13" i="51"/>
  <c r="BE45" i="46"/>
  <c r="BF45"/>
  <c r="AQ59"/>
  <c r="N30" i="51"/>
  <c r="N29" i="42"/>
  <c r="G42" i="51"/>
  <c r="G41" i="42"/>
  <c r="M50" i="51"/>
  <c r="M49" i="42"/>
  <c r="H18" i="51"/>
  <c r="H17" i="42"/>
  <c r="H55" i="51"/>
  <c r="H54" i="42"/>
  <c r="Q34" i="51"/>
  <c r="Q33" i="42"/>
  <c r="AG59" i="46"/>
  <c r="BE35"/>
  <c r="BF35"/>
  <c r="V56" i="51"/>
  <c r="V55" i="42"/>
  <c r="BE30" i="14"/>
  <c r="Z61"/>
  <c r="Q28" i="55"/>
  <c r="N21" i="51"/>
  <c r="N20" i="42"/>
  <c r="V42" i="51"/>
  <c r="V41" i="42"/>
  <c r="BF14" i="21"/>
  <c r="BF9"/>
  <c r="BF8"/>
  <c r="Q13" i="51"/>
  <c r="Q9"/>
  <c r="Q12" i="42"/>
  <c r="S43" i="51"/>
  <c r="S42" i="42"/>
  <c r="S69"/>
  <c r="BF9" i="20"/>
  <c r="BF8"/>
  <c r="M14" i="51"/>
  <c r="M64"/>
  <c r="M13" i="42"/>
  <c r="M63"/>
  <c r="BE9" i="16"/>
  <c r="P66" i="42"/>
  <c r="I31" i="51"/>
  <c r="I30" i="42"/>
  <c r="BE14" i="19"/>
  <c r="BF14"/>
  <c r="BF9"/>
  <c r="BF8"/>
  <c r="J14"/>
  <c r="J61"/>
  <c r="V12" i="55"/>
  <c r="V9"/>
  <c r="AR59" i="46"/>
  <c r="BE46"/>
  <c r="BF46"/>
  <c r="E9" i="32"/>
  <c r="D8" i="2"/>
  <c r="D7"/>
  <c r="M40" i="51"/>
  <c r="M39" i="42"/>
  <c r="BD10" i="15"/>
  <c r="G11"/>
  <c r="G61"/>
  <c r="BE11"/>
  <c r="W14" i="51"/>
  <c r="W64"/>
  <c r="W13" i="42"/>
  <c r="W63"/>
  <c r="Q45" i="51"/>
  <c r="Q44" i="42"/>
  <c r="I54" i="51"/>
  <c r="I53" i="42"/>
  <c r="W30" i="51"/>
  <c r="W29" i="42"/>
  <c r="H36" i="51"/>
  <c r="H35" i="42"/>
  <c r="U38" i="51"/>
  <c r="U37" i="42"/>
  <c r="V44" i="51"/>
  <c r="V43" i="42"/>
  <c r="H42" i="51"/>
  <c r="H41" i="42"/>
  <c r="U20"/>
  <c r="U21" i="51"/>
  <c r="J29"/>
  <c r="J28" i="42"/>
  <c r="Q20" i="51"/>
  <c r="Q19" i="42"/>
  <c r="H12" i="9"/>
  <c r="BD10"/>
  <c r="BE12"/>
  <c r="H61"/>
  <c r="L10" i="55"/>
  <c r="L9"/>
  <c r="W13" i="51"/>
  <c r="W9"/>
  <c r="W12" i="42"/>
  <c r="Q37" i="51"/>
  <c r="Q36" i="42"/>
  <c r="P42" i="51"/>
  <c r="P41" i="42"/>
  <c r="BF30" i="12"/>
  <c r="BF21"/>
  <c r="K43" i="51"/>
  <c r="K42" i="42"/>
  <c r="K69"/>
  <c r="W56" i="51"/>
  <c r="W55" i="42"/>
  <c r="P13" i="51"/>
  <c r="P12" i="42"/>
  <c r="P8"/>
  <c r="O43" i="51"/>
  <c r="O42" i="42"/>
  <c r="O69"/>
  <c r="L53" i="51"/>
  <c r="L52" i="42"/>
  <c r="BD9" i="6"/>
  <c r="Q60"/>
  <c r="P9" i="51"/>
  <c r="M18"/>
  <c r="M17" i="42"/>
  <c r="E9" i="21"/>
  <c r="W55" i="51"/>
  <c r="W54" i="42"/>
  <c r="N43" i="51"/>
  <c r="N42" i="42"/>
  <c r="N69"/>
  <c r="BD9" i="11"/>
  <c r="Q60"/>
  <c r="I45" i="51"/>
  <c r="I44" i="42"/>
  <c r="J53" i="51"/>
  <c r="J52" i="42"/>
  <c r="T17" i="51"/>
  <c r="T16" i="42"/>
  <c r="S22" i="51"/>
  <c r="S21" i="42"/>
  <c r="O14" i="51"/>
  <c r="O64"/>
  <c r="O13" i="42"/>
  <c r="O63"/>
  <c r="G27" i="32"/>
  <c r="F27"/>
  <c r="E9" i="13"/>
  <c r="BE30" i="19"/>
  <c r="BE15" i="46"/>
  <c r="BF15"/>
  <c r="U16" i="51"/>
  <c r="U66"/>
  <c r="U65" i="42"/>
  <c r="Q60" i="19"/>
  <c r="BD9"/>
  <c r="S13" i="51"/>
  <c r="S12" i="42"/>
  <c r="N29" i="51"/>
  <c r="N28" i="42"/>
  <c r="T39" i="51"/>
  <c r="F39"/>
  <c r="E39"/>
  <c r="T38" i="42"/>
  <c r="Z30" i="11"/>
  <c r="BE30"/>
  <c r="Z61"/>
  <c r="N28" i="55"/>
  <c r="W33" i="51"/>
  <c r="W32" i="42"/>
  <c r="J48" i="51"/>
  <c r="J47" i="42"/>
  <c r="P56" i="51"/>
  <c r="P55" i="42"/>
  <c r="T18" i="51"/>
  <c r="T17" i="42"/>
  <c r="X40" i="51"/>
  <c r="X39" i="42"/>
  <c r="U15" i="51"/>
  <c r="U65"/>
  <c r="U64" i="42"/>
  <c r="X12" i="51"/>
  <c r="X11" i="42"/>
  <c r="BE9" i="11"/>
  <c r="BE9" i="20"/>
  <c r="G11" i="8"/>
  <c r="BD10"/>
  <c r="BE11"/>
  <c r="G61"/>
  <c r="E58" i="46"/>
  <c r="BD19"/>
  <c r="Q19"/>
  <c r="BF30" i="9"/>
  <c r="BF21"/>
  <c r="N47" i="51"/>
  <c r="F47"/>
  <c r="E47"/>
  <c r="N46" i="42"/>
  <c r="X24" i="51"/>
  <c r="X23" i="42"/>
  <c r="P40" i="51"/>
  <c r="P39" i="42"/>
  <c r="S12" i="51"/>
  <c r="S11" i="42"/>
  <c r="K32" i="51"/>
  <c r="K31" i="42"/>
  <c r="BE9" i="17"/>
  <c r="L15" i="51"/>
  <c r="L65"/>
  <c r="L14" i="42"/>
  <c r="L64"/>
  <c r="J13" i="51"/>
  <c r="J12" i="42"/>
  <c r="N53" i="51"/>
  <c r="N52" i="42"/>
  <c r="U14" i="51"/>
  <c r="U64"/>
  <c r="U63" i="42"/>
  <c r="G10" i="46"/>
  <c r="BD9"/>
  <c r="BE10"/>
  <c r="G59"/>
  <c r="S31" i="51"/>
  <c r="S30" i="42"/>
  <c r="O19" i="5"/>
  <c r="E9"/>
  <c r="BE19"/>
  <c r="BF19"/>
  <c r="BF9"/>
  <c r="BF8"/>
  <c r="O61"/>
  <c r="H17" i="55"/>
  <c r="F17"/>
  <c r="E17"/>
  <c r="BD28" i="46"/>
  <c r="Z28"/>
  <c r="AA29"/>
  <c r="V20" i="51"/>
  <c r="V19" i="42"/>
  <c r="G63"/>
  <c r="Z61" i="10"/>
  <c r="M28" i="55"/>
  <c r="BE30" i="10"/>
  <c r="BE53" i="46"/>
  <c r="BF53"/>
  <c r="AY59"/>
  <c r="M40" i="42"/>
  <c r="M68"/>
  <c r="M41" i="51"/>
  <c r="M69"/>
  <c r="H22"/>
  <c r="H21" i="42"/>
  <c r="T14" i="51"/>
  <c r="T13" i="42"/>
  <c r="T63"/>
  <c r="J22" i="51"/>
  <c r="J67"/>
  <c r="J21" i="42"/>
  <c r="L13" i="51"/>
  <c r="L12" i="42"/>
  <c r="Q46" i="51"/>
  <c r="F46"/>
  <c r="E46"/>
  <c r="Q45" i="42"/>
  <c r="F45"/>
  <c r="E45"/>
  <c r="R17" i="51"/>
  <c r="R16" i="42"/>
  <c r="AA59" i="46"/>
  <c r="J44" i="51"/>
  <c r="J43" i="42"/>
  <c r="O37" i="51"/>
  <c r="O36" i="42"/>
  <c r="G45" i="51"/>
  <c r="G44" i="42"/>
  <c r="M51" i="51"/>
  <c r="F51"/>
  <c r="E51"/>
  <c r="M50" i="42"/>
  <c r="F21" i="32"/>
  <c r="E18"/>
  <c r="X18" i="51"/>
  <c r="X17" i="42"/>
  <c r="M17" i="51"/>
  <c r="M16" i="42"/>
  <c r="R43" i="51"/>
  <c r="R42" i="42"/>
  <c r="R69"/>
  <c r="Z61" i="19"/>
  <c r="V28" i="55"/>
  <c r="I14" i="51"/>
  <c r="I64"/>
  <c r="I13" i="42"/>
  <c r="I63"/>
  <c r="R70" i="51"/>
  <c r="R70" i="55"/>
  <c r="T70"/>
  <c r="T70" i="51"/>
  <c r="G9" i="55"/>
  <c r="W70"/>
  <c r="W70" i="51"/>
  <c r="F15" i="55"/>
  <c r="E15"/>
  <c r="Q70" i="51"/>
  <c r="Q70" i="55"/>
  <c r="N19"/>
  <c r="S70" i="51"/>
  <c r="S70" i="55"/>
  <c r="X19"/>
  <c r="N70" i="51"/>
  <c r="N70" i="55"/>
  <c r="R19"/>
  <c r="P70" i="51"/>
  <c r="P70" i="55"/>
  <c r="F49"/>
  <c r="E49"/>
  <c r="P19"/>
  <c r="U19"/>
  <c r="O70" i="51"/>
  <c r="O70" i="55"/>
  <c r="L70" i="51"/>
  <c r="L70" i="55"/>
  <c r="F50"/>
  <c r="E50"/>
  <c r="K70"/>
  <c r="K70" i="51"/>
  <c r="F26" i="55"/>
  <c r="E26"/>
  <c r="F30"/>
  <c r="E30"/>
  <c r="F45"/>
  <c r="E45"/>
  <c r="F21" i="51"/>
  <c r="E21"/>
  <c r="F32" i="55"/>
  <c r="E32"/>
  <c r="F32" i="51"/>
  <c r="E32"/>
  <c r="D8" i="58"/>
  <c r="BF8" i="16"/>
  <c r="F38" i="55"/>
  <c r="E38"/>
  <c r="G70" i="51"/>
  <c r="G70" i="55"/>
  <c r="S9"/>
  <c r="K8" i="59"/>
  <c r="D8"/>
  <c r="D9"/>
  <c r="F18" i="51"/>
  <c r="E18"/>
  <c r="F36"/>
  <c r="E36"/>
  <c r="F26"/>
  <c r="E26"/>
  <c r="F33"/>
  <c r="E33"/>
  <c r="F52"/>
  <c r="E52"/>
  <c r="H19" i="55"/>
  <c r="BF8" i="4"/>
  <c r="G8" i="55"/>
  <c r="G60"/>
  <c r="F60"/>
  <c r="BD60" i="18"/>
  <c r="G8" i="42"/>
  <c r="F26"/>
  <c r="E26"/>
  <c r="F50"/>
  <c r="E50"/>
  <c r="J66"/>
  <c r="F17"/>
  <c r="E17"/>
  <c r="F36"/>
  <c r="E36"/>
  <c r="X66"/>
  <c r="F48"/>
  <c r="E48"/>
  <c r="F25"/>
  <c r="E25"/>
  <c r="H69"/>
  <c r="BE9" i="19"/>
  <c r="Q60" i="17"/>
  <c r="BD9"/>
  <c r="G66" i="42"/>
  <c r="F37" i="51"/>
  <c r="E37"/>
  <c r="F40"/>
  <c r="E40"/>
  <c r="F30"/>
  <c r="E30"/>
  <c r="F50"/>
  <c r="E50"/>
  <c r="F49"/>
  <c r="E49"/>
  <c r="P8" i="55"/>
  <c r="F10" i="17"/>
  <c r="E9"/>
  <c r="F61"/>
  <c r="F51" i="55"/>
  <c r="E51"/>
  <c r="F24"/>
  <c r="E24"/>
  <c r="F39"/>
  <c r="E39"/>
  <c r="F48"/>
  <c r="E48"/>
  <c r="J68"/>
  <c r="F25"/>
  <c r="E25"/>
  <c r="M8" i="42"/>
  <c r="F43"/>
  <c r="T44" i="43"/>
  <c r="S9" i="51"/>
  <c r="F47" i="42"/>
  <c r="E47"/>
  <c r="W8"/>
  <c r="N8"/>
  <c r="F24"/>
  <c r="E24"/>
  <c r="F35"/>
  <c r="E35"/>
  <c r="F55"/>
  <c r="E55"/>
  <c r="BF8" i="14"/>
  <c r="F35" i="51"/>
  <c r="E35"/>
  <c r="W19"/>
  <c r="W8"/>
  <c r="L18" i="42"/>
  <c r="V66"/>
  <c r="F55" i="51"/>
  <c r="E55"/>
  <c r="L19" i="55"/>
  <c r="L8"/>
  <c r="J8"/>
  <c r="H9"/>
  <c r="H8"/>
  <c r="E61" i="20"/>
  <c r="BD60"/>
  <c r="Q61" i="21"/>
  <c r="BE21"/>
  <c r="F57" i="55"/>
  <c r="E57"/>
  <c r="N8"/>
  <c r="V69" i="42"/>
  <c r="X8" i="55"/>
  <c r="F23"/>
  <c r="E23"/>
  <c r="I67"/>
  <c r="Q19"/>
  <c r="Q8"/>
  <c r="F38" i="42"/>
  <c r="E38"/>
  <c r="R11" i="55"/>
  <c r="R62"/>
  <c r="R10"/>
  <c r="R9"/>
  <c r="R8"/>
  <c r="I19"/>
  <c r="I8"/>
  <c r="F43"/>
  <c r="E43"/>
  <c r="G67"/>
  <c r="F22"/>
  <c r="E22"/>
  <c r="O19"/>
  <c r="O8"/>
  <c r="V19"/>
  <c r="V8"/>
  <c r="F45" i="51"/>
  <c r="E45"/>
  <c r="F44"/>
  <c r="E44"/>
  <c r="M19" i="55"/>
  <c r="M8"/>
  <c r="F13" i="51"/>
  <c r="E13"/>
  <c r="F31" i="42"/>
  <c r="E31"/>
  <c r="F46"/>
  <c r="E46"/>
  <c r="W18"/>
  <c r="F29"/>
  <c r="E29"/>
  <c r="E9" i="19"/>
  <c r="F31" i="51"/>
  <c r="E31"/>
  <c r="Q8" i="42"/>
  <c r="F54"/>
  <c r="E54"/>
  <c r="F49"/>
  <c r="E49"/>
  <c r="F42" i="51"/>
  <c r="E42"/>
  <c r="X69" i="42"/>
  <c r="F56" i="51"/>
  <c r="E56"/>
  <c r="F56" i="42"/>
  <c r="E56"/>
  <c r="BF8" i="11"/>
  <c r="F24" i="51"/>
  <c r="E24"/>
  <c r="P19"/>
  <c r="P8"/>
  <c r="S19" i="55"/>
  <c r="S8"/>
  <c r="F12"/>
  <c r="E12"/>
  <c r="W68"/>
  <c r="W19"/>
  <c r="W8"/>
  <c r="F27"/>
  <c r="E27"/>
  <c r="Q61" i="20"/>
  <c r="BE21"/>
  <c r="F37" i="55"/>
  <c r="E37"/>
  <c r="E61" i="21"/>
  <c r="BD60"/>
  <c r="J67" i="55"/>
  <c r="U8"/>
  <c r="G67" i="51"/>
  <c r="H64" i="55"/>
  <c r="F64"/>
  <c r="F14"/>
  <c r="E14"/>
  <c r="Q61" i="13"/>
  <c r="BE21"/>
  <c r="E61"/>
  <c r="BD60"/>
  <c r="K11" i="55"/>
  <c r="K10"/>
  <c r="D8" i="52"/>
  <c r="F29" i="51"/>
  <c r="E29"/>
  <c r="F28" i="55"/>
  <c r="E13"/>
  <c r="F42" i="42"/>
  <c r="S8"/>
  <c r="F23"/>
  <c r="E23"/>
  <c r="F30"/>
  <c r="E30"/>
  <c r="F13"/>
  <c r="E13"/>
  <c r="F20"/>
  <c r="E20"/>
  <c r="F28"/>
  <c r="E28"/>
  <c r="F32"/>
  <c r="E32"/>
  <c r="F22"/>
  <c r="E22"/>
  <c r="F34"/>
  <c r="E34"/>
  <c r="F52"/>
  <c r="E52"/>
  <c r="F51"/>
  <c r="E51"/>
  <c r="BF28" i="46"/>
  <c r="BF19"/>
  <c r="BD8"/>
  <c r="BD58"/>
  <c r="O18" i="42"/>
  <c r="F43" i="51"/>
  <c r="E43"/>
  <c r="O8" i="42"/>
  <c r="F33"/>
  <c r="E33"/>
  <c r="BE28" i="46"/>
  <c r="E43" i="42"/>
  <c r="F10" i="15"/>
  <c r="E9"/>
  <c r="F61"/>
  <c r="X67" i="51"/>
  <c r="G28"/>
  <c r="G27" i="42"/>
  <c r="K11" i="51"/>
  <c r="K10"/>
  <c r="K9" i="42"/>
  <c r="K8"/>
  <c r="K10"/>
  <c r="P67" i="51"/>
  <c r="X8" i="42"/>
  <c r="T64" i="51"/>
  <c r="F64"/>
  <c r="T9"/>
  <c r="M28"/>
  <c r="M19"/>
  <c r="M27" i="42"/>
  <c r="M18"/>
  <c r="F12"/>
  <c r="BF11" i="8"/>
  <c r="BF10"/>
  <c r="BF9"/>
  <c r="BF8"/>
  <c r="BE10"/>
  <c r="BE9"/>
  <c r="X9" i="51"/>
  <c r="BD60" i="19"/>
  <c r="E61"/>
  <c r="S67" i="51"/>
  <c r="F53"/>
  <c r="E53"/>
  <c r="BD60" i="11"/>
  <c r="E61"/>
  <c r="I8" i="42"/>
  <c r="F10" i="9"/>
  <c r="E9"/>
  <c r="F61"/>
  <c r="V12" i="51"/>
  <c r="V9"/>
  <c r="V11" i="42"/>
  <c r="V8"/>
  <c r="F41"/>
  <c r="E41"/>
  <c r="U9" i="51"/>
  <c r="BF13" i="10"/>
  <c r="BF10"/>
  <c r="BF9"/>
  <c r="BF8"/>
  <c r="BE10"/>
  <c r="BE9"/>
  <c r="F67" i="42"/>
  <c r="P25" i="43"/>
  <c r="F14" i="51"/>
  <c r="E14"/>
  <c r="BD60" i="5"/>
  <c r="E61"/>
  <c r="L19" i="51"/>
  <c r="F37" i="42"/>
  <c r="E37"/>
  <c r="Q60" i="15"/>
  <c r="BD9"/>
  <c r="Q60" i="8"/>
  <c r="BD9"/>
  <c r="I65" i="42"/>
  <c r="F65"/>
  <c r="L15" i="43"/>
  <c r="F15" i="42"/>
  <c r="U28" i="51"/>
  <c r="U19"/>
  <c r="U27" i="42"/>
  <c r="F20" i="51"/>
  <c r="J18" i="42"/>
  <c r="H68"/>
  <c r="F68"/>
  <c r="R41" i="43"/>
  <c r="F40" i="42"/>
  <c r="E40"/>
  <c r="T28" i="51"/>
  <c r="T19"/>
  <c r="T27" i="42"/>
  <c r="T18"/>
  <c r="P18"/>
  <c r="P7"/>
  <c r="H66"/>
  <c r="F21"/>
  <c r="E21"/>
  <c r="H18"/>
  <c r="BF10" i="46"/>
  <c r="BF9"/>
  <c r="BF8"/>
  <c r="BE9"/>
  <c r="BE8"/>
  <c r="N28" i="51"/>
  <c r="N19"/>
  <c r="N27" i="42"/>
  <c r="N18"/>
  <c r="N7"/>
  <c r="Q61" i="19"/>
  <c r="BE21"/>
  <c r="Q28" i="51"/>
  <c r="Q19"/>
  <c r="Q8"/>
  <c r="Q27" i="42"/>
  <c r="Q18"/>
  <c r="I66" i="51"/>
  <c r="F66"/>
  <c r="F16"/>
  <c r="E16"/>
  <c r="H69"/>
  <c r="F69"/>
  <c r="F41"/>
  <c r="E41"/>
  <c r="S28"/>
  <c r="S19"/>
  <c r="S8"/>
  <c r="S27" i="42"/>
  <c r="S18"/>
  <c r="J9" i="51"/>
  <c r="V28"/>
  <c r="V19"/>
  <c r="V27" i="42"/>
  <c r="V18"/>
  <c r="G18" i="32"/>
  <c r="F18"/>
  <c r="F44" i="42"/>
  <c r="E44"/>
  <c r="H67" i="51"/>
  <c r="H19"/>
  <c r="F22"/>
  <c r="E22"/>
  <c r="F63" i="42"/>
  <c r="H13" i="43"/>
  <c r="F9" i="46"/>
  <c r="E8"/>
  <c r="F59"/>
  <c r="F48" i="51"/>
  <c r="E48"/>
  <c r="Z59" i="46"/>
  <c r="BE9" i="5"/>
  <c r="BE21" i="6"/>
  <c r="Q61"/>
  <c r="T8" i="42"/>
  <c r="L10" i="51"/>
  <c r="L9"/>
  <c r="L9" i="42"/>
  <c r="L8"/>
  <c r="J19" i="51"/>
  <c r="BE10" i="15"/>
  <c r="BE9"/>
  <c r="BF11"/>
  <c r="BF10"/>
  <c r="BF9"/>
  <c r="BF8"/>
  <c r="F39" i="42"/>
  <c r="E39"/>
  <c r="X28" i="51"/>
  <c r="X19"/>
  <c r="X27" i="42"/>
  <c r="X18"/>
  <c r="M9" i="51"/>
  <c r="G64" i="42"/>
  <c r="F64"/>
  <c r="J14" i="43"/>
  <c r="F14" i="42"/>
  <c r="E14"/>
  <c r="D9" i="52"/>
  <c r="Q60" i="10"/>
  <c r="BD9"/>
  <c r="BE19" i="46"/>
  <c r="Q59"/>
  <c r="F68" i="51"/>
  <c r="O9"/>
  <c r="F34"/>
  <c r="E34"/>
  <c r="F53" i="42"/>
  <c r="E53"/>
  <c r="BF8" i="12"/>
  <c r="O19" i="51"/>
  <c r="F23"/>
  <c r="E23"/>
  <c r="F10" i="8"/>
  <c r="E9"/>
  <c r="F61"/>
  <c r="G9" i="32"/>
  <c r="E8"/>
  <c r="F9"/>
  <c r="T66" i="42"/>
  <c r="BD9" i="9"/>
  <c r="Q60"/>
  <c r="F38" i="51"/>
  <c r="E38"/>
  <c r="H17"/>
  <c r="F17"/>
  <c r="E17"/>
  <c r="H16" i="42"/>
  <c r="F16"/>
  <c r="E16"/>
  <c r="F19"/>
  <c r="S66"/>
  <c r="Q61" i="11"/>
  <c r="BE21"/>
  <c r="BD60" i="6"/>
  <c r="E61"/>
  <c r="BF12" i="9"/>
  <c r="BF10"/>
  <c r="BF9"/>
  <c r="BF8"/>
  <c r="BE10"/>
  <c r="BE9"/>
  <c r="R10" i="51"/>
  <c r="R9"/>
  <c r="R11"/>
  <c r="R62"/>
  <c r="R10" i="42"/>
  <c r="R61"/>
  <c r="R9"/>
  <c r="R8"/>
  <c r="F61" i="10"/>
  <c r="F10"/>
  <c r="E9"/>
  <c r="N9" i="51"/>
  <c r="F15"/>
  <c r="E15"/>
  <c r="G65"/>
  <c r="F65"/>
  <c r="O66" i="42"/>
  <c r="U18"/>
  <c r="I28" i="51"/>
  <c r="I19"/>
  <c r="I27" i="42"/>
  <c r="I18"/>
  <c r="BE21" i="5"/>
  <c r="Q61"/>
  <c r="F25" i="51"/>
  <c r="E25"/>
  <c r="K28"/>
  <c r="K19"/>
  <c r="K27" i="42"/>
  <c r="K18"/>
  <c r="I9" i="51"/>
  <c r="R28"/>
  <c r="R19"/>
  <c r="R27" i="42"/>
  <c r="R18"/>
  <c r="F54" i="51"/>
  <c r="E54"/>
  <c r="H9"/>
  <c r="BF8" i="18"/>
  <c r="J8" i="42"/>
  <c r="V70" i="51"/>
  <c r="V70" i="55"/>
  <c r="H70"/>
  <c r="H70" i="51"/>
  <c r="X70" i="55"/>
  <c r="X70" i="51"/>
  <c r="M8"/>
  <c r="J7" i="42"/>
  <c r="W7"/>
  <c r="E12"/>
  <c r="T43" i="43"/>
  <c r="E15" i="42"/>
  <c r="O7"/>
  <c r="S7"/>
  <c r="F69"/>
  <c r="T26" i="43"/>
  <c r="F67" i="55"/>
  <c r="E61" i="17"/>
  <c r="BD60"/>
  <c r="F68" i="55"/>
  <c r="Q61" i="17"/>
  <c r="BE21"/>
  <c r="L7" i="42"/>
  <c r="Q7"/>
  <c r="X8" i="51"/>
  <c r="M7" i="42"/>
  <c r="F11"/>
  <c r="V8" i="51"/>
  <c r="E59" i="46"/>
  <c r="K9" i="55"/>
  <c r="K8"/>
  <c r="F10"/>
  <c r="K62"/>
  <c r="F62"/>
  <c r="F11"/>
  <c r="E11"/>
  <c r="E28"/>
  <c r="F19"/>
  <c r="E19"/>
  <c r="X7" i="42"/>
  <c r="E42"/>
  <c r="I7"/>
  <c r="I8" i="51"/>
  <c r="J8"/>
  <c r="BF7" i="46"/>
  <c r="BE21" i="9"/>
  <c r="Q61"/>
  <c r="BE21" i="10"/>
  <c r="Q61"/>
  <c r="J8" i="43"/>
  <c r="J7"/>
  <c r="R19"/>
  <c r="R7"/>
  <c r="Q61" i="8"/>
  <c r="BE21"/>
  <c r="N8" i="51"/>
  <c r="R7" i="42"/>
  <c r="O8" i="51"/>
  <c r="BD60" i="10"/>
  <c r="E61"/>
  <c r="H8" i="43"/>
  <c r="H7"/>
  <c r="BD60" i="8"/>
  <c r="E61"/>
  <c r="V7" i="42"/>
  <c r="T8" i="51"/>
  <c r="K61" i="42"/>
  <c r="F61"/>
  <c r="D10" i="43"/>
  <c r="F10" i="42"/>
  <c r="E19"/>
  <c r="U8" i="51"/>
  <c r="K7" i="42"/>
  <c r="BD60" i="9"/>
  <c r="E61"/>
  <c r="G8" i="32"/>
  <c r="F8"/>
  <c r="L8" i="51"/>
  <c r="F66" i="42"/>
  <c r="N24" i="43"/>
  <c r="F9" i="42"/>
  <c r="BD60" i="15"/>
  <c r="E61"/>
  <c r="P19" i="43"/>
  <c r="P7"/>
  <c r="K9" i="51"/>
  <c r="K8"/>
  <c r="F10"/>
  <c r="F27" i="42"/>
  <c r="E27"/>
  <c r="G18"/>
  <c r="G7"/>
  <c r="G59"/>
  <c r="F59"/>
  <c r="H8" i="51"/>
  <c r="U7" i="42"/>
  <c r="R8" i="51"/>
  <c r="T7" i="42"/>
  <c r="F67" i="51"/>
  <c r="H8" i="42"/>
  <c r="H7"/>
  <c r="E20" i="51"/>
  <c r="L8" i="43"/>
  <c r="L7"/>
  <c r="Q61" i="15"/>
  <c r="BE21"/>
  <c r="K62" i="51"/>
  <c r="F62"/>
  <c r="F11"/>
  <c r="E11"/>
  <c r="F28"/>
  <c r="E28"/>
  <c r="G19"/>
  <c r="G8"/>
  <c r="G60"/>
  <c r="F60"/>
  <c r="F12"/>
  <c r="E12"/>
  <c r="F70"/>
  <c r="F70" i="55"/>
  <c r="E10" i="42"/>
  <c r="E11"/>
  <c r="T19" i="43"/>
  <c r="T7"/>
  <c r="E10" i="55"/>
  <c r="F9"/>
  <c r="E9"/>
  <c r="F19" i="51"/>
  <c r="E19"/>
  <c r="E10"/>
  <c r="F9"/>
  <c r="F18" i="42"/>
  <c r="E9"/>
  <c r="F8"/>
  <c r="N19" i="43"/>
  <c r="N7"/>
  <c r="D8"/>
  <c r="D7"/>
  <c r="F8" i="55"/>
  <c r="F72"/>
  <c r="E9" i="51"/>
  <c r="F8"/>
  <c r="E18" i="42"/>
  <c r="E8"/>
  <c r="F7"/>
  <c r="B4" i="43"/>
  <c r="F73" i="55"/>
  <c r="E8"/>
  <c r="E7" i="42"/>
  <c r="E8" i="51"/>
  <c r="F73"/>
  <c r="F71" i="42"/>
  <c r="F72"/>
  <c r="F72" i="51"/>
  <c r="G12" i="43"/>
  <c r="G8"/>
  <c r="G7"/>
  <c r="U26"/>
  <c r="S41"/>
  <c r="S19"/>
  <c r="S7"/>
  <c r="U44"/>
  <c r="Q25"/>
  <c r="Q19"/>
  <c r="Q7"/>
  <c r="K14"/>
  <c r="K8"/>
  <c r="K7"/>
  <c r="I13"/>
  <c r="I8"/>
  <c r="I7"/>
  <c r="U43"/>
  <c r="M15"/>
  <c r="M8"/>
  <c r="M7"/>
  <c r="O24"/>
  <c r="O19"/>
  <c r="O7"/>
  <c r="E10"/>
  <c r="E8"/>
  <c r="E7"/>
  <c r="U19"/>
  <c r="U7"/>
</calcChain>
</file>

<file path=xl/sharedStrings.xml><?xml version="1.0" encoding="utf-8"?>
<sst xmlns="http://schemas.openxmlformats.org/spreadsheetml/2006/main" count="19755" uniqueCount="3298">
  <si>
    <t xml:space="preserve">Thôn Đồng Móong </t>
  </si>
  <si>
    <t>Các thôn: Yên Bình, Đèo Ảng, Chợ Bợ 2, Tân Bình, Thôn Đo, Nam Ninh, Đồng Vầu, Thác Lường, Đồng Cỏm</t>
  </si>
  <si>
    <t>TDP Tân Tiến</t>
  </si>
  <si>
    <t>CLN 6 ha; BHK 0,5 ha; RSX 1 ha; NTS 0,5 ha</t>
  </si>
  <si>
    <t>CLN 2,22 ha; RSX 1,3 ha</t>
  </si>
  <si>
    <t>TDP Bắc Mục, Bắc Yên, Tân Bắc</t>
  </si>
  <si>
    <t>TDP Tân Bình</t>
  </si>
  <si>
    <t>Nhà văn hóa TDP Ba Trãng</t>
  </si>
  <si>
    <t>Nhà văn hóa TDP Tân Cương</t>
  </si>
  <si>
    <t>TDP Tân Cương</t>
  </si>
  <si>
    <t>TDP Tân Trung</t>
  </si>
  <si>
    <t>TDP Tân Bắc</t>
  </si>
  <si>
    <t>Nhà máy nước sạch thị trấn Tân Yên</t>
  </si>
  <si>
    <t>Cải tạo, nâng cấp đường Tân Trung, Tân Yên đi Khuân Bảy (Tân Bình) dài 1km</t>
  </si>
  <si>
    <t>ODT 0,1 ha; CLN 0,2 ha; RSX 0,2 ha; LUC 0,1 ha</t>
  </si>
  <si>
    <t>ODT 0,1 ha; CLN 0,3 ha; RSX 0,3 ha; LUC 0,1 ha</t>
  </si>
  <si>
    <t>Tân Trung, Tân Yên, Tân Bình</t>
  </si>
  <si>
    <t>Tân Trung, Yên Thịnh</t>
  </si>
  <si>
    <t>CLN 1 ha; RSX 1 ha</t>
  </si>
  <si>
    <t>Tân Trung, Tân Yên</t>
  </si>
  <si>
    <t>Quy hoạch khu dân cư dọc trục đường Tân Bình đi nghĩa trang Đồng Bàng (khu nhà ông La Văn Đâu)</t>
  </si>
  <si>
    <t>CLN 0,9 ha; RSX 0,9 ha; NTS 0,2 ha</t>
  </si>
  <si>
    <t>Quy hoạch các khu dân cư, dịch vụ dọc tuyến đường mở mới trục đường đô thị từ km 174+900 đến km 179+260 (QL2)</t>
  </si>
  <si>
    <t>LUC 2 ha; CLN 4 ha; RSX 4 ha</t>
  </si>
  <si>
    <t>Yên Thịnh, Tân Yên, Tân Cương, Tân Quang, Tân Bình</t>
  </si>
  <si>
    <t>Mở rộng trung tâm y tế huyện Hàm Yên</t>
  </si>
  <si>
    <t>Thôn 4 Minh Quang</t>
  </si>
  <si>
    <t>Di tích hội nghị công thương trung ương</t>
  </si>
  <si>
    <t>Di tích Xưởng quân giới TĐ31</t>
  </si>
  <si>
    <t>Di tích Xưởng quân giới TĐ75</t>
  </si>
  <si>
    <t>Di tích Hang Đá Đen</t>
  </si>
  <si>
    <t>Di tích Nhà Bưu điện Việt Nam</t>
  </si>
  <si>
    <t>Di tích Đồi Ngòi Bang</t>
  </si>
  <si>
    <t>Quy hoạch đất trụ sở, kinh doanh HTX Yên Lâm</t>
  </si>
  <si>
    <t>Thôn 2 Nắc Con</t>
  </si>
  <si>
    <t>Thôn Ngòi Sen, Thôn tháng 10</t>
  </si>
  <si>
    <t>Xã Thành Long, xã Bằng Cốc</t>
  </si>
  <si>
    <t>Văn bản số: 42/TB-UBND của UBND tỉnh Tuyên Quang ngày 30/6/2020</t>
  </si>
  <si>
    <t>Quyết định chủ trương đầu tư số: 226/QĐ-UBND ngày 12/6/2020 của UBND tỉnh Tuyên Quang</t>
  </si>
  <si>
    <t>xã Phù Lưu và khu suối lếch (Gốc mít) xã Tân Thành</t>
  </si>
  <si>
    <t>Xã Tân Thành, Xã Phù Lưu</t>
  </si>
  <si>
    <t>Quyết định chủ trương đầu tư số: 225/QĐ-UBND ngày 12/6/2020 của UBND tỉnh Tuyên Quang</t>
  </si>
  <si>
    <t>Giấy phép khai thác khoáng sản số: 08/GP-UBND ngày 10/4/2007</t>
  </si>
  <si>
    <t>Quyết định điều chỉnh chủ trương đầu tư số: 145/QĐ-UBND ngày 05/6/2018</t>
  </si>
  <si>
    <t>Văn bản số: 954/UBND-CN ngày 11/4/2018 của UBND tỉnh Tuyên Quang.</t>
  </si>
  <si>
    <t>Xây dựng điểm trường mầm non (Cây xoan, Cây Chanh vị trí mới)</t>
  </si>
  <si>
    <t>Mở rộng khuôn viên trạm y tế xã Đức Ninh (vườn thuốc nam)</t>
  </si>
  <si>
    <t>Nâng cấp, mở rộng tuyến đường UBND xã đi Hùng Đức</t>
  </si>
  <si>
    <t>Nâng cấp, mở rộng tuyến đường km22 QL2 đi mỏ đá Đồng Danh</t>
  </si>
  <si>
    <t>Thôn Tân Lập, Làng Đồng, Đồng Danh</t>
  </si>
  <si>
    <t>Thôn Chẽ, Đồng Danh</t>
  </si>
  <si>
    <t>TDP Tân Thịnh</t>
  </si>
  <si>
    <t>Quy hoạch chi tiết khu ẩm thực bờ sông TDP Bắc Mục, Bắc Yên, Tân Bắc, thị trấn Tân Yên, huyện Hàm Yên, tỉnh Tuyên Quang</t>
  </si>
  <si>
    <t>Quy hoạch chi tiết xây dựng Khu thương mại và dịch vụ TDP Tân Yên, TT Tân Yên, huyện Hàm Yên (Km40 đường QL 2)</t>
  </si>
  <si>
    <t>Quy hoạch chi tiết và xây dựng điểm dân cư: TDP Tân Bắc, thị trấn Tân Yên, huyện Hàm Yên, tỉnh Tuyên Quang</t>
  </si>
  <si>
    <t>Khu đô thị TDP Cầu Mới, thị trấn Tân Yên</t>
  </si>
  <si>
    <t>Quy hoạch tuyến đường nội thị từ TDP Cống Đôi đến TDP Tân Bình, TT Tân Yên</t>
  </si>
  <si>
    <t>TDP Ba Trãng, Tân Bình, Tân Quang, Tân Yên</t>
  </si>
  <si>
    <t>Nhà văn hóa thôn Gạo Đình</t>
  </si>
  <si>
    <t>Quy hoạch điểm dân cư thôn Bưa</t>
  </si>
  <si>
    <t>thôn Bưa</t>
  </si>
  <si>
    <t>Đường nội đồng từ khu Thanh Y đi Cốc Lương</t>
  </si>
  <si>
    <t>Thôn Bưa</t>
  </si>
  <si>
    <t>Thôn Trò</t>
  </si>
  <si>
    <t>Mở rộng trường Phù Loan</t>
  </si>
  <si>
    <t>LUK 0,3 ha; CLN 0,7 ha</t>
  </si>
  <si>
    <t>Thôn Thụt</t>
  </si>
  <si>
    <t>CLN 25 ha; LUK 3 ha; RSX 20,5 ha; NTS 1,5 ha;</t>
  </si>
  <si>
    <t>Thôn 2, Thôn 3 Tân Yên</t>
  </si>
  <si>
    <t>Thôn Đồng chùa</t>
  </si>
  <si>
    <t>BHK 0,08 ha; NTS 0,02 ha</t>
  </si>
  <si>
    <t>Diện tích đất chè 30 ha gồm các thôn: Thành Công 1, Cây Đa, Hưng Long, Trung Thành 4, Phúc Long 4, Loa, Phúc Long 1</t>
  </si>
  <si>
    <t>Các thôn: Thành Công 1, Cây Đa, Hưng Long, Trung Thành 4, Phúc Long 4, Loa, Phúc Long 1</t>
  </si>
  <si>
    <t>Thôn Trung Thành 3</t>
  </si>
  <si>
    <t>Thôn 8 Minh Quang, thôn 8 Minh Tiến</t>
  </si>
  <si>
    <t>Thôn 13 Minh Quang</t>
  </si>
  <si>
    <t>Thôn 1 Minh Tiến</t>
  </si>
  <si>
    <t>Thôn 12 Minh Quang</t>
  </si>
  <si>
    <t>Quy hoạch bến xe khách xã Minh Hương</t>
  </si>
  <si>
    <t>LUC 0,1 ha; CLN 0,3 ha</t>
  </si>
  <si>
    <t>Quy hoạch Khu dân cư thôn 3 Minh Quang</t>
  </si>
  <si>
    <t>LUK 0,4 ha; BHK 0,6 ha</t>
  </si>
  <si>
    <t>Mở Tuyến đường từ thôn Làng Soi (Nhà ông Sáng) sang Thôn Làng Chiềng</t>
  </si>
  <si>
    <t>Mở Tuyến đường từ thôn 2 Thống đến Thôn 6 Minh Phú (Dọc theo bờ Sông Lô)</t>
  </si>
  <si>
    <t>HNK 2 ha; LUC 0,3 ha; CLN 1 ha; RSX 4 ha</t>
  </si>
  <si>
    <t>Thôn 6+4 Thống nhất, Làng Soi</t>
  </si>
  <si>
    <t>Thôn 7 Thống Nhất, Thôn 5 Thống Nhất</t>
  </si>
  <si>
    <t>Thôn Làng Soi, Thôn Làng Chiềng</t>
  </si>
  <si>
    <t>Thôn 2,5,7 Thống Nhất, Thôn 6,8,9 Minh Phú</t>
  </si>
  <si>
    <t>HY-657</t>
  </si>
  <si>
    <t>HY-758</t>
  </si>
  <si>
    <t>HY-780</t>
  </si>
  <si>
    <t>HY-786</t>
  </si>
  <si>
    <t>HY-830</t>
  </si>
  <si>
    <t>HY-831</t>
  </si>
  <si>
    <t>HY-832</t>
  </si>
  <si>
    <t>HY-834</t>
  </si>
  <si>
    <t>HY-835</t>
  </si>
  <si>
    <t>HY-836</t>
  </si>
  <si>
    <t>HY-837</t>
  </si>
  <si>
    <t>HY-838</t>
  </si>
  <si>
    <t>HY-839</t>
  </si>
  <si>
    <t>HY-840</t>
  </si>
  <si>
    <t>HY-842</t>
  </si>
  <si>
    <t>HY-843</t>
  </si>
  <si>
    <t>HY-847</t>
  </si>
  <si>
    <t>HY-547</t>
  </si>
  <si>
    <t>HY-677</t>
  </si>
  <si>
    <t>HY-781</t>
  </si>
  <si>
    <t>HY-848</t>
  </si>
  <si>
    <t>HY-435</t>
  </si>
  <si>
    <t>HY-733</t>
  </si>
  <si>
    <t>HY-799</t>
  </si>
  <si>
    <t>HY-849</t>
  </si>
  <si>
    <t>HY-71</t>
  </si>
  <si>
    <t>DANH MỤC CÁC CÔNG TRÌNH, DỰ ÁN THỰC HIỆN TRONG KỲ QUY HOẠCH SỬ DỤNG ĐẤT  HUYỆN HÀM YÊN GIAI ĐOẠN 2021-2030</t>
  </si>
  <si>
    <t>Đất xây dựng cơ sở dịch vụ xã hội (1 công trình)</t>
  </si>
  <si>
    <t>(6)=(7)+(8)+…</t>
  </si>
  <si>
    <t>Diện tích cấp tỉnh
phân bổ</t>
  </si>
  <si>
    <t>Tăng (+); giảm (-) 
(ha)</t>
  </si>
  <si>
    <t>Quy hoạch khuân viên trường TH-THCS xã Bằng Cốc (điểm Dương Định)</t>
  </si>
  <si>
    <t>Biểu 12/CH</t>
  </si>
  <si>
    <t>QĐ số 425/QĐ-UBND ngày 30/11/2017 của UBND tỉnh Tuyên Quang</t>
  </si>
  <si>
    <t>Khu phụ trợ khai thác cát, sỏi lòng sông Lô</t>
  </si>
  <si>
    <t>Cải tạo, nâng cấp đường đình Thác Cấm đi Nhân Mục dài 1,8 km</t>
  </si>
  <si>
    <t>HY-873</t>
  </si>
  <si>
    <t>Mỏ đá hoa trắng xã Yên Phú (km54-km57)</t>
  </si>
  <si>
    <t>RSX 2,5 ha; NCS 13,6 ha</t>
  </si>
  <si>
    <t>HY-874</t>
  </si>
  <si>
    <t>HY-875</t>
  </si>
  <si>
    <t>Dự án khai thác mỏ sắt núi Mạ xã Hùng Đức</t>
  </si>
  <si>
    <t>Dự án đầu tư khai thác mỏ quặng sắt khu vực khoáng sản nhỏ lẻ điểm mỏ Ma Long, xã Phù Lưu và khu suối lếch (Gốc mít) xã Tân Thành, huyện Hàm Yên, tỉnh Tuyên Quang. (mỏ và phụ trợ)</t>
  </si>
  <si>
    <t>Dự án đầu tư khai thác mỏ quặng sắt khu vực khoáng sản nhỏ lẻ điểm mỏ Làng Mường, xã Phù Lưu, huyện Hàm Yên, tỉnh Tuyên Quang. (mỏ và phụ trợ)</t>
  </si>
  <si>
    <t>Dự án đầu tư thăm dò, khai thác mỏ quặng sắt thôn Trung Thành 1, xã Thành Long và thôn Hợp Hòa xã Bằng Cốc, huyện Hàm Yên, tỉnh Tuyên Quang</t>
  </si>
  <si>
    <t>Dự án đầu tư khai thác mỏ quặng sắt Làng Tề, xã Thái Hòa, huyện Hàm Yên, tỉnh Tuyên Quang. (mỏ và phụ trợ)</t>
  </si>
  <si>
    <t>Dự án đầu tư thăm dò, khai thác mỏ quặng sắt Thẩu Cảy, xã Tân Thành, huyện Hàm Yên, tỉnh Tuyên Quang</t>
  </si>
  <si>
    <t>Dự án khai thác mỏ sắt Soi Thành xã Phù Lưu</t>
  </si>
  <si>
    <t>HY-876</t>
  </si>
  <si>
    <t>Mở rộng khu phụ trợ mỏ đá hoa Bạch Mã xã Yên Phú</t>
  </si>
  <si>
    <t>HY-877</t>
  </si>
  <si>
    <t>HY-878</t>
  </si>
  <si>
    <t>HY-879</t>
  </si>
  <si>
    <t>Thôn Thụt, Soi Thành</t>
  </si>
  <si>
    <t>Thôn Cọ Nà Tâm, Làng Chả</t>
  </si>
  <si>
    <t>Thôn Thọ, Pá Han, Nghiệu, Soi Thành</t>
  </si>
  <si>
    <t>Thôn Loa, thôn Trung Thành 4</t>
  </si>
  <si>
    <t>Nâng cấp đường ĐH.16 km28 ĐT.189 - Bến đò 59 (đường TQ-HG), xã Minh Dân</t>
  </si>
  <si>
    <t>Điểm tập kết cát sỏi xã Thái Sơn</t>
  </si>
  <si>
    <t>Huyện Hàm Yên</t>
  </si>
  <si>
    <t>HY-880</t>
  </si>
  <si>
    <t>Điểm dân cư TDP Ba Trãng, thị trấn Tân Yên, huyện Hàm Yên, tỉnh Tuyên Quang (đoạn km172+700 - QL2)</t>
  </si>
  <si>
    <t>Quy hoạch chi tiết và xây dựng điểm dân cư: TDP Ba Trãng, thị trấn Tân Yên (đoạn km36+700-QL2), huyện Hàm Yên, tỉnh Tuyên Quang</t>
  </si>
  <si>
    <t>Thôn 7, 8 Minh Quang</t>
  </si>
  <si>
    <t>Xã Minh Khương</t>
  </si>
  <si>
    <t>Xã Phù Lưu</t>
  </si>
  <si>
    <t>Xã Tân Thành</t>
  </si>
  <si>
    <t>Xã Yên Thuận</t>
  </si>
  <si>
    <t>Xã Bạch Xa</t>
  </si>
  <si>
    <t>Xã Yên Lâm</t>
  </si>
  <si>
    <t>Xã Yên Phú</t>
  </si>
  <si>
    <t>Xã Đức Ninh</t>
  </si>
  <si>
    <t>Xã Hùng Đức</t>
  </si>
  <si>
    <t>KẾT QUẢ THỰC HIỆN QUY HOẠCH SỬ DỤNG ĐẤT KỲ TRƯỚC CỦA HUYỆN HÀM YÊN</t>
  </si>
  <si>
    <t>QUY HOẠCH SỬ DỤNG ĐẤT ĐẾN NĂM 2030 CỦA HUYỆN HÀM YÊN</t>
  </si>
  <si>
    <t>DIỆN TÍCH, CƠ CẤU SỬ DỤNG ĐẤT CÁC KHU CHỨC NĂNG CỦA HUYỆN HÀM YÊN</t>
  </si>
  <si>
    <t xml:space="preserve">Biểu 11/CH </t>
  </si>
  <si>
    <t>DIỆN TÍCH ĐẤT CHƯA SỬ DỤNG ĐƯA VÀO SỬ DỤNG TRONG KỲ QUY HOẠCH PHÂN BỔ ĐẾN TỪNG ĐƠN VỊ HÀNH CHÍNH CẤP XÃ CỦA HUYỆN HÀM YÊN</t>
  </si>
  <si>
    <t>Khu vực chuyên trồng lúa nước</t>
  </si>
  <si>
    <t>Khu vực chuyên trồng cây công nghiệp lâu năm</t>
  </si>
  <si>
    <t>Khu vực rừng phòng hộ</t>
  </si>
  <si>
    <t>Khu vực rừng đặc dụng</t>
  </si>
  <si>
    <t>Khu vực rừng sản xuất</t>
  </si>
  <si>
    <t>Khu vực công nghiệp, cụm công nghiệp</t>
  </si>
  <si>
    <t>Khu đô thị - thương mại - dịch vụ</t>
  </si>
  <si>
    <t>Khu du lịch</t>
  </si>
  <si>
    <t>Khu ở, làng nghề, sản xuất phi nông nghiệp nông thôn</t>
  </si>
  <si>
    <t>Diện tích (ha)</t>
  </si>
  <si>
    <t>Cơ cấu (%)</t>
  </si>
  <si>
    <t>TỔNG CỘNG</t>
  </si>
  <si>
    <t>Diện tích  năm 2019</t>
  </si>
  <si>
    <t>Chu chuyển các loại đất đến năm 2030</t>
  </si>
  <si>
    <t>CHU CHUYỂN ĐẤT ĐAI TRONG QUY HOẠCH SỬ DỤNG ĐẤT ĐẾN NĂM 2030 CỦA TT TÂN YÊN</t>
  </si>
  <si>
    <t>Diện tích năm 2030</t>
  </si>
  <si>
    <t>Mã QH</t>
  </si>
  <si>
    <t>Tên dự án, công trình</t>
  </si>
  <si>
    <t>Diện tích quy hoạch (ha)</t>
  </si>
  <si>
    <t>Sử dụng vào loại đất</t>
  </si>
  <si>
    <t>Địa điểm
thực hiện dự án, công trình</t>
  </si>
  <si>
    <t>Loại công trình</t>
  </si>
  <si>
    <t>Công trình năm</t>
  </si>
  <si>
    <t>BHK</t>
  </si>
  <si>
    <t>NHK</t>
  </si>
  <si>
    <t>NCS</t>
  </si>
  <si>
    <t>Tổ (Thôn, xóm)</t>
  </si>
  <si>
    <t>Xã, thị trấn</t>
  </si>
  <si>
    <t>Trận địa phòng không 12,7 ly</t>
  </si>
  <si>
    <t>Chuyển tiếp</t>
  </si>
  <si>
    <t>CT mới</t>
  </si>
  <si>
    <t>2021-2030</t>
  </si>
  <si>
    <t>Xã Thái Hòa</t>
  </si>
  <si>
    <t xml:space="preserve">NHK 11,00 ha; RSX 31,80 ha; </t>
  </si>
  <si>
    <t>Thôn Đo</t>
  </si>
  <si>
    <t>Thôn 5 Minh Phú</t>
  </si>
  <si>
    <t>Thôn Tân Lập</t>
  </si>
  <si>
    <t>Thôn Phù Hương</t>
  </si>
  <si>
    <t>Thôn Ngòi Lộc</t>
  </si>
  <si>
    <t>Thôn Cây Thông</t>
  </si>
  <si>
    <t>Thôn Hao Bó</t>
  </si>
  <si>
    <t>Trụ sở làm việc của Ban chỉ huy Quân sự xã Yên Thuận</t>
  </si>
  <si>
    <t>Thôn Loa</t>
  </si>
  <si>
    <t>Thôn 65</t>
  </si>
  <si>
    <t>Thao trường huấn luyện tổng hợp TT Tân Yên</t>
  </si>
  <si>
    <t>Công văn số 553/UBND-TCKH</t>
  </si>
  <si>
    <t>BC số 3924/BC-BCH ngày 10/10/2020 của bộ chỉ  huy quân sự tỉnh TQ</t>
  </si>
  <si>
    <t>Quy hoạch cải tạo Hang Cao</t>
  </si>
  <si>
    <t>Thôn Thống Nhất 2</t>
  </si>
  <si>
    <t>HY-676</t>
  </si>
  <si>
    <t>HY-682</t>
  </si>
  <si>
    <t>HY-695</t>
  </si>
  <si>
    <t>HY-715</t>
  </si>
  <si>
    <t>HY-734</t>
  </si>
  <si>
    <t>HY-745</t>
  </si>
  <si>
    <t>HY-746</t>
  </si>
  <si>
    <t>HY-497</t>
  </si>
  <si>
    <t>HY-798</t>
  </si>
  <si>
    <t>HY-102</t>
  </si>
  <si>
    <t>HY-103</t>
  </si>
  <si>
    <t>HY-106</t>
  </si>
  <si>
    <t>HY-558</t>
  </si>
  <si>
    <t>HY-658</t>
  </si>
  <si>
    <t>HY-659</t>
  </si>
  <si>
    <t>HY-850</t>
  </si>
  <si>
    <t>HY-778</t>
  </si>
  <si>
    <t>HY-744</t>
  </si>
  <si>
    <t>HY-855</t>
  </si>
  <si>
    <t>HY-417</t>
  </si>
  <si>
    <t>HY-600</t>
  </si>
  <si>
    <t>HY-601</t>
  </si>
  <si>
    <t>HY-602</t>
  </si>
  <si>
    <t>HY-603</t>
  </si>
  <si>
    <t>HY-418</t>
  </si>
  <si>
    <t>HY-419</t>
  </si>
  <si>
    <t>HY-420</t>
  </si>
  <si>
    <t>HY-604</t>
  </si>
  <si>
    <t>HY-605</t>
  </si>
  <si>
    <t>HY-423</t>
  </si>
  <si>
    <t>HY-424</t>
  </si>
  <si>
    <t>HY-425</t>
  </si>
  <si>
    <t>HY-426</t>
  </si>
  <si>
    <t>HY-427</t>
  </si>
  <si>
    <t>HY-428</t>
  </si>
  <si>
    <t>HY-429</t>
  </si>
  <si>
    <t>HY-857</t>
  </si>
  <si>
    <t>HY-430</t>
  </si>
  <si>
    <t>HY-431</t>
  </si>
  <si>
    <t>HY-432</t>
  </si>
  <si>
    <t>HY-433</t>
  </si>
  <si>
    <t>HY-434</t>
  </si>
  <si>
    <t>HY-436</t>
  </si>
  <si>
    <t>HY-437</t>
  </si>
  <si>
    <t>HY-438</t>
  </si>
  <si>
    <t>HY-439</t>
  </si>
  <si>
    <t>HY-440</t>
  </si>
  <si>
    <t>HY-441</t>
  </si>
  <si>
    <t>HY-442</t>
  </si>
  <si>
    <t>HY-443</t>
  </si>
  <si>
    <t>HY-444</t>
  </si>
  <si>
    <t>HY-445</t>
  </si>
  <si>
    <t>HY-446</t>
  </si>
  <si>
    <t>HY-447</t>
  </si>
  <si>
    <t>HY-448</t>
  </si>
  <si>
    <t>HY-449</t>
  </si>
  <si>
    <t>HY-450</t>
  </si>
  <si>
    <t>HY-451</t>
  </si>
  <si>
    <t>HY-452</t>
  </si>
  <si>
    <t>HY-453</t>
  </si>
  <si>
    <t>HY-454</t>
  </si>
  <si>
    <t>HY-455</t>
  </si>
  <si>
    <t>HY-456</t>
  </si>
  <si>
    <t>HY-643</t>
  </si>
  <si>
    <t>HY-644</t>
  </si>
  <si>
    <t>HY-645</t>
  </si>
  <si>
    <t>HY-646</t>
  </si>
  <si>
    <t>HY-457</t>
  </si>
  <si>
    <t>HY-684</t>
  </si>
  <si>
    <t>HY-685</t>
  </si>
  <si>
    <t>HY-686</t>
  </si>
  <si>
    <t>HY-687</t>
  </si>
  <si>
    <t>HY-688</t>
  </si>
  <si>
    <t>HY-689</t>
  </si>
  <si>
    <t>HY-690</t>
  </si>
  <si>
    <t>HY-691</t>
  </si>
  <si>
    <t>HY-692</t>
  </si>
  <si>
    <t>HY-693</t>
  </si>
  <si>
    <t>HY-694</t>
  </si>
  <si>
    <t>Biểu 13/CH</t>
  </si>
  <si>
    <t>Đơn vị tính: ha</t>
  </si>
  <si>
    <t>Thứ tự</t>
  </si>
  <si>
    <t>Chỉ tiêu</t>
  </si>
  <si>
    <t>Mã</t>
  </si>
  <si>
    <t>Cộng giảm</t>
  </si>
  <si>
    <t>Biến động 
tăng (+);
giảm (-)</t>
  </si>
  <si>
    <t>NNP</t>
  </si>
  <si>
    <t>LUA</t>
  </si>
  <si>
    <t>LUC</t>
  </si>
  <si>
    <t>LUK</t>
  </si>
  <si>
    <t>LUN</t>
  </si>
  <si>
    <t>HNK</t>
  </si>
  <si>
    <t>CLN</t>
  </si>
  <si>
    <t>RPH</t>
  </si>
  <si>
    <t>RDD</t>
  </si>
  <si>
    <t>RSX</t>
  </si>
  <si>
    <t>NTS</t>
  </si>
  <si>
    <t>NKH</t>
  </si>
  <si>
    <t>PNN</t>
  </si>
  <si>
    <t>CQP</t>
  </si>
  <si>
    <t>CAN</t>
  </si>
  <si>
    <t>SKK</t>
  </si>
  <si>
    <t>SKT</t>
  </si>
  <si>
    <t>SKN</t>
  </si>
  <si>
    <t>TMD</t>
  </si>
  <si>
    <t>SKC</t>
  </si>
  <si>
    <t>SKS</t>
  </si>
  <si>
    <t>DHT</t>
  </si>
  <si>
    <t>DGT</t>
  </si>
  <si>
    <t>DTL</t>
  </si>
  <si>
    <t>DNL</t>
  </si>
  <si>
    <t>DBV</t>
  </si>
  <si>
    <t>DVH</t>
  </si>
  <si>
    <t>DYT</t>
  </si>
  <si>
    <t>DGD</t>
  </si>
  <si>
    <t>DTT</t>
  </si>
  <si>
    <t>DKH</t>
  </si>
  <si>
    <t>DXH</t>
  </si>
  <si>
    <t>DCH</t>
  </si>
  <si>
    <t>DDT</t>
  </si>
  <si>
    <t>DDL</t>
  </si>
  <si>
    <t>DRA</t>
  </si>
  <si>
    <t>ONT</t>
  </si>
  <si>
    <t>ODT</t>
  </si>
  <si>
    <t>TSC</t>
  </si>
  <si>
    <t>DTS</t>
  </si>
  <si>
    <t>DNG</t>
  </si>
  <si>
    <t>TON</t>
  </si>
  <si>
    <t>NTD</t>
  </si>
  <si>
    <t>SKX</t>
  </si>
  <si>
    <t>DSH</t>
  </si>
  <si>
    <t>DKV</t>
  </si>
  <si>
    <t>TIN</t>
  </si>
  <si>
    <t>SON</t>
  </si>
  <si>
    <t>MNC</t>
  </si>
  <si>
    <t>PNK</t>
  </si>
  <si>
    <t>CSD</t>
  </si>
  <si>
    <t>6.1</t>
  </si>
  <si>
    <t>6.2</t>
  </si>
  <si>
    <t>6.3</t>
  </si>
  <si>
    <t>24.1</t>
  </si>
  <si>
    <t>24.2</t>
  </si>
  <si>
    <t>24.3</t>
  </si>
  <si>
    <t>24.4</t>
  </si>
  <si>
    <t>24.5</t>
  </si>
  <si>
    <t>24.6</t>
  </si>
  <si>
    <t>24.7</t>
  </si>
  <si>
    <t>24.8</t>
  </si>
  <si>
    <t>24.9</t>
  </si>
  <si>
    <t>TỔNG DIỆN TÍCH ĐẤT TỰ NHIÊN</t>
  </si>
  <si>
    <t>ĐẤT NÔNG NGHIỆP</t>
  </si>
  <si>
    <t>1.1</t>
  </si>
  <si>
    <t>Đất trồng lúa</t>
  </si>
  <si>
    <t>1.1.2</t>
  </si>
  <si>
    <t>Đất chuyên trồng lúa nước</t>
  </si>
  <si>
    <t>1.1.3</t>
  </si>
  <si>
    <t>Đất trồng lúa nước còn lại</t>
  </si>
  <si>
    <t>1.1.4</t>
  </si>
  <si>
    <t>Đất trồng lúa nương</t>
  </si>
  <si>
    <t>1.2</t>
  </si>
  <si>
    <t>Đất trồng cây hàng năm còn lại</t>
  </si>
  <si>
    <t>1.3</t>
  </si>
  <si>
    <t>Đất trồng cây lâu năm</t>
  </si>
  <si>
    <t>1.4</t>
  </si>
  <si>
    <t>Đất rừng phòng hộ</t>
  </si>
  <si>
    <t>1.5</t>
  </si>
  <si>
    <t>Đất rừng đặc dụng</t>
  </si>
  <si>
    <t>1.6</t>
  </si>
  <si>
    <t>Đất rừng sản xuất</t>
  </si>
  <si>
    <t>1.7</t>
  </si>
  <si>
    <t>Đất nuôi trồng thuỷ sản</t>
  </si>
  <si>
    <t>1.8</t>
  </si>
  <si>
    <t>Đất nông nghiệp khác</t>
  </si>
  <si>
    <t>ĐẤT PHI NÔNG NGHIỆP</t>
  </si>
  <si>
    <t>2.1</t>
  </si>
  <si>
    <t>Đất quốc phòng</t>
  </si>
  <si>
    <t>2.2</t>
  </si>
  <si>
    <t>Đất an ninh</t>
  </si>
  <si>
    <t>2.3</t>
  </si>
  <si>
    <t>Đất khu công nghiệp</t>
  </si>
  <si>
    <t>2.4</t>
  </si>
  <si>
    <t>Đất khu chế xuất</t>
  </si>
  <si>
    <t>2.5</t>
  </si>
  <si>
    <t>Đất cụm cụng nghiệp</t>
  </si>
  <si>
    <t>2.6</t>
  </si>
  <si>
    <t>Đất thương mại, dịch vụ</t>
  </si>
  <si>
    <t>2.7</t>
  </si>
  <si>
    <t>Đất cơ sở sản xuất, kinh doanh</t>
  </si>
  <si>
    <t>2.8</t>
  </si>
  <si>
    <t>Đất cho hoạt động khoáng sản</t>
  </si>
  <si>
    <t>2.9</t>
  </si>
  <si>
    <t>Đất phát triển hạ tầng cấp quốc gia, cấp tỉnh, cấp huyện, cấp xã</t>
  </si>
  <si>
    <t>2.9.1</t>
  </si>
  <si>
    <t>Đất giao thông</t>
  </si>
  <si>
    <t>2.9.2</t>
  </si>
  <si>
    <t>Đất thuỷ lợi</t>
  </si>
  <si>
    <t>2.9.3</t>
  </si>
  <si>
    <t>Đất công trình năng lượng</t>
  </si>
  <si>
    <t>2.9.4</t>
  </si>
  <si>
    <t>Đất CT bưu chính viễn thông</t>
  </si>
  <si>
    <t>2.9.5</t>
  </si>
  <si>
    <t>Đất cơ sở văn hoá</t>
  </si>
  <si>
    <t>2.9.6</t>
  </si>
  <si>
    <t>Đất cơ sở y tế</t>
  </si>
  <si>
    <t>2.9.7</t>
  </si>
  <si>
    <t>Đất cơ sở giáo dục - Đào tạo</t>
  </si>
  <si>
    <t>2.9.8</t>
  </si>
  <si>
    <t>Đất cơ sở thể dục - thể thao</t>
  </si>
  <si>
    <t>2.9.9</t>
  </si>
  <si>
    <t>Đất cơ sở nghiên cứu khoa học</t>
  </si>
  <si>
    <t>2.9.10</t>
  </si>
  <si>
    <t>Đất cơ sở dịch vụ về xã hội</t>
  </si>
  <si>
    <t>2.9.11</t>
  </si>
  <si>
    <t>Đất chợ</t>
  </si>
  <si>
    <t>2.10</t>
  </si>
  <si>
    <t xml:space="preserve">Đất có di tích lịch sử - văn hóa </t>
  </si>
  <si>
    <t>2.11</t>
  </si>
  <si>
    <t>Đất có di tích, danh thắng</t>
  </si>
  <si>
    <t>2.12</t>
  </si>
  <si>
    <t>Đất bãi thải, xử lý chất thải</t>
  </si>
  <si>
    <t>2.13</t>
  </si>
  <si>
    <t>Đất ở tại nông thôn</t>
  </si>
  <si>
    <t>2.14</t>
  </si>
  <si>
    <t>Đất ở tại đô thị</t>
  </si>
  <si>
    <t>2.15</t>
  </si>
  <si>
    <t>Đất trụ sở cơ quan, công trình sự nghiệp</t>
  </si>
  <si>
    <t>2.16</t>
  </si>
  <si>
    <t>Đất xây dựng trụ sở của tổ chức sự nghiệp</t>
  </si>
  <si>
    <t>2.17</t>
  </si>
  <si>
    <t>Đất xây dựng cơ sở ngoại giao</t>
  </si>
  <si>
    <t>2.18</t>
  </si>
  <si>
    <t>Đất cơ sở tôn giáo</t>
  </si>
  <si>
    <t>2.19</t>
  </si>
  <si>
    <t>Đất làm nghĩa trang, nghĩa địa, nhà tang lễ, nhà hỏa táng</t>
  </si>
  <si>
    <t>2.20</t>
  </si>
  <si>
    <t>Đất sản xuất vật liệu xây dựng, gốm sứ</t>
  </si>
  <si>
    <t>2.21</t>
  </si>
  <si>
    <t>Đất sinh hoạt cộng đồng</t>
  </si>
  <si>
    <t>2.22</t>
  </si>
  <si>
    <t>Đất khu vui chơi, giải trí công cộng</t>
  </si>
  <si>
    <t>2.23</t>
  </si>
  <si>
    <t>Đất cơ sở tín ngưỡng</t>
  </si>
  <si>
    <t>2.24</t>
  </si>
  <si>
    <t>Đất sông, ngòi, kênh, rạch, suối</t>
  </si>
  <si>
    <t>2.25</t>
  </si>
  <si>
    <t>Đất có mặt nước chuyên dùng</t>
  </si>
  <si>
    <t>2.26</t>
  </si>
  <si>
    <t>Đất phi nông nghiệp khác</t>
  </si>
  <si>
    <t>ĐẤT CHƯA SỬ DỤNG</t>
  </si>
  <si>
    <t>Cộng tăng</t>
  </si>
  <si>
    <t>Diện tích cuối kỳ năm 2019</t>
  </si>
  <si>
    <t>Biểu 01/CH</t>
  </si>
  <si>
    <t>STT</t>
  </si>
  <si>
    <t>Diện tích</t>
  </si>
  <si>
    <t>Phân theo đơn vị hành chính</t>
  </si>
  <si>
    <t>(4)=(5)+(6)+…</t>
  </si>
  <si>
    <t>TỔNG DIỆN TÍCH TỰ NHIÊN</t>
  </si>
  <si>
    <t>Đất nông nghiệp</t>
  </si>
  <si>
    <t xml:space="preserve">Đất trồng lúa </t>
  </si>
  <si>
    <t>Trong đó:đất chuyên trồng lúa nước</t>
  </si>
  <si>
    <t>Đất trồng cây hàng năm khác</t>
  </si>
  <si>
    <t>Đất phi nông nghiệp</t>
  </si>
  <si>
    <t>Đất cụm công nghiệp</t>
  </si>
  <si>
    <t>Đất cơ sở sản xuất phi nông nghiệp</t>
  </si>
  <si>
    <t>Đất sử dụng cho hoạt động khoáng sản</t>
  </si>
  <si>
    <t>Đất di tích lịch sử - văn hóa</t>
  </si>
  <si>
    <t>Đất danh lam thắng cảnh</t>
  </si>
  <si>
    <t>Đất xây dựng trụ sở cơ quan</t>
  </si>
  <si>
    <t>Đất chưa sử dụng</t>
  </si>
  <si>
    <t>Đất khu công nghệ cao</t>
  </si>
  <si>
    <t>KCN</t>
  </si>
  <si>
    <t>Đất khu kinh tế</t>
  </si>
  <si>
    <t>KKT</t>
  </si>
  <si>
    <t>Đất đô thị</t>
  </si>
  <si>
    <t>KDT</t>
  </si>
  <si>
    <t>Biểu 02/CH</t>
  </si>
  <si>
    <t>Chỉ tiêu sử dụng đất</t>
  </si>
  <si>
    <t>Kết quả thực hiện</t>
  </si>
  <si>
    <t>So sánh</t>
  </si>
  <si>
    <t>Tỷ lệ (%)</t>
  </si>
  <si>
    <t>(6)=(5)-(4)</t>
  </si>
  <si>
    <t>(7)=(5)/(4)*100%</t>
  </si>
  <si>
    <t>I</t>
  </si>
  <si>
    <t>II</t>
  </si>
  <si>
    <t>III</t>
  </si>
  <si>
    <t>Căn cứ pháp lý</t>
  </si>
  <si>
    <t>Tổng diện tích</t>
  </si>
  <si>
    <t>Diện tích phân theo đơn vị hành chính</t>
  </si>
  <si>
    <t>4=(5)+…+()</t>
  </si>
  <si>
    <t>Đất nông nghiệp chuyển sang phi nông nghiệp</t>
  </si>
  <si>
    <t>NNP/PNN</t>
  </si>
  <si>
    <t>LUA/PNN</t>
  </si>
  <si>
    <t>Trong đó: Đất chuyên trồng lúa nước</t>
  </si>
  <si>
    <t>LUC/PNN</t>
  </si>
  <si>
    <t>HNK/PNN</t>
  </si>
  <si>
    <t>CLN/PNN</t>
  </si>
  <si>
    <t>RPH/PNN</t>
  </si>
  <si>
    <t>RDD/PNN</t>
  </si>
  <si>
    <t>NQ số 46/NQ-HĐND ngày 23/12/2015 của HĐND huyện Hàm Yên</t>
  </si>
  <si>
    <t>QĐ số 321/QĐ-UBND ngày 21/9/2017 của UBND tỉnh Tuyên Quang; QĐ số 07/QĐ-UBND ngày 12/1/2018 của UBND tỉnh Tuyên Quang</t>
  </si>
  <si>
    <t>LUC 0,9 ha; BHK 0,3 ha; NTS 0,1 ha; CLN 1,54 ha</t>
  </si>
  <si>
    <t>Trụ sở chỉ huy Ban CHQS huyện Hàm Yên</t>
  </si>
  <si>
    <t>Quy hoạch mở mới nhà văn hóa thôn Đoàn Kết 2</t>
  </si>
  <si>
    <t>Quy hoạch nhà văn hóa thôn Trung Thành 2</t>
  </si>
  <si>
    <t>Quy hoạch nhà văn hóa thôn Làng Chiềng</t>
  </si>
  <si>
    <t>Quy hoạch mở rộng nhà văn hóa thôn km61</t>
  </si>
  <si>
    <t>Quy hoạch mở rộng nhà văn hóa thôn 4 Thống Nhất</t>
  </si>
  <si>
    <t>Quy hoạch mở rộng nhà văn hóa thôn 1 Minh Phú</t>
  </si>
  <si>
    <t>Quy hoạch mở rộng nhà văn hóa thôn 5 Minh Phú</t>
  </si>
  <si>
    <t>Quy hoạch nhà văn hóa thôn Làng Soi</t>
  </si>
  <si>
    <t>Quy hoạch nhà văn hóa thôn 2 Minh Phú</t>
  </si>
  <si>
    <t>Quy hoạch nhà văn hóa thôn 3 Minh Phú</t>
  </si>
  <si>
    <t>Nhà tưởng niệm xã Bằng Cốc</t>
  </si>
  <si>
    <t>Nhà bia tưởng niệm ghi tên các anh hùng liệt sỹ xã Minh Dân</t>
  </si>
  <si>
    <t>Xây dựng sân văn hóa thể thao tổng hợp xã Yên Thuận</t>
  </si>
  <si>
    <t xml:space="preserve">Hội trường trung tâm văn hóa huyện </t>
  </si>
  <si>
    <t>Thôn Hùng Xuân</t>
  </si>
  <si>
    <t xml:space="preserve">Thôn Đèo Quân </t>
  </si>
  <si>
    <t xml:space="preserve">Thôn Cây Quéo </t>
  </si>
  <si>
    <t xml:space="preserve">Thôn Hùng Xuân </t>
  </si>
  <si>
    <t xml:space="preserve">Thôn Khuân Then </t>
  </si>
  <si>
    <t>Thôn Uổm, Tưởn xã Hùng Đức</t>
  </si>
  <si>
    <t>LUC 1,5 ha; BHK 6 ha; CLN 5,5 ha; RSX 5,5 ha; SON 3 ha; ODT 0,5 ha</t>
  </si>
  <si>
    <t>QĐ số 85/QĐ-UBND ngày 21/3/2019 của UBND tỉnh Tuyên Quang</t>
  </si>
  <si>
    <t>QĐ số 214/QĐ-UBND ngày 20/3/2019 của UBND tỉnh Tuyên Quang</t>
  </si>
  <si>
    <t>NQ số 849/NQ-HĐND ngày 27/4/2020 của HĐND huyện Hàm Yên</t>
  </si>
  <si>
    <t>QĐ số 65/QĐ-UBND ngày 12/3/2020 của UBND tỉnh Tuyên Quang</t>
  </si>
  <si>
    <t>QĐ số 1175/QĐ-UBND ngày 15/11/2018 của UBND tỉnh Tuyên Quang</t>
  </si>
  <si>
    <t>Quy hoạch xây dựng trường ngoài công lập TT Tân Yên</t>
  </si>
  <si>
    <t>TDP Cầu Mới, TDP Yên Thịnh</t>
  </si>
  <si>
    <t>LUC 0,5 ha; LUK 0,2 ha; BHK 0,8 ha</t>
  </si>
  <si>
    <t>Khu tiếp dân và giải quyết các công việc hành chính của Công an huyện Hàm Yên, tỉnh Tuyên Quang</t>
  </si>
  <si>
    <t>Thôn 31, thôn 34 Minh Thái</t>
  </si>
  <si>
    <t>Mở rộng khu phụ trợ mỏ sắt Cây Quéo</t>
  </si>
  <si>
    <t>HY-882</t>
  </si>
  <si>
    <t>Xưởng chế biến gỗ</t>
  </si>
  <si>
    <t>Công ty may tại xã Thái Sơn</t>
  </si>
  <si>
    <t>Khu sản xuất phi nông nghiệp xã Yên Phú</t>
  </si>
  <si>
    <t>Bãi chứa cát sỏi tại xã Yên Phú</t>
  </si>
  <si>
    <t>Trụ sở hợp tác xã chăn nuôi đại gia súc</t>
  </si>
  <si>
    <t>Quy hoạch phát triển quỹ đất thương mại, dịch vụ theo các trục đường đô thị</t>
  </si>
  <si>
    <t>HY-883</t>
  </si>
  <si>
    <t>Quy hoạch khu dân cư khu Trạm thực nghiệm</t>
  </si>
  <si>
    <t>Khu dân cư dọc Quốc lộ 2 tại xã Thái Sơn</t>
  </si>
  <si>
    <t>Khu dân cư dọc đường Quốc lộ 3B xã Thái Sơn</t>
  </si>
  <si>
    <t>Khu dân cư hai bên đường Cầu Bợ - cầu Tân Yên</t>
  </si>
  <si>
    <t>Khu dân cư hai bên đường từ thôn 31 đến thôn Thành Long</t>
  </si>
  <si>
    <t>Khu dân cư hai bên đường từ Km 34 - thôn 2 Thái Thủy</t>
  </si>
  <si>
    <t xml:space="preserve">Khu Dân Cư thôn Làng Mãn 1 (Điều chỉnh đất nhà đội thuế sang) </t>
  </si>
  <si>
    <t>Điểm bưu điện xã Nhân Mục</t>
  </si>
  <si>
    <t>Điểm bưu điện xã Bạch Xa</t>
  </si>
  <si>
    <t>Dự án thủy điện sông Lô 7</t>
  </si>
  <si>
    <t>Quy hoạch đất kinh doanh, dịch vụ thôn Cây Chanh 1</t>
  </si>
  <si>
    <t>Thôn Cây Chanh 1</t>
  </si>
  <si>
    <t>Quy hoạch đất kinh doanh, dịch vụ thôn 20</t>
  </si>
  <si>
    <t>Thôn 20</t>
  </si>
  <si>
    <t>VI</t>
  </si>
  <si>
    <t>Xưởng tuyển khoáng sản xã Đức Ninh</t>
  </si>
  <si>
    <t>Thôn Bình Minh</t>
  </si>
  <si>
    <t>Thôn 1A Thống Nhất</t>
  </si>
  <si>
    <t>Khu chế biến lâm sản thôn Tân Hùng, xã Hùng Đức</t>
  </si>
  <si>
    <t>Thôn Tân Hùng</t>
  </si>
  <si>
    <t>Đồng Chùa 1</t>
  </si>
  <si>
    <t>Thôn Nam Ninh</t>
  </si>
  <si>
    <t xml:space="preserve"> KH số 104/KH-UBND ngày 30/12/2016</t>
  </si>
  <si>
    <t>Thôn Quang Thái</t>
  </si>
  <si>
    <t>Thôn 1 Tân Yên</t>
  </si>
  <si>
    <t>Thôn 3 Tân Yên</t>
  </si>
  <si>
    <t>Thôn 2 Minh Thái</t>
  </si>
  <si>
    <t>Điểm thu mua chế biến Nông Lâm Sản thôn An Lâm</t>
  </si>
  <si>
    <t>ONT 0,04 ha; CLN 0,66 ha</t>
  </si>
  <si>
    <t>Thôn An Lâm</t>
  </si>
  <si>
    <t>Điểm thu mua chế biến Nông Lâm Sản thôn 2 Thái Bình</t>
  </si>
  <si>
    <t>CLN 0,4 ha; RSX 0,8 ha</t>
  </si>
  <si>
    <t>Thôn 2 Thái Bình</t>
  </si>
  <si>
    <t>Thôn 3 Thái Thủy, thôn Thái Ninh</t>
  </si>
  <si>
    <t>Thôn Hưng Long</t>
  </si>
  <si>
    <t>Khu cơ sở sản xuất kinh doanh xã Bằng Cốc</t>
  </si>
  <si>
    <t>DGT 0,03 ha; NTS 0,07 ha; BHK 0,1 ha</t>
  </si>
  <si>
    <t>Thôn Ao Sen 1</t>
  </si>
  <si>
    <t>Trụ sở hợp tác xã tại thôn Sơn Thủy xã Yên Thuận</t>
  </si>
  <si>
    <t>Thôn Sơn Thủy</t>
  </si>
  <si>
    <t>Trụ sở hợp tác xã Nông Lâm nghiệp xã Thành Long</t>
  </si>
  <si>
    <t>Khu chế biến nông lâm sản thôn Loa</t>
  </si>
  <si>
    <t>Thôn Chợ Bợ 2</t>
  </si>
  <si>
    <t>Thôn Bợ 1</t>
  </si>
  <si>
    <t>Thôn Cầu Cao II</t>
  </si>
  <si>
    <t>Nhà máy sản xuất bột đá trắng xã Yên Phú, huyện Hàm Yên</t>
  </si>
  <si>
    <t>Thôn Ao Vệ,  Tân Thành</t>
  </si>
  <si>
    <t>Đường dây, trạm biến áp cấp điện cho xã Minh Hương, huyện Hàm Yên</t>
  </si>
  <si>
    <t>LUC 0,009 ha; RSX 0,351 ha</t>
  </si>
  <si>
    <t>các Thôn: Minh Quang, Minh Tiến, Cây Đa</t>
  </si>
  <si>
    <t>Đường dây, trạm biến áp cấp điện cho xã Yên Phú, huyện Hàm Yên</t>
  </si>
  <si>
    <t>LUC 0,011 ha; RSX 0,609 ha</t>
  </si>
  <si>
    <t>các Thôn: Yên Lập, Thống Nhất</t>
  </si>
  <si>
    <t>Quy hoạch đất nghĩa địa thôn Cây Thông</t>
  </si>
  <si>
    <t>Quy hoạch đất nghĩa địa tập trung thôn Đèo Quân</t>
  </si>
  <si>
    <t>Quy hoạch đất nghĩa địa tập trung thôn Hùng Xuân</t>
  </si>
  <si>
    <t>Quy hoạch đất nghĩa địa tập trung thôn 700</t>
  </si>
  <si>
    <t>Quy hoạch đất nghĩa địa tập trung thôn Thị</t>
  </si>
  <si>
    <t>Quy hoạch đất nghĩa địa tập trung thôn Trung Thành 4</t>
  </si>
  <si>
    <t>Quy hoạch mở rộng nghĩa địa thôn Đoàn Kết 2</t>
  </si>
  <si>
    <t>Quy hoạch đất nghĩa địa tập trung thôn Cọ Nà Tâm, Làng Chả</t>
  </si>
  <si>
    <t>Quy hoạch đất nghĩa địa tập trung thôn Thụt, thôn Soi Thành</t>
  </si>
  <si>
    <t>Quy hoạch đất nghĩa địa tập trung xã Thái Hòa</t>
  </si>
  <si>
    <t>Quy hoạch khu nghĩa địa tập trung thôn Cọ Sẻ</t>
  </si>
  <si>
    <t>Quy hoạch nghĩa địa thôn Đồng Quảng</t>
  </si>
  <si>
    <t>Quy hoạch đất nghĩa địa tập trung thôn 10 Minh Tiến</t>
  </si>
  <si>
    <t>Quy hoạch đất nghĩa địa tập trung thôn 8 Minh Quang</t>
  </si>
  <si>
    <t>Quy hoạch khu nghĩa địa thôn Nắc Con 1, 2</t>
  </si>
  <si>
    <t>Quy hoạch khu nghĩa địa thôn Ngòi Sen</t>
  </si>
  <si>
    <t>Quy hoạch mở rộng nghĩa địa thôn Ngõa</t>
  </si>
  <si>
    <t>Quy hoạch nghĩa địa thôn Ngòi Lộc</t>
  </si>
  <si>
    <t>Quy hoạch nghĩa địa thôn Minh Hà</t>
  </si>
  <si>
    <t>Quy hoạch mở rộng nghĩa địa thôn Ngòi Họp</t>
  </si>
  <si>
    <t>Quy hoạch nghĩa địa thôn Ngòi Khương</t>
  </si>
  <si>
    <t>Quy hoạch mở rộng nghĩa địa Nam Ninh</t>
  </si>
  <si>
    <t>Quy hoạch mở rộng nghĩa địa thôn Thác Lường</t>
  </si>
  <si>
    <t>Quy hoạch mở rộng nghĩa địa thôn Yên Bình</t>
  </si>
  <si>
    <t>Quy hoạch khu nghĩa địa tập Phù Hương</t>
  </si>
  <si>
    <t>Quy hoạch nghĩa địa thôn Làng Ẻn</t>
  </si>
  <si>
    <t>Quy hoạch mở rộng nghĩa địa thôn 4 Thống Nhất</t>
  </si>
  <si>
    <t>Quy hoạch mở rộng nghĩa địa thôn 1 Minh Phú</t>
  </si>
  <si>
    <t>Quy hoạch mở rộng nghĩa địa thôn Lục Khang</t>
  </si>
  <si>
    <t>Quy hoạch nghĩa địa thôn Nước Mỏ</t>
  </si>
  <si>
    <t>Quy hoạch mở rộng chợ trung tâm xã Yên Thuận</t>
  </si>
  <si>
    <t>Quy hoạch xây dựng chợ tại thôn 2 Thái Thủy</t>
  </si>
  <si>
    <t>Quy hoạch mở rộng chợ trung tâm xã Đức Ninh</t>
  </si>
  <si>
    <t>Quy hoạch mở rộng chợ Phù Lưu</t>
  </si>
  <si>
    <t>Quy hoạch đất chợ trung tâm xã Yên Lâm</t>
  </si>
  <si>
    <t>Xây dựng đường trục phát triển đô thị thị trấn Tân Yên</t>
  </si>
  <si>
    <t>Quy hoạch tuyến đường thôn 2 Thái Thủy - Thôn Khởn - Km34 QL 2</t>
  </si>
  <si>
    <t>Quy hoạch tuyến đường thôn 3 Thái Thủy - Khởn</t>
  </si>
  <si>
    <t>Quy hoạch mở rộng đường GTNT từ đường Bình Xa - Minh Hương đến ông Sơn</t>
  </si>
  <si>
    <t>Quy hoạch mở rộng đường GTNT từ đường Bình Xa - Minh Hương đến nhà bà Gái</t>
  </si>
  <si>
    <t>Quy hoạch mở rộng đường GTNT từ DT 189 đi nhà ông Sý</t>
  </si>
  <si>
    <t>Quy hoạch mở rộng đường GTNT từ nhà ông Sắc  đến nhà ông Áo</t>
  </si>
  <si>
    <t>Nâng cấp, mở rộng Tuyến đường Chương Vui - Khu gò đá (thôn 1A Thống Nhất)</t>
  </si>
  <si>
    <t>Quy hoạch bến xe xã Yên Thuận</t>
  </si>
  <si>
    <t>Xây dựng cầu Nậm Nương xã Phù Lưu</t>
  </si>
  <si>
    <t>Xây dựng cầu Suối Hao 2</t>
  </si>
  <si>
    <t>Xây dựng cầu Cây Quýt</t>
  </si>
  <si>
    <t>Xây dựng cầu Minh Hà</t>
  </si>
  <si>
    <t>Xây dựng cầu Oánh Nhật 2</t>
  </si>
  <si>
    <t>Xây dựng cầu Chiêu Yên - Thái Hòa</t>
  </si>
  <si>
    <t>Đất thủy lợi (47 công trình)</t>
  </si>
  <si>
    <t>Xây dựng công trình Hồ Gốc Sẹt</t>
  </si>
  <si>
    <t>Sửa chữa nâng cấp công trình thủy lợi hồ Ô Rô, xã Thái Hòa</t>
  </si>
  <si>
    <t>Quy hoạch xây dựng công trình nước sạch và vệ sinh môi trường</t>
  </si>
  <si>
    <t>Xây dựng nhà điều hành các công trình thủy lợi xã Thái Hòa</t>
  </si>
  <si>
    <t>Nâng cấp, mở rộng hệ thống thủy lợi trên địa bàn xã Minh Dân</t>
  </si>
  <si>
    <t>Hệ thống cấp thoát nước cho trung tâm xã Phù Lưu</t>
  </si>
  <si>
    <t>Trạm bơm Cây Vải xã Thái Hòa</t>
  </si>
  <si>
    <t>Công trình cấp nước tập trung xã Bằng Cốc</t>
  </si>
  <si>
    <t>Công trình trạm cấp nước tập trung xã Minh Khương</t>
  </si>
  <si>
    <t>Công trình trạm cấp nước tập trung xã Minh Dân</t>
  </si>
  <si>
    <t>Công trình trạm cấp nước tập trung xã Minh Hương</t>
  </si>
  <si>
    <t>Trạm cấp nước sạch khu vực Thái Thuỷ, xã Thái Sơn</t>
  </si>
  <si>
    <t>Công trình trạm cấp nước tập trung thôn Ngòi Sen thôn Tháng 10</t>
  </si>
  <si>
    <t>Công trình trạm cấp nước tập trung thôn Tân Lập</t>
  </si>
  <si>
    <t>Công trình trạm cấp nước tập trung thôn Bình Minh</t>
  </si>
  <si>
    <t>Nâng cấp đập Thủy lợi thôn Cao Đường (bao gồm kênh dẫn)</t>
  </si>
  <si>
    <t>Xây dựng đập thủy lợi phai ông khiêm thôn Hùng Xuân xã Hùng Đức</t>
  </si>
  <si>
    <t>Xây dựng đập thủy lợi phai đá thôn Đèo Quân xã Hùng Đức</t>
  </si>
  <si>
    <t>Xây dựng đập thủy lợi phai ông sóc thôn Cây Quéo xã Hùng Đức</t>
  </si>
  <si>
    <t>Xây dựng đập thủy lợi phai ngòi nần thôn Hùng Xuân xã Hùng Đức</t>
  </si>
  <si>
    <t>Xây dựng đập thủy lợi phai ngòi cạy thôn Cây Thông xã Hùng Đức</t>
  </si>
  <si>
    <t>Xây dựng đập thủy lợi ao dong thôn Khánh Xuân xã Hùng Đức</t>
  </si>
  <si>
    <t>Quy hoạch chi tiết khu dịch vụ thương mại , nhà ở công nhân và giới thiệu sản phẩm huyện Hàm Yên (gần Trung tâm dạy nghề huyện Hàm Yên), xã Tân Thành</t>
  </si>
  <si>
    <t>Trung tâm dịch vụ, thương mại xã Thái Sơn (tại điểm trường MN và TH Thái Sơn cũ)</t>
  </si>
  <si>
    <t>Khu thương mại, dịch vụ, kinh doanh xã Nhân Mục</t>
  </si>
  <si>
    <t>Điểm thu mua nông sản tại thôn 1 An Thạch</t>
  </si>
  <si>
    <t>Trụ sở hợp tác xã vịt bầu Minh Hương</t>
  </si>
  <si>
    <t>Trụ sở hợp tác xã chăn nuôi Trâu, bò xã Hùng Đức</t>
  </si>
  <si>
    <t>Trụ sở hợp tác xã Dược liệu</t>
  </si>
  <si>
    <t>Trụ sở hợp tác xã Rau quả an toàn Đức Ninh</t>
  </si>
  <si>
    <t>Trụ sở hợp tác xã Cá đặc sản xã Thái Hòa</t>
  </si>
  <si>
    <t>Trụ sở hợp tác xã Chè Thái Hòa</t>
  </si>
  <si>
    <t>Trụ sở hợp tác xã Cà Chua xã Thành Long</t>
  </si>
  <si>
    <t>Quy hoạch đất trụ sở hợp tác xã tại xã Phù Lưu</t>
  </si>
  <si>
    <t>Quy hoạch đất trụ sở hợp tác xã tại xã Bằng Cốc</t>
  </si>
  <si>
    <t>Cửa hàng kinh doanh xăng dầu tại TDP Tân Phú, TT Tân Yên</t>
  </si>
  <si>
    <t>Cửa hàng kinh doanh xăng dầu tại thôn 3 Minh Phú, xã Yên Phú</t>
  </si>
  <si>
    <t>Khu tiểu thủ công nghiệp tại khu vực Miếu Cả, xã Nhân Mục</t>
  </si>
  <si>
    <t>Khu phát triển tiểu thủ công nghiệp tại xã Bình Xa</t>
  </si>
  <si>
    <t>Khu chế biến lâm sản xã Bình Xa</t>
  </si>
  <si>
    <t>Khu chế biến lâm sản xã Phù Lưu</t>
  </si>
  <si>
    <t>Hợp tác xã Rượu men lá (0,5 ha TMD; 1 ha SKC)</t>
  </si>
  <si>
    <t>Điểm thu mua và chế biến chè xã Đức Ninh</t>
  </si>
  <si>
    <t>Nhà xưởng hợp tác xã chế biến nông lâm sản xã Thành Long</t>
  </si>
  <si>
    <t>Khu sản xuất HTX kinh doanh thịt trâu, bò sạch Hàm Yên (TMD 0,03 ha; SKC 0,07 ha)</t>
  </si>
  <si>
    <t>Trụ sở và khu sản xuất chế biến của Hợp tác xã Chè Bạch Xa, thôn Cầu Cao II (TMD 0,02 ha; SKC 0,16 ha)</t>
  </si>
  <si>
    <t>Hợp tác xã Chăn nuôi gia súc, gia cầm xã Thái Hòa</t>
  </si>
  <si>
    <t>Hợp tác xã Chăn Nuôi gia cầm xã Thái Hòa</t>
  </si>
  <si>
    <t>Hợp tác xã nông lâm nghiệp thị trấn Tân Yên</t>
  </si>
  <si>
    <t>Mở rộng khu vực phụ trợ, chế biến đá làm vật liệu xây dựng thông thường xã Thái Sơn</t>
  </si>
  <si>
    <t>HY-885</t>
  </si>
  <si>
    <t>Điểm dịch vụ cơ khí nông nghiệp thị trấn Tân Yên</t>
  </si>
  <si>
    <t>TDP Tân An</t>
  </si>
  <si>
    <t xml:space="preserve"> thôn Trung Thành 1, xã Thành Long và thôn Hợp Hòa xã Bằng Cốc</t>
  </si>
  <si>
    <t>Trụ sở làm việc của Đảng Uỷ, HĐND và UBND xã Bằng Cốc</t>
  </si>
  <si>
    <t>Trụ sở làm việc của Đảng Uỷ, HĐND và UBND xã Bạch Xa</t>
  </si>
  <si>
    <t>Trụ sở làm việc của Đảng Uỷ, HĐND và UBND xã Minh Dân</t>
  </si>
  <si>
    <t>Trụ sở làm việc của Đảng Uỷ, HĐND và UBND xã Thành Long</t>
  </si>
  <si>
    <t>Quy hoạch chi tiết xây dựng điểm dân cư trung tâm xã Yên Lâm (đối diện UBND xã)</t>
  </si>
  <si>
    <t>Quy hoạch chi tiết điểm dân cư thôn 2 Minh Thái ( khu vực km 33+500 đường QL 2) xã Thái Sơn</t>
  </si>
  <si>
    <t>Quy hoạch chi tiết xây dựng điểm dân cư trung tâm xã Thái Sơn</t>
  </si>
  <si>
    <t>Quy hoạch chi tiết xây dựng điểm dân cư thôn 2 Thái Bình, xã Thái Sơn</t>
  </si>
  <si>
    <t>Quy hoạch chi tiết xây dựng khu dân cư kết hợp dịch vụ thương mại thôn 3 Tân Yên, xã Tân Thành</t>
  </si>
  <si>
    <t>Quy hoạch chi tiết xây dựng điểm dân cư thôn Đồng Chùa (trên trục đường QL 2 km27+600) xã Thái Hòa</t>
  </si>
  <si>
    <t>Quy hoạch chi tiết xây dựng điểm dân cư thôn Tân Khoa và Tân Thành (trên trục đường QL 2 km25+500) xã Thái Hòa</t>
  </si>
  <si>
    <t>Khu dân cư thôn 5 Minh Phú (Km 44+700 đến Km45+400 QL2)</t>
  </si>
  <si>
    <t>Quy hoạch chi tiết xây dựng điểm dân cư thôn Thọ Bình 2 (01 điểm nằm trên tuyến đường DT 189 và 01 điểm nằm trên tuyến đường Bình Xa - Minh Hương, xã Bình Xa</t>
  </si>
  <si>
    <t>Quy hoạch xây dựng nông thôn mới</t>
  </si>
  <si>
    <t>Quy hoạch chi tiết xây dựng điểm dân cư thôn 6 Minh Tiến, xã Minh Hương</t>
  </si>
  <si>
    <t>Quy hoạch khu dân cư thôn Minh Thái</t>
  </si>
  <si>
    <t>Quy hoạch chi tiết xây dựng điểm dân cư trung tâm xã gắn với quy hoạch xây dựng trạm y tế và sân vận động xã Bạch Xa</t>
  </si>
  <si>
    <t>Quy hoạch chi tiết xây dựng điểm dân cư Bến Đền, xã Bạch Xa</t>
  </si>
  <si>
    <t>Quy hoạch chi tiết xây dựng điểm dân cư thôn Thành Công 1 (khu vực km 35 đường QL 2) xã Thành Long</t>
  </si>
  <si>
    <t>Quy hoạch chi tiết xây dựng điểm dân cư trung tâm xã Thành Long</t>
  </si>
  <si>
    <t>Quy hoạch chi tiết xây dựng điểm dân cư thôn Gạo Đình (nằm trên đường QL 2 đi Chợ Tổng, đối diện trạm y tế xã) xã Đức Ninh</t>
  </si>
  <si>
    <t>Quy hoạch chi tiết xây dựng điểm dân cư thôn Gạo Đình (nằm trên đường QL2 trạm kiểm lâm), xã Đức Ninh</t>
  </si>
  <si>
    <t>Quy hoạch chi tiết xây dựng điểm dân cư thôn Cây Chanh 1 (trên trục đường QL 2 km 24+500), xã Đức Ninh</t>
  </si>
  <si>
    <t>Di tích Trung đoàn 45 Pháo Binh Tất Thắng</t>
  </si>
  <si>
    <t>Điểm bưu điện xã Minh Dân</t>
  </si>
  <si>
    <t>Điểm bưu điện xã Yên Lâm</t>
  </si>
  <si>
    <t>Quy hoạch trạm biến áp thôn Cuổm</t>
  </si>
  <si>
    <t>Đất làm nghĩa trang, nghĩa địa (42 công trình)</t>
  </si>
  <si>
    <t>Dự án Tu bổ, nâng cấp Nghĩa trang liệt sỹ huyện Hàm Yên</t>
  </si>
  <si>
    <t>Quy hoạch đất nghĩa địa thôn 5 Việt Thành</t>
  </si>
  <si>
    <t>LUC 0,01 ha; RSX 0,42 ha</t>
  </si>
  <si>
    <t>Đường dây, trạm biến áp cấp điện cho xã Thái Hòa, huyện Hàm Yên, giai đoạn 2021-2025</t>
  </si>
  <si>
    <t>LUC 0,01 ha; RSX 0,51 ha</t>
  </si>
  <si>
    <t>Thôn Ninh Tuyên</t>
  </si>
  <si>
    <t>Đường dây, trạm biến áp cấp điện cho xã Đức Ninh, huyện Hàm Yên, giai đoạn 2021-2025</t>
  </si>
  <si>
    <t>LUC 0,01 ha; RSX 0,24 ha</t>
  </si>
  <si>
    <t>Thôn Thát, Làng Đồng</t>
  </si>
  <si>
    <t>Đường dây, trạm biến áp cấp điện cho xã Hùng Đức, huyện Hàm Yên, giai đoạn 2021-2025</t>
  </si>
  <si>
    <t>LUC 0,01 ha; RSX 0,97 ha</t>
  </si>
  <si>
    <t>Thôn Khánh Xuân, Cây Quéo,Thôn Xuân Hùng</t>
  </si>
  <si>
    <t>Đường dây, trạm biến áp cấp điện cho TT Tân Yên, huyện Hàm Yên, giai đoạn 2021-2025</t>
  </si>
  <si>
    <t>XIV</t>
  </si>
  <si>
    <t>Mở rộng nghĩa trang nhân dân Đồng Bàng</t>
  </si>
  <si>
    <t>Đồng Bàng</t>
  </si>
  <si>
    <t>RSX 3,0 ha; CLN 1,47 ha</t>
  </si>
  <si>
    <t>RSX 0,8 ha; CLN 0,2 ha</t>
  </si>
  <si>
    <t>Thôn 5 Việt Thành</t>
  </si>
  <si>
    <t>Thôn 2 Thuốc Hạ</t>
  </si>
  <si>
    <t>Quy hoạch đất nghĩa địa tại thôn 1 Việt Thành</t>
  </si>
  <si>
    <t>Thôn 1 Việt Thành</t>
  </si>
  <si>
    <t>Quy hoạch đất nghĩa địa tại thôn 2 Việt Thành</t>
  </si>
  <si>
    <t>Thôn 2 Việt Thành</t>
  </si>
  <si>
    <t>Quy hoạch đất nghĩa địa tại thôn 3 Việt Thành</t>
  </si>
  <si>
    <t>Thôn 3 Việt Thành</t>
  </si>
  <si>
    <t>Đèo Quân</t>
  </si>
  <si>
    <t>Hùng Xuân</t>
  </si>
  <si>
    <t>Thôn Thị</t>
  </si>
  <si>
    <t>CLN 0,2 ha; RSX 1,5 ha</t>
  </si>
  <si>
    <t>Trung Thành 4</t>
  </si>
  <si>
    <t>Quy hoạch mở rộng nghĩa địa thôn Thành Công 2</t>
  </si>
  <si>
    <t>Thôn Thành Công 2</t>
  </si>
  <si>
    <t>Thôn Đoàn Kết 2</t>
  </si>
  <si>
    <t>Quy hoạch mở rộng nghĩa địa thôn Phúc Long 2</t>
  </si>
  <si>
    <t>Thôn Phúc Long 2</t>
  </si>
  <si>
    <t>Thôn Làng Mãn 1, Làng Mãn 2, Tân Thành, Tân Khoa</t>
  </si>
  <si>
    <t>Thôn 10 Minh Tiến</t>
  </si>
  <si>
    <t>Thôn Nắc Con 1, 2</t>
  </si>
  <si>
    <t>Thôn Ngòi Sen</t>
  </si>
  <si>
    <t>Thôn Ngõa</t>
  </si>
  <si>
    <t>Ngòi Lộc</t>
  </si>
  <si>
    <t>Minh Hà</t>
  </si>
  <si>
    <t xml:space="preserve">NHK </t>
  </si>
  <si>
    <t>Ngòi Họp</t>
  </si>
  <si>
    <t>Ngòi Khương</t>
  </si>
  <si>
    <t>NHK 0,60 ha; RSX 0,04 ha</t>
  </si>
  <si>
    <t>Phù Hương</t>
  </si>
  <si>
    <t>Thôn Yên Bình</t>
  </si>
  <si>
    <t>Thôn 2 Minh Phú</t>
  </si>
  <si>
    <t>Thôn 8 Minh Phú</t>
  </si>
  <si>
    <t>Thôn Làng Soi</t>
  </si>
  <si>
    <t>Thôn 5 Thống Nhất</t>
  </si>
  <si>
    <t>BHK 0,34 ha; NTD 0,26 ha; CLN 0,2 ha</t>
  </si>
  <si>
    <t>TDP Bắc Mục</t>
  </si>
  <si>
    <t>XV</t>
  </si>
  <si>
    <t>Thôn 4 Thái Thủy</t>
  </si>
  <si>
    <t>LUC 0,13 ha; ONT 0,02 ha</t>
  </si>
  <si>
    <t>Thôn Cây Chanh</t>
  </si>
  <si>
    <t>Thôn Gạo</t>
  </si>
  <si>
    <t>XVI</t>
  </si>
  <si>
    <t>RSX 0,5 ha; CLN 0,8 ha; NTS 0,2 ha; LUC 2,5 ha</t>
  </si>
  <si>
    <t>Mở mới tuyến đường từ nhà ông Quảng đến nhà ông Chữ tại xã Yên Thuận</t>
  </si>
  <si>
    <t>Thôn Thôm Vá, Thôn Cầu Treo</t>
  </si>
  <si>
    <t>Đường đoạn Km 53 Thống Nhất đi Thụt</t>
  </si>
  <si>
    <t>Xã Yên Phú, Xã Phù Lưu</t>
  </si>
  <si>
    <t>Nâng cấp, mở rộng đường từ quốc lộ 2 đến nghĩa trang Đồng Bàng</t>
  </si>
  <si>
    <t>CLN 0,40 ha; RSX 0,20 ha</t>
  </si>
  <si>
    <t>QL 2 - nghĩa trang</t>
  </si>
  <si>
    <t>LUC 0,15 ha; LUK 0,32 ha; NHK 0,30 ha; CLN 0,24 ha; RSX 1,30 ha</t>
  </si>
  <si>
    <t>Cầu Tân Yên đi Thái Sơn</t>
  </si>
  <si>
    <t>Tuyến đường Thái Sơn - Thành Long -Bằng Cốc - Nhân Mục</t>
  </si>
  <si>
    <t>CLN 0,05 ha; RSX 0,13 ha</t>
  </si>
  <si>
    <t>LUC 0,10 ha; CLN 0,20 ha; RSX 0,30 ha</t>
  </si>
  <si>
    <t>Thôn 3 Thái Thủy - Thôn Khởn - Km34 QL 2</t>
  </si>
  <si>
    <t>CLN 0,25 ha; RSX 0,15 ha</t>
  </si>
  <si>
    <t>Thôn 3 Thái Thủy - Khởn</t>
  </si>
  <si>
    <t>Mở rộng tuyến đường Thái Sơn - Thành Long</t>
  </si>
  <si>
    <t>CLN 0,45 ha; RSX 0,45 ha; ONT 0,15 ha</t>
  </si>
  <si>
    <t>Nâng cấp, mở rộng trục đường Thôn 1 Thái Thủy</t>
  </si>
  <si>
    <t>LUK 0,10 ha; BHK 0,06 ha; CLN 0,10 ha</t>
  </si>
  <si>
    <t>Thôn 1 Thái Thủy</t>
  </si>
  <si>
    <t>Nâng cấp, mở rộng trục đường Thôn 3 Thái Thủy</t>
  </si>
  <si>
    <t>BHK 0,05 ha; CLN 0,05 ha</t>
  </si>
  <si>
    <t>Thôn 3 Thái Thủy</t>
  </si>
  <si>
    <t>BHK 0,29 ha; CLN 0,40 ha</t>
  </si>
  <si>
    <t>Nâng cấp, mở rộng trục đường Thôn 1 Thái Bình</t>
  </si>
  <si>
    <t>BHK 0,05 ha; RSX 0,05 ha</t>
  </si>
  <si>
    <t>Thôn 1 Thái Bình</t>
  </si>
  <si>
    <t>Nâng cấp, mở rộng trục đường Thôn 2 Thái Bình</t>
  </si>
  <si>
    <t>BHK 0,02 ha; RSX 0,08 ha</t>
  </si>
  <si>
    <t>Quy hoạch nâng cấp, mở rộng đường nội thôn Khởn</t>
  </si>
  <si>
    <t>Quy hoạch nâng cấp, mở rộng đường nội thôn Thái Ninh</t>
  </si>
  <si>
    <t>LUK 0,02 ha; BHK 0,02 ha; NHK 0,02 ha; CLN 0,02 ha; RSX 0,11 ha</t>
  </si>
  <si>
    <t>Thôn Thái Ninh</t>
  </si>
  <si>
    <t>Quy hoạch nâng cấp, mở rộng đường nội đồng thôn 2 Thái Thủy (4 tuyến)</t>
  </si>
  <si>
    <t>LUC 0,01 ha; BHK 0,09 ha; NHK 0,10 ha; CLN 0,13 ha; RSX 0,14 ha; ONT 0,01 ha</t>
  </si>
  <si>
    <t xml:space="preserve"> Thôn 2 Thái Thủy </t>
  </si>
  <si>
    <t>Nâng cấp, mở rộng tuyến đường từ thôn 31 đến thôn 1 Minh Thái</t>
  </si>
  <si>
    <t>Thôn 31, thôn 1 Minh Thái</t>
  </si>
  <si>
    <t>Nâng cấp đường liên thôn, trục thôn</t>
  </si>
  <si>
    <t>LUC 0,22 ha; LUK 0,10 ha; CLN 0,18 ha; RSX 0,45 ha; ONT 0,05 ha</t>
  </si>
  <si>
    <t>Nâng cấp đường ngõ xóm</t>
  </si>
  <si>
    <t>LUC 0,14 ha; LUK 0,45 ha; BHK 0,10 ha; CLN 0,33 ha; RSX 0,76 ha; ONT 0,01 ha</t>
  </si>
  <si>
    <t>Mở mới tuyến đường tại thôn 10, xã Nhân Mục (tuyến 2: Từ nhà ông Tuý đến nhà ông Hàn)</t>
  </si>
  <si>
    <t>Thôn 10, Xã Nhân Mục</t>
  </si>
  <si>
    <t xml:space="preserve">Xây dựng mở mới tuyến đường xóm tại thôn 5, xã Nhân Mục (tuyến 1: Từ nhà ông Chung đến nhà ông Nhu) </t>
  </si>
  <si>
    <t>Thôn 5, Xã Nhân Mục</t>
  </si>
  <si>
    <t>Xây dựng mở mới tuyến đường xóm tại thôn 5, xã Nhân Mục (tuyến 2: Từ nhà ông Thanh đến địa danh Lão Pào)</t>
  </si>
  <si>
    <t>Nâng cấp, mở rộng đường trục thôn</t>
  </si>
  <si>
    <t>LUC 0,24 ha; NHK 0,20 ha; CLN 0,19 ha; RSX 0,55 ha; ONT 0,22 ha; BCS 0,10 ha; DCS 0,11 ha</t>
  </si>
  <si>
    <t>BHK 0,08 ha; CLN 0,04 ha</t>
  </si>
  <si>
    <t>Thôn Nậm Nương</t>
  </si>
  <si>
    <t>Nâng cấp đường ĐH.13 Ngã ba tràn Thọ - Nậm Nương, xã Phù Lưu</t>
  </si>
  <si>
    <t>Thôn Minh Hà</t>
  </si>
  <si>
    <t>Khu vui chơi, giải trí tổng hợp, công viên cây xanh xã Phù Lưu</t>
  </si>
  <si>
    <t>Khu vui chơi, giải trí tổng hợp, công viên cây xanh xã Nhân Mục</t>
  </si>
  <si>
    <t>Khu vui chơi, giải trí tổng hợp, công viên cây xanh thị trấn Tân Yên</t>
  </si>
  <si>
    <t>Khu vui chơi, giải trí tổng hợp, công viên cây xanh xã Thái Sơn</t>
  </si>
  <si>
    <t>Khu giết mổ gia súc tập trung thị trấn Tân Yên</t>
  </si>
  <si>
    <t>CLN,RSX</t>
  </si>
  <si>
    <t>Trung tâm bảo vệ sức khỏe cho người già tại thị trấn Tân Yên</t>
  </si>
  <si>
    <t>Quy hoạch vùng trồng cam huyện Hàm Yên (Gồm các xã TT Tân Yên, Yên Thuận, Bạch Xa, Minh Hương, Yên Lâm, Minh Dân, Phù Lưu, Minh Khương, Yên Phú, Tân Thành,Thái Sơn, Bằng Cốc)</t>
  </si>
  <si>
    <t>CLN 0,5 ha; RSX 0,5 ha</t>
  </si>
  <si>
    <t>2021-2031</t>
  </si>
  <si>
    <t>BHK 0,5 ha; CLN 0,5 ha</t>
  </si>
  <si>
    <t>Quy hoạch điểm tập kết, trung chuyển rác thải rắn và rác thải sinh hoạt xã Bạch Xa</t>
  </si>
  <si>
    <t>Quy hoạch điểm tập kết, trung chuyển rác thải rắn và rác thải sinh hoạt xã Thái Sơn</t>
  </si>
  <si>
    <t>Quy hoạch điểm tập kết, trung chuyển rác thải rắn và rác thải sinh hoạt xã Yên Phú</t>
  </si>
  <si>
    <t>Quy hoạch điểm tập kết, trung chuyển rác thải rắn và rác thải sinh hoạt xã Bằng Cốc</t>
  </si>
  <si>
    <t>Quy hoạch điểm tập kết, trung chuyển rác thải rắn và rác thải sinh hoạt Bình Xa</t>
  </si>
  <si>
    <t>Quy hoạch điểm tập kết, trung chuyển rác thải rắn và rác thải sinh hoạt xã Hùng Đức</t>
  </si>
  <si>
    <t>Quy hoạch điểm tập kết, trung chuyển rác thải rắn và rác thải sinh hoạt xã Minh Khương</t>
  </si>
  <si>
    <t>Quy hoạch điểm tập kết, trung chuyển rác thải rắn và rác thải sinh hoạt Minh Dân</t>
  </si>
  <si>
    <t>Quy hoạch điểm tập kết, trung chuyển rác thải rắn và rác thải sinh hoạt xã Phù Lưu</t>
  </si>
  <si>
    <t>Quy hoạch điểm tập kết, trung chuyển rác thải rắn và rác thải sinh hoạt xã Yên Thuận</t>
  </si>
  <si>
    <t>Quy hoạch điểm tập kết, trung chuyển rác thải rắn và rác thải sinh hoạt xã Thái Hòa</t>
  </si>
  <si>
    <t>Quy hoạch điểm tập kết, trung chuyển rác thải rắn và rác thải sinh hoạt TT Tân Yên</t>
  </si>
  <si>
    <t>Quy hoạch điểm tập kết, trung chuyển rác thải rắn và rác thải sinh hoạt xã Tân Thành</t>
  </si>
  <si>
    <t>Quy hoạch điểm tập kết, trung chuyển rác thải rắn và rác thải sinh hoạt xã Nhân Mục</t>
  </si>
  <si>
    <t>Quy hoạch điểm tập kết, trung chuyển rác thải rắn và rác thải sinh hoạt xã Đức Ninh</t>
  </si>
  <si>
    <t>Quy hoạch điểm tập kết, trung chuyển rác thải rắn và rác thải sinh hoạt xã Yên Lâm</t>
  </si>
  <si>
    <t>Quy hoạch điểm tập kết, trung chuyển rác thải rắn và rác thải sinh hoạt xã Thành Long</t>
  </si>
  <si>
    <t>Quy hoạch điểm tập kết, trung chuyển rác thải rắn và rác thải sinh hoạt xã Minh Hương</t>
  </si>
  <si>
    <t>BHK 0,02 ha; CLN 0,02 ha</t>
  </si>
  <si>
    <t>Thôn 2 Thái Bình, thôn 4 Thái Bình, thôn 31, thôn An Lâm</t>
  </si>
  <si>
    <t>Thôn Đồng Móong, thôn Đồng Ca</t>
  </si>
  <si>
    <t>ODT 8 ha; CLN 1 ha; BHK 0,95 ha</t>
  </si>
  <si>
    <t>Mở rộng phủ Toàn Thắng</t>
  </si>
  <si>
    <t>Mở rộng tuyến đường từ Quốc lộ 3B vào trường Mầm Non và trường Tiểu Học Thái Sơn (vị trí mới)</t>
  </si>
  <si>
    <t>CLN 0,15 ha; RSX 0,15 ha</t>
  </si>
  <si>
    <t>Mở rộng tuyến đường liên thôn từ thôn 1 Minh Thái sang thôn 2 Minh Thái</t>
  </si>
  <si>
    <t>Nâng cấp, mở rộng tuyến đường từ nhà văn hóa thôn 6 Thống nhất qua đường vào đội 203 nối tiếp vào đường liên xã Yên Phú- Yên Lâm</t>
  </si>
  <si>
    <t>CLN 2 ha; LUC 0,5 ha</t>
  </si>
  <si>
    <t>Mở Tuyến đường từ thôn 7 Thống Nhất sang Thôn 5 Thống Nhất</t>
  </si>
  <si>
    <t>HY-113</t>
  </si>
  <si>
    <t>HY-115</t>
  </si>
  <si>
    <t>HY-559</t>
  </si>
  <si>
    <t>HY-125</t>
  </si>
  <si>
    <t>HY-678</t>
  </si>
  <si>
    <t>HY-803</t>
  </si>
  <si>
    <t>HY-804</t>
  </si>
  <si>
    <t>HY-805</t>
  </si>
  <si>
    <t>HY-841</t>
  </si>
  <si>
    <t>HY-854</t>
  </si>
  <si>
    <t>HY-116</t>
  </si>
  <si>
    <t>HY-679</t>
  </si>
  <si>
    <t>HY-117</t>
  </si>
  <si>
    <t>HY-118</t>
  </si>
  <si>
    <t>HY-119</t>
  </si>
  <si>
    <t>HY-120</t>
  </si>
  <si>
    <t>HY-121</t>
  </si>
  <si>
    <t>HY-122</t>
  </si>
  <si>
    <t>HY-123</t>
  </si>
  <si>
    <t>HY-124</t>
  </si>
  <si>
    <t>HY-126</t>
  </si>
  <si>
    <t>HY-127</t>
  </si>
  <si>
    <t>HY-623</t>
  </si>
  <si>
    <t>HY-748</t>
  </si>
  <si>
    <t>HY-749</t>
  </si>
  <si>
    <t>HY-750</t>
  </si>
  <si>
    <t>HY-861</t>
  </si>
  <si>
    <t>HY-864</t>
  </si>
  <si>
    <t>HY-128</t>
  </si>
  <si>
    <t>HY-129</t>
  </si>
  <si>
    <t>HY-130</t>
  </si>
  <si>
    <t>HY-131</t>
  </si>
  <si>
    <t>HY-132</t>
  </si>
  <si>
    <t>HY-133</t>
  </si>
  <si>
    <t>HY-134</t>
  </si>
  <si>
    <t>HY-135</t>
  </si>
  <si>
    <t>HY-136</t>
  </si>
  <si>
    <t>HY-137</t>
  </si>
  <si>
    <t>HY-138</t>
  </si>
  <si>
    <t>HY-139</t>
  </si>
  <si>
    <t>HY-140</t>
  </si>
  <si>
    <t>HY-141</t>
  </si>
  <si>
    <t>HY-142</t>
  </si>
  <si>
    <t>HY-143</t>
  </si>
  <si>
    <t>HY-560</t>
  </si>
  <si>
    <t>HY-144</t>
  </si>
  <si>
    <t>HY-147</t>
  </si>
  <si>
    <t>HY-148</t>
  </si>
  <si>
    <t>HY-149</t>
  </si>
  <si>
    <t>HY-150</t>
  </si>
  <si>
    <t>HY-151</t>
  </si>
  <si>
    <t>HY-152</t>
  </si>
  <si>
    <t>HY-153</t>
  </si>
  <si>
    <t>HY-154</t>
  </si>
  <si>
    <t>HY-155</t>
  </si>
  <si>
    <t>HY-156</t>
  </si>
  <si>
    <t>HY-157</t>
  </si>
  <si>
    <t>HY-158</t>
  </si>
  <si>
    <t>HY-159</t>
  </si>
  <si>
    <t>HY-160</t>
  </si>
  <si>
    <t>HY-161</t>
  </si>
  <si>
    <t>HY-162</t>
  </si>
  <si>
    <t>HY-163</t>
  </si>
  <si>
    <t>HY-164</t>
  </si>
  <si>
    <t>HY-165</t>
  </si>
  <si>
    <t>HY-166</t>
  </si>
  <si>
    <t>HY-167</t>
  </si>
  <si>
    <t>HY-168</t>
  </si>
  <si>
    <t>HY-169</t>
  </si>
  <si>
    <t>HY-171</t>
  </si>
  <si>
    <t>HY-681</t>
  </si>
  <si>
    <t>HY-172</t>
  </si>
  <si>
    <t>HY-173</t>
  </si>
  <si>
    <t>HY-174</t>
  </si>
  <si>
    <t>HY-175</t>
  </si>
  <si>
    <t>HY-176</t>
  </si>
  <si>
    <t>HY-177</t>
  </si>
  <si>
    <t>HY-178</t>
  </si>
  <si>
    <t>HY-179</t>
  </si>
  <si>
    <t>HY-180</t>
  </si>
  <si>
    <t>HY-181</t>
  </si>
  <si>
    <t>HY-182</t>
  </si>
  <si>
    <t>HY-184</t>
  </si>
  <si>
    <t>HY-185</t>
  </si>
  <si>
    <t>HY-186</t>
  </si>
  <si>
    <t>HY-187</t>
  </si>
  <si>
    <t>HY-188</t>
  </si>
  <si>
    <t>HY-189</t>
  </si>
  <si>
    <t>HY-190</t>
  </si>
  <si>
    <t>HY-191</t>
  </si>
  <si>
    <t>HY-192</t>
  </si>
  <si>
    <t>HY-193</t>
  </si>
  <si>
    <t>HY-194</t>
  </si>
  <si>
    <t>HY-195</t>
  </si>
  <si>
    <t>HY-196</t>
  </si>
  <si>
    <t>HY-197</t>
  </si>
  <si>
    <t>HY-198</t>
  </si>
  <si>
    <t>Thôn 9 Minh Phú</t>
  </si>
  <si>
    <t>Nâng cấp, mở rộng Tuyến đường từ nhà Văn hóa thôn đến nhà ông  Vui</t>
  </si>
  <si>
    <t>Thôn 1 Yên Lập</t>
  </si>
  <si>
    <t>Nâng cấp, mở rộng Tuyến đường từ Trung tâm thôn đến ông Chương</t>
  </si>
  <si>
    <t>CLN 1,5 ha; RSX 1,5 ha</t>
  </si>
  <si>
    <t>Nâng cấp, mở rộng Tuyến đường từ cây Chám đi khu chín đát</t>
  </si>
  <si>
    <t>Nâng cấp, mở rộng Tuyến đường từ trung tâm thôn đến nhà ông Thắng</t>
  </si>
  <si>
    <t>CLN 0,4 ha; RSX 0,4 ha</t>
  </si>
  <si>
    <t>Nâng cấp, mở rộng Tuyến đường từ trung tâm thôn đến nhà ông Hợp</t>
  </si>
  <si>
    <t>CLN 0,4 ha; RSX 0,5 ha</t>
  </si>
  <si>
    <t>Nâng cấp, mở rộng Tuyến đường từ trung tâm thôn đến nhà  ông Bình</t>
  </si>
  <si>
    <t>CLN 0,35 ha; RSX 0,4 ha</t>
  </si>
  <si>
    <t>Nâng cấp, mở rộng Tuyến đường từ trung tâm thôn đến nhà ông Quan</t>
  </si>
  <si>
    <t>Xây dựng cầu liên xã ( Yên Phú - Yên Lâm )</t>
  </si>
  <si>
    <t>NHK 0,02 ha; CLN 0,02 ha</t>
  </si>
  <si>
    <t>Xây dựng cầu thôn 3 Minh Phú ( Khu ông Bồng )</t>
  </si>
  <si>
    <t>Nâng cấp, mở rộng trục đường Thôn Lục Sơn</t>
  </si>
  <si>
    <t xml:space="preserve">Nâng cấp, mở rộng trục đường Sơn Thủy đi Km9 QL2 Hùng An- Bắc Quang, Hà Giang </t>
  </si>
  <si>
    <t>Nâng cấp, mở rộng trục đường Bến bơi đi Khuẩy Ít Bắc đi Bắc Quang, Hà Giang</t>
  </si>
  <si>
    <t>BHK 0,05 ha; CLN 0,4 ha; NTS 0,05 ha; RSX 0,25 ha</t>
  </si>
  <si>
    <t>Thôn Bơi</t>
  </si>
  <si>
    <t>Nâng cấp, mở rộng Tuyến đường từ đường ĐT 189 đi bến đò thôn Bơi</t>
  </si>
  <si>
    <t>BHK 0,08 ha; CLN 0,32 ha; NTS 0,1 ha; RSX 0,2 ha</t>
  </si>
  <si>
    <t>Thôn Lục Sơn</t>
  </si>
  <si>
    <t>Nâng cấp, mở rộng đường trục thôn, liên thôn: Tuyến 3</t>
  </si>
  <si>
    <t>CLN 0,07 ha; RSX 0,08 ha</t>
  </si>
  <si>
    <t>Trường tiểu học-Minh Hà - Cầu Cao II, Bạch Xa</t>
  </si>
  <si>
    <t>Nâng cấp, mở rộng đường nội thôn Tuyến 5</t>
  </si>
  <si>
    <t>Nhà bà Gến-Ngòi Lộc - Nà Quan- Bạch Xa</t>
  </si>
  <si>
    <t>Nâng cấp, mở rộng đường nội thôn Tuyến 11</t>
  </si>
  <si>
    <t>BHK 0,02 ha; NHK 0,02 ha</t>
  </si>
  <si>
    <t>Trường tiểu học-Ngòi họp - Nhà ông Tham-Ngòi Họp</t>
  </si>
  <si>
    <t>Mở mới tuyến đường tràng đào thôn Thác Cái đi thôn Ngòi Họp, xã Minh Khương</t>
  </si>
  <si>
    <t>Thôn Thác Cái</t>
  </si>
  <si>
    <t>Nâng cấp mở rộng đường trục liên thôn tuyến 13</t>
  </si>
  <si>
    <t>Cầu tràn Thăm Bon - nhà ông Cường Xoan</t>
  </si>
  <si>
    <t>Nâng cấp mở rộng đường nội đồng, tuyến 2</t>
  </si>
  <si>
    <t>CLN 0,32 ha; LUC 0,1 ha</t>
  </si>
  <si>
    <t>Từ nhà ông Tư Thôn Thăm Bon - DH 07 xóm Nà Ham</t>
  </si>
  <si>
    <t>Mở mới đường nội đồng tuyến 1, thôn Ngòi Lộc</t>
  </si>
  <si>
    <t>CLN 0,7 ha; LUC 0,55 ha</t>
  </si>
  <si>
    <t>Từ nhà ông Đặng Pham - Cổng nhà Lưu Thể</t>
  </si>
  <si>
    <t>Mở mới đường trục thôn tuyến 9 thôn Cao Phạ</t>
  </si>
  <si>
    <t>Từ cổng nhà ông Ngụ - nhà ông Chòi Thôn Cao Phạ</t>
  </si>
  <si>
    <t>Điều chỉnh tuyến đường từ đường vành đai nối ra đường DT 189</t>
  </si>
  <si>
    <t>Đường trong khu dân cư trung tâm xã</t>
  </si>
  <si>
    <t>Bến Đồn Bầu 2 đi Trạm Liên Ngành Hà Giang</t>
  </si>
  <si>
    <t>Quy hoạch tuyến đường trục xã (thôn Làng Ẻn, Làng Chang, Phòng Trao, Ngòi Nung)</t>
  </si>
  <si>
    <t>CLN 0,9 ha; RSX 1,05 ha; NTS 0,05 ha</t>
  </si>
  <si>
    <t>Thôn Làng Ẻn, Làng Chang, Phòng Trao, Ngòi Nung</t>
  </si>
  <si>
    <t>CLN 0,4 ha; RSX 0,14 ha</t>
  </si>
  <si>
    <t>VB số 1546/SGTVT-QLBT ngày 21 tháng 10 năm 2020</t>
  </si>
  <si>
    <t>Dự án nâng cấp, cải tạo đường tỉnh lộ 189, km0+00 - km57+00 (xã Bình Xa, thôn Lục Khang xã Yên Thuận, huyện Hàm Yên, tỉnh Tuyên Quang)</t>
  </si>
  <si>
    <t>Thôn Lục Khang xã Yên Thuận</t>
  </si>
  <si>
    <t>Xã Bình Xa; Xã Yên Thuận</t>
  </si>
  <si>
    <t>Cải tạo, nâng cấp đường Thái Sơn - Thành Long - Bằng Cốc - Nhân Mục đoạn Km0 - km18+200, huyện Hàm Yên</t>
  </si>
  <si>
    <t>TDP Yên Thịnh</t>
  </si>
  <si>
    <t>XX</t>
  </si>
  <si>
    <t>Mở rộng trạm y tế xã Thành Long</t>
  </si>
  <si>
    <t>XXI</t>
  </si>
  <si>
    <t>Thôn Ngòi Yên</t>
  </si>
  <si>
    <t>Mở rộng trường mầm non xã Phù Lưu</t>
  </si>
  <si>
    <t xml:space="preserve">Thôn 6 Minh Quang </t>
  </si>
  <si>
    <t>Thôn Cây Đa</t>
  </si>
  <si>
    <t>Thôn Phúc Long 4</t>
  </si>
  <si>
    <t>XXII</t>
  </si>
  <si>
    <t>Sân thể thao thôn Cao Phạ</t>
  </si>
  <si>
    <t>Sân thể thao thôn Ngòi Khương</t>
  </si>
  <si>
    <t>Thôn Ngòi Khương</t>
  </si>
  <si>
    <t>Trung Tâm</t>
  </si>
  <si>
    <t>Khuân Khen</t>
  </si>
  <si>
    <t>Phúc Long 4</t>
  </si>
  <si>
    <t>RSX 0,5 ha; CLN 0,3 ha</t>
  </si>
  <si>
    <t>Phúc Long 1</t>
  </si>
  <si>
    <t>Thôn 1A Thống nhất</t>
  </si>
  <si>
    <t xml:space="preserve">Sân Thể Thao thôn Tân Thành </t>
  </si>
  <si>
    <t>NTS 0,65 ha</t>
  </si>
  <si>
    <t>XXIII</t>
  </si>
  <si>
    <t>Thôn Kim Long</t>
  </si>
  <si>
    <t>XXIV</t>
  </si>
  <si>
    <t>Thôn Quang Trung</t>
  </si>
  <si>
    <t>XXV</t>
  </si>
  <si>
    <t>Chùa Tân An, thị trấn Tân Yên</t>
  </si>
  <si>
    <t>Quyết định số 242/QĐ-UBND ngày 17/3/2020 của UBND tỉnh Tuyên Quang</t>
  </si>
  <si>
    <t>CLN 1,08 ha; BHK 1,0 ha</t>
  </si>
  <si>
    <t>CHU CHUYỂN ĐẤT ĐAI TRONG QUY HOẠCH SỬ DỤNG ĐẤT ĐẾN NĂM 2030 CỦA XÃ NHÂN MỤC</t>
  </si>
  <si>
    <t>CHU CHUYỂN ĐẤT ĐAI TRONG QUY HOẠCH SỬ DỤNG ĐẤT ĐẾN NĂM 2030 CỦA XÃ BẰNG CỐC</t>
  </si>
  <si>
    <t>CHU CHUYỂN ĐẤT ĐAI TRONG QUY HOẠCH SỬ DỤNG ĐẤT ĐẾN NĂM 2030 CỦA XÃ THÀNH LONG</t>
  </si>
  <si>
    <t>CHU CHUYỂN ĐẤT ĐAI TRONG QUY HOẠCH SỬ DỤNG ĐẤT ĐẾN NĂM 2030 CỦA XÃ BÌNH XA</t>
  </si>
  <si>
    <t>CHU CHUYỂN ĐẤT ĐAI TRONG QUY HOẠCH SỬ DỤNG ĐẤT ĐẾN NĂM 2030 CỦA XÃ THÁI HÒA</t>
  </si>
  <si>
    <t>CHU CHUYỂN ĐẤT ĐAI TRONG QUY HOẠCH SỬ DỤNG ĐẤT ĐẾN NĂM 2030 CỦA XÃ THÁI SƠN</t>
  </si>
  <si>
    <t>CHU CHUYỂN ĐẤT ĐAI TRONG QUY HOẠCH SỬ DỤNG ĐẤT ĐẾN NĂM 2030 CỦA XÃ MINH HƯƠNG</t>
  </si>
  <si>
    <t>Quy hoạch trạm xử lí nước thải xã Phù Lưu (2 trạm)</t>
  </si>
  <si>
    <t>Khu xử lý nước thải sinh hoạt xã Bạch Xa</t>
  </si>
  <si>
    <t>Đất cơ sở sản xuất, kinh doanh PNN</t>
  </si>
  <si>
    <t>Quy hoạch đất trụ sở hợp tác xã tại xã Yên Phú</t>
  </si>
  <si>
    <t>Diện tích cấp huyện xác định, xác định bổ sung</t>
  </si>
  <si>
    <t>Đất sử dụng trong hoạt động khoáng sản (10 công trình)</t>
  </si>
  <si>
    <t>HY-888</t>
  </si>
  <si>
    <t>LUC 5,8 ha; CLN 1,2 ha</t>
  </si>
  <si>
    <t>NQ số 913/NQ-HĐND 19, của HĐND huyện Hàm Yên</t>
  </si>
  <si>
    <t>BHK 0,03 ha; NHK 0,04 ha; CLN 0,02 ha; RSX 0,03 ha; ONT 0,01 ha</t>
  </si>
  <si>
    <t>CLN 0,7 ha; HNK 0,7; RSX 0,5; LUC 0,1 ha</t>
  </si>
  <si>
    <t>Quy hoạch bãi cát sỏi xã Tân Thành</t>
  </si>
  <si>
    <t>Xưởng sản xuất và chế biến chè xã Tân Thành</t>
  </si>
  <si>
    <t>Thao trường huấn luyện tổng hợp huyện Hàm Yên</t>
  </si>
  <si>
    <t>Quy hoạch chi tiết xây dựng Khu thương mại, dịch vụ và nhà ở tại trụ sở HĐNH-UBND huyện cũ, TT Tân Yên</t>
  </si>
  <si>
    <t>HY-889</t>
  </si>
  <si>
    <t>Khu chăn nuôi tập trung xã Minh Hương</t>
  </si>
  <si>
    <t>QĐ số 1852/QĐ-UBND ngày 24/8/2020</t>
  </si>
  <si>
    <t>LUK 1 ha; CLN 1 ha; BHK 1 ha</t>
  </si>
  <si>
    <t>LUC 1,65 ha; BHK 0,15 ha</t>
  </si>
  <si>
    <t>LUK 0,1 ha; BHK 0,35 ha</t>
  </si>
  <si>
    <t>LUC 0,11 ha; BHK 0,1 ha</t>
  </si>
  <si>
    <t>LUC 1,4 ha; CLN 3 ha; RSX 28,75 ha; NTS 0,65 ha; DGT 0,85 ha; NTD 5,2 ha; SON 0,15 ha</t>
  </si>
  <si>
    <t>TMD 0,2 ha; BHK 0,05 ha</t>
  </si>
  <si>
    <t>LUC 1,27 ha; CLN 0,19 ha</t>
  </si>
  <si>
    <t>LUC 0,3 ha; CLN 1,7 ha</t>
  </si>
  <si>
    <t>LUC 0,67 ha; BHK 0,25 ha; CLN 0,73 ha</t>
  </si>
  <si>
    <t>CLN 2,0 ha; RSX 0,5 ha</t>
  </si>
  <si>
    <t>LUC 0,83 ha; RSX 0,85 ha; CLN 0,6 ha; BHK 0,55 ha;</t>
  </si>
  <si>
    <t>DCH 0,17 ha; BHK 0,18</t>
  </si>
  <si>
    <t>LUK 0,3 ha; BHK 0,2 ha</t>
  </si>
  <si>
    <t>LUC 1,6 ha; CLN 0,4 ha</t>
  </si>
  <si>
    <t>NTS 0,9 ha; BHK 0,6 ha</t>
  </si>
  <si>
    <t>CLN 0,63 ha; RSX 0,6 ha</t>
  </si>
  <si>
    <t>CLN 1,42 ha; RSX 0,36 ha</t>
  </si>
  <si>
    <t>LUC 0,3 ha; BHK 0,37 ha; RSX 0,25 ha</t>
  </si>
  <si>
    <t>LUK 0,2 ha; CLN 0,2 ha</t>
  </si>
  <si>
    <t>LUC 0,4 ha; LUK 0,37 ha; BHK 0,29 ha; NTS 0,25 ha; SON 0,09 ha</t>
  </si>
  <si>
    <t>DGT 6,82 ha; CLN 1,0 ha; BHK 1,0 ha</t>
  </si>
  <si>
    <t>ODT 0,3 ha; LUC 0,2 ha; RSX 1,15 ha; NTS 0,05 ha; CLN 0,8ha</t>
  </si>
  <si>
    <t>LUC 0,2 ha; BHK 0,,2 ha; RSX 0,5 ha</t>
  </si>
  <si>
    <t>LUC 0,01 ha; SON 0,01</t>
  </si>
  <si>
    <t>RSX 0,13 ha; BHK 0,02 ha</t>
  </si>
  <si>
    <t>LUK 0,10 ha; NHK 0,30 ha; CLN 0,35 ha</t>
  </si>
  <si>
    <t>LUC 0,3 ha; BHK 0,5 ha; RSX 0,6 ha</t>
  </si>
  <si>
    <t>Đất quốc phòng (6 công trình)</t>
  </si>
  <si>
    <t>Đất xây dựng trụ sở cơ quan (17 công trình)</t>
  </si>
  <si>
    <t>Trụ sở hợp tác vịt bầu xã Minh Hương</t>
  </si>
  <si>
    <t>Trụ sở hợp tác xã sản xuất Chè xanh xã Thái Sơn</t>
  </si>
  <si>
    <t>Trụ sở hợp tác xã thôn Khánh Hòa</t>
  </si>
  <si>
    <t>Nhà máy cung cấp nước và vệ sinh môi trường thôn Đồng Chùa, Ao Vệ, Làng Mãn 1, 2, Tân Thành, Tân Khoa</t>
  </si>
  <si>
    <t>Quy hoạch đất dự trữ xây dựng trụ sở cơ quan xã Thái Sơn</t>
  </si>
  <si>
    <t>HY-544</t>
  </si>
  <si>
    <t>HY-546</t>
  </si>
  <si>
    <t>Nhà thờ họ giáo Yên Hương xã Yên Phú</t>
  </si>
  <si>
    <t>Họ giáo Thống Nhất xã Thái Sơn</t>
  </si>
  <si>
    <t>Khu chăn nuôi tập trung xã Hùng Đức</t>
  </si>
  <si>
    <t>Khu chăn nuôi tập trung xã Yên Phú</t>
  </si>
  <si>
    <t>Khu chăn nuôi tập trung thôn Tân Bình 2, xã Bình Xa</t>
  </si>
  <si>
    <t>Điều chỉnh quy hoạch</t>
  </si>
  <si>
    <t>Khu chăn nuôi tập trung xã Tân Thành</t>
  </si>
  <si>
    <t>CLN 2,0 ha; RSX 8,55 ha; NTS 2,8 ha; NTD 0,5 ha; DGT 1,26 ha</t>
  </si>
  <si>
    <t xml:space="preserve">Diện tích  năm 2020 </t>
  </si>
  <si>
    <t>Diện tích cuối kỳ năm 2030</t>
  </si>
  <si>
    <t>Thôn 1B Thống Nhất, Thôn 2 Thống Nhất</t>
  </si>
  <si>
    <t>Thôn Cầu Cao I+II, thôn Phù Hương + Làng Ẻn, thôn Bến Đền, thôn Làng Chang, thôn Phòng Trao</t>
  </si>
  <si>
    <t>HY-890</t>
  </si>
  <si>
    <t>NCS 1 ha; LUC 9 ha; CLN 4,5 ha; BHK 6 ha</t>
  </si>
  <si>
    <t>Khu du lịch đón tiếp khách du lịch tại thắng cảnh Cham Chu</t>
  </si>
  <si>
    <t>Quy hoạch chi tiết và xây dựng khu dịch vụ thương mại, và giới thiệu sản phẩm huyện Hàm Yên, tỉnh Tuyên Quang (tại km 45+700, thôn 5 Minh Phú, xã Yên Phú bám theo tuyến đường Quốc lộ 2 Tuyên Quang - Hà Giang)</t>
  </si>
  <si>
    <t>Nâng cấp, mở rộng Tuyến đường Bến làng Đình-Hòan Thiện</t>
  </si>
  <si>
    <t>LUC 3,0 ha; LUK 3,0 ha; RSX 3,0 ha; CLN 18,0 ha; BHK 3,0 ha</t>
  </si>
  <si>
    <t>HY-891</t>
  </si>
  <si>
    <t>HY-892</t>
  </si>
  <si>
    <t>Khu dân cư sau mở rộng trung tâm thị trấn Tân Yên</t>
  </si>
  <si>
    <t>LUC 2 ha; BHK 2 ha; CLN 4 ha; RSX 2 ha</t>
  </si>
  <si>
    <t>Đất nghĩa trang, nghĩa địa</t>
  </si>
  <si>
    <t xml:space="preserve">Đất sản xuất vật liệu xây dựng </t>
  </si>
  <si>
    <t>Đất sản xuất vật liệu xây dựng</t>
  </si>
  <si>
    <t>Đất làm nghĩa trang, nghĩa địa</t>
  </si>
  <si>
    <t>Đất ở tại nông thôn (123 công trình)</t>
  </si>
  <si>
    <t>Đất ở tại đô thị (17 công trình)</t>
  </si>
  <si>
    <t>Đất cơ sở tôn giáo (4 công trình)</t>
  </si>
  <si>
    <t>Khu đô thị TDP Tân Yên (6 ha ODT; 3 ha TMD)</t>
  </si>
  <si>
    <t>Khu đô thị mới huyện Hàm Yên (16 ha ODT; 6 ha TMD)</t>
  </si>
  <si>
    <t>Đường từ xã Hùng Đức đi xã Tứ Quận huyện Yên Sơn</t>
  </si>
  <si>
    <t>LUC 0,88 ha; LUK 1,76 ha; RPH 2,3 ha; CLN 1,52 ha; BHK 2,0 ha</t>
  </si>
  <si>
    <t>Đất thương mại, dịch vụ dự trữ trên địa bàn các xã, thị trấn</t>
  </si>
  <si>
    <t>Đất ở dự trữ sau mở rộng trung tâm các xã</t>
  </si>
  <si>
    <t>Đất tôn giáo dự phòng (cho các tổ chức được phép hoạt động trên địa bàn huyện)</t>
  </si>
  <si>
    <t>Cửa hàng kinh doanh xăng dầu xã Thái Hòa (km27 đường QL 2)</t>
  </si>
  <si>
    <t>Nâng cấp, mở rộng đường nội đồng</t>
  </si>
  <si>
    <t>LUC 0,05 ha; CLN 0,05 hha</t>
  </si>
  <si>
    <t>RSX 0,20 ha; RPH 0,20 ha; DCS 0,20 ha</t>
  </si>
  <si>
    <t>Tuyến Km 24 xã Xuân Lai - Yên Bình -  Yên Bái</t>
  </si>
  <si>
    <t>LUC 0,15 ha; NHK 1,05 ha; CLN 1,00 ha</t>
  </si>
  <si>
    <t>Ngã ông Trị - Đỉnh đèo Thôn Đèo Quân</t>
  </si>
  <si>
    <t>Tuyến làng phan đi xã Yên Thành - Yên Bình - Yên Bái</t>
  </si>
  <si>
    <t>LUC 0,10 ha; BHK 0,01 ha; NHK 0,10 ha; CLN 0,41 ha; RSX 0,21 ha; ONT 0,03 ha</t>
  </si>
  <si>
    <t>Ngã ông Việt Thôn Làng Phan - Đỉnh đèo Thôn Hùng Xuân</t>
  </si>
  <si>
    <t>Nâng cấp, mở rộng trục đường Tuyến đi trung tâm xã</t>
  </si>
  <si>
    <t>BHK 0,10 ha; NTS 0,10 ha; RSX 0,30 ha; ONT 0,10 ha</t>
  </si>
  <si>
    <t>Ngã 3 chợ TT xã - Ngã 3 ông Đỗ Thôn Uổm</t>
  </si>
  <si>
    <t>Nâng cấp, mở rộng trục đường Thôn Uổm</t>
  </si>
  <si>
    <t>CLN 0,36 ha; RSX 0,10 ha</t>
  </si>
  <si>
    <t>Thôn Uổm</t>
  </si>
  <si>
    <t>Nâng cấp, mở rộng trục đường Thôn Đèo Tế</t>
  </si>
  <si>
    <t xml:space="preserve">CLN </t>
  </si>
  <si>
    <t>Thôn Đèo Tế</t>
  </si>
  <si>
    <t>Nâng cấp, mở rộng trục đường Thôn Thắng Bình</t>
  </si>
  <si>
    <t>LUC 0,02 ha; CLN 0,54 ha; RSX 0,20 ha; ONT 0,01 ha</t>
  </si>
  <si>
    <t>Thôn Thắng Bình</t>
  </si>
  <si>
    <t>Nâng cấp, mở rộng trục đường Thôn Hùng Xuân</t>
  </si>
  <si>
    <t>RSX 0,10 ha; DCS 0,10 ha</t>
  </si>
  <si>
    <t>Thôn Hùng Xuân</t>
  </si>
  <si>
    <t>CLN 0,06 ha; RSX 0,03 ha</t>
  </si>
  <si>
    <t>Nâng cấp, mở rộng trục đường Thôn Khuân Thắng</t>
  </si>
  <si>
    <t>BHK 0,41 ha; NHK 0,30 ha; NTS 0,20 ha; CLN 0,50 ha</t>
  </si>
  <si>
    <t>Thôn Khuân Thắng</t>
  </si>
  <si>
    <t>RSX 0,03 ha; BCS 0,03 ha</t>
  </si>
  <si>
    <t>Thôn  Hùng Xuân</t>
  </si>
  <si>
    <t>Nâng cấp, mở rộng trục đường Thôn Khuân Ẻn</t>
  </si>
  <si>
    <t>BHK 0,09 ha; CLN 0,10 ha</t>
  </si>
  <si>
    <t>Thôn Khuân Ẻn</t>
  </si>
  <si>
    <t>Nâng cấp, mở rộng trục đường Km 162+180, QL2 - Trung Thành</t>
  </si>
  <si>
    <t>LUC 0,10 ha; CLN 0,50 ha; RSX 0,35 ha; ONT 0,40 ha</t>
  </si>
  <si>
    <t>Nâng cấp, mở rộng đường trục xã</t>
  </si>
  <si>
    <t>LUC 0,15 ha; LUK 0,30 ha; BHK 0,02 ha; CLN 0,03 ha; RSX 1,15 ha; ONT 0,35 ha</t>
  </si>
  <si>
    <t>Nâng cấp, mở rộng trục đường từ thôn Khuổi Nọi đến thôn Nặm Lương</t>
  </si>
  <si>
    <t>LUC 0,25 ha; BHK 0,21 ha; CLN 0,29 ha; RSX 0,25 ha; ONT 0,25 ha</t>
  </si>
  <si>
    <t>Nâng cấp, mở rộng Trục đường nội đồng Từ phai Đình đến phai Cảnh</t>
  </si>
  <si>
    <t xml:space="preserve">BHK </t>
  </si>
  <si>
    <t>Mở rộng Trục đường nội đồng Từ nhà ông Nguyên đến Gốc Quéo</t>
  </si>
  <si>
    <t>Nâng cấp, mở rộng trục đường nội đồng Từ Cốc Phúng đến Nà Soi</t>
  </si>
  <si>
    <t>LUC 0,02 ha; NHK 0,03 ha; CLN 0,08 ha</t>
  </si>
  <si>
    <t>Mở rộng trục đường nội đồng Từ nhà bà Nhì đến Nà Ngoạt</t>
  </si>
  <si>
    <t>LUC 0,01 ha; BHK 0,01 ha</t>
  </si>
  <si>
    <t>Mở rộng đường Soi Thành đi Ban Nhàm</t>
  </si>
  <si>
    <t>Mở rộng đường Táu đi Bản Ban</t>
  </si>
  <si>
    <t>LUK 0,02 ha; CLN 0,04 ha</t>
  </si>
  <si>
    <t>Nâng cấp, mở rộng trục đường tuyến đượng Đức Ninh-Hùng Đức</t>
  </si>
  <si>
    <t>LUC 0,05 ha; CLN 0,66 ha</t>
  </si>
  <si>
    <t>Nâng cấp, mở rộng đường liên xã, trục xã</t>
  </si>
  <si>
    <t>Nâng cấp, mở rộng trục đường Thái Hòa - Đức Ninh</t>
  </si>
  <si>
    <t>NHK 0,10 ha; CLN 0,20 ha; RSX 0,20 ha</t>
  </si>
  <si>
    <t>Thôn Cây Vải</t>
  </si>
  <si>
    <t>Nâng cấp, mở rộng trục đường Thái Hòa - Thành Long</t>
  </si>
  <si>
    <t>QL 2 - Ngã 3 Chợ Séc 27</t>
  </si>
  <si>
    <t>Nâng cấp, mở rộng trục đường Thái Hòa - Hồng Thái</t>
  </si>
  <si>
    <t>BHK 0,20 ha; CLN 0,35 ha; RSX 0,30 ha; DGT 0,65 ha; DTL 0,10 ha; ONT 0,05 ha</t>
  </si>
  <si>
    <t>Quy hoạch điểm đỗ xe loại 3</t>
  </si>
  <si>
    <t>Nâng cấp, mở rộng trục đường Bến Km 27 Thái Hòa đi Chiêu Yên</t>
  </si>
  <si>
    <t>Nâng cấp, mở rộng trục đường Km 161+630, QL2-xã Thái Hòa</t>
  </si>
  <si>
    <t>LUC 0,05 ha; CLN 0,10 ha</t>
  </si>
  <si>
    <t>BHK 2 ha; CLN 1 ha</t>
  </si>
  <si>
    <t>Thôn Soi Long</t>
  </si>
  <si>
    <t>Xây dựng cầu thôn Lập Thành</t>
  </si>
  <si>
    <t>Thôn Lập Thành</t>
  </si>
  <si>
    <t>Xây dựng cầu Đồng Chùa 2 đi Đồng Cỏm</t>
  </si>
  <si>
    <t>Xây dựng cầu Thác Lường đi thôn Đo</t>
  </si>
  <si>
    <t>Nâng cấp, mở rộng trục đường Tuyến Bình Xa - Minh Hương</t>
  </si>
  <si>
    <t>LUC 0,20 ha; BHK 0,13 ha; CLN 0,35 ha</t>
  </si>
  <si>
    <t>Mở rộng đường trục thôn Đo</t>
  </si>
  <si>
    <t>BHK 0,20 ha; CLN 0,14 ha; RSX 0,20 ha</t>
  </si>
  <si>
    <t>Mở rộng đường trục thôn Chợ Bợ 1</t>
  </si>
  <si>
    <t>Thôn Chợ Bợ 1</t>
  </si>
  <si>
    <t>Mở rộng đường trục thôn Chợ Bợ 2</t>
  </si>
  <si>
    <t>Nâng cấp đường nội thôn Đồng Cỏm 1</t>
  </si>
  <si>
    <t>Thôn Đồng Cỏm 1</t>
  </si>
  <si>
    <t>Quy hoạch bãi dừng nghỉ xe xã Bình Xa</t>
  </si>
  <si>
    <t>Nâng cấp tuyến đường Bản Căng cũ</t>
  </si>
  <si>
    <t>Thôn 3 Đồng Quảng</t>
  </si>
  <si>
    <t>Nâng cấp, mở rộng trục đường Tuyến đường cầu Hẻ - Năm Khoanh</t>
  </si>
  <si>
    <t>NHK 0,13 ha; CLN 0,30 ha; RSX 0,10 ha</t>
  </si>
  <si>
    <t>NHK 0,28 ha; ONT 0,42 ha</t>
  </si>
  <si>
    <t>Thôn 4 Minh Phú</t>
  </si>
  <si>
    <t>Nâng cấp, mở rộng trục đường Bến 55 Thác Vàng đi Động Tiên Minh Dân</t>
  </si>
  <si>
    <t>Nâng cấp, mở rộng trục đường Từ Thác Lăn đến xã Yên Lâm</t>
  </si>
  <si>
    <t>Nâng cấp, mở rộng trục đường Km 53 Thống Nhất đi Thụt</t>
  </si>
  <si>
    <t>Thôn 1a Thống Nhất</t>
  </si>
  <si>
    <t>Nâng cấp, mở rộng Tuyến đường từ QL2 đến ông Tiến Ký</t>
  </si>
  <si>
    <t>Nâng cấp, mở rộng Tuyến đường Bà Tỵ - vườn chè Tuyên Nhật</t>
  </si>
  <si>
    <t>NHK 0,25 ha; CLN 0,2 ha</t>
  </si>
  <si>
    <t>Nâng cấp, mở rộng Tuyến đường Tuyên Nhật- Lân My</t>
  </si>
  <si>
    <t>Nâng cấp, mở rộng Tuyến đường Đam Vượng - Đầu Đình</t>
  </si>
  <si>
    <t>CLN 0,03 ha; RSX 0,02 ha</t>
  </si>
  <si>
    <t>Nâng cấp, mở rộng tuyến từ tuyến đường từ nhà Bê Hường đến vườn nhà ông Giang</t>
  </si>
  <si>
    <t>Nâng cấp, mở rộng tuyến từ tuyến đường thôn 7 Thống Nhất đi nhà ông Học Văn</t>
  </si>
  <si>
    <t>Nâng cấp, mở rộng tuyến từ Tuyến đường trường THYH đến nhà Tuất Khoa</t>
  </si>
  <si>
    <t>Thôn 7 Thống Nhất</t>
  </si>
  <si>
    <t>Nâng cấp, mở rộng tuyến từ tuyến đường 6 Minh Phú đến thôn 8 Minh Phú</t>
  </si>
  <si>
    <t>CLN 0,02 ha; RSX 0,1 ha</t>
  </si>
  <si>
    <t>Thôn 6 Minh Phú</t>
  </si>
  <si>
    <t>Nâng cấp, mở rộng tuyến từ thôn 9 Minh Phú  đến thôn 1 Minh Phú (QL2)</t>
  </si>
  <si>
    <t>Cải tạo, nâng cấp tuyến đường ngã ba Kho bạc đi cầu Tân Yên, thị trấn Tân Yên, huyện Hàm Yên, tỉnh Tuyên Quang (Giai đoạn 2)</t>
  </si>
  <si>
    <t xml:space="preserve">ODT 0,32 ha; BHK 0,4 ha </t>
  </si>
  <si>
    <t>XVII</t>
  </si>
  <si>
    <t>Đập xây Gốc Sẹt xã Hùng Đức</t>
  </si>
  <si>
    <t>Ninh Thái, Khe Mon</t>
  </si>
  <si>
    <t>CLN 0,68 ha; RSX 0,14 ha</t>
  </si>
  <si>
    <t>Cây Vải</t>
  </si>
  <si>
    <t>Quy hoạch nâng cấp các hồ đập và hệ thống kênh mương đi kèm</t>
  </si>
  <si>
    <t>Thôn Làng Mãn 2</t>
  </si>
  <si>
    <t>Hồ chứa (Đập ông Báo)</t>
  </si>
  <si>
    <t>Thôn 1 Mỏ Nghiều</t>
  </si>
  <si>
    <t>Kè chống sạt lở suối Bình Xa</t>
  </si>
  <si>
    <t>BCS 0,50 ha; SON 0,50 ha</t>
  </si>
  <si>
    <t>Đập Nắc Con xã Yên Lâm</t>
  </si>
  <si>
    <t>LUC 0,46 ha; DTL 1,00 ha</t>
  </si>
  <si>
    <t>Đập xây Bản Chinh xã Bạch Xa</t>
  </si>
  <si>
    <t>Kè chống sạt lở suối Minh Hương</t>
  </si>
  <si>
    <t>NHK 0,25 ha; SON 0,50 ha</t>
  </si>
  <si>
    <t>Nâng cấp, sửa chữa công trình hồ thuỷ lợi Tam Tinh</t>
  </si>
  <si>
    <t>RSX 0,3 ha; CLN 0,2 ha</t>
  </si>
  <si>
    <t>Văn bản số 993/DANN-QLDA ngày 26 tháng 8 năm 2020 của Ban Quản lý dự án ĐTXD các công trình Nông nghiệp và PTNT</t>
  </si>
  <si>
    <t>Dự án sửa chữa, nâng cấp hệ thống công trình thủy lợi vừa và nhỏ huyện Hàm Yên (CTTL: Đập Đẻm, Cao Đường, Vàng Cám, Cây Si, Quản Tân, Pá Làng, Phai Ngõa, Cây Vải…)</t>
  </si>
  <si>
    <t>các Thôn: Đập Đẻm, Cao Đường, Vàng Cám, Cây Si, Quảng Tân, Pá Làng, Phai Ngoã, Cây Vải</t>
  </si>
  <si>
    <t>SON 0,5 ha; DTL 0,5 ha</t>
  </si>
  <si>
    <t>Công trình cấp nước sinh hoạt khu trung tâm xã Nhân Mục, huyện Hàm Yên</t>
  </si>
  <si>
    <t>Nâng cấp, mở rộng công trình cấp nước sinh hoạt xã Thái Sơn, huyện Hàm Yên</t>
  </si>
  <si>
    <t>DTL 0,1 ha</t>
  </si>
  <si>
    <t>LUC 0,1 ha; LUK 0,05 ha</t>
  </si>
  <si>
    <t>Thôn Tân Hùng, Thôn Làng Chẵng, Thôn Xuân Mai xã Hùng Đức</t>
  </si>
  <si>
    <t>LUC 0,5 ha</t>
  </si>
  <si>
    <t>LUK 0,01 ha</t>
  </si>
  <si>
    <t>LUK 0,01 ha; RSX 0,01 ha</t>
  </si>
  <si>
    <t>LUK 0,2 ha; BHK 0,1 ha</t>
  </si>
  <si>
    <t>Trung Thành 2</t>
  </si>
  <si>
    <t>Đoàn Kết 2</t>
  </si>
  <si>
    <t>Quy hoạch mới nhà Văn hóa thôn Trung Thành 4</t>
  </si>
  <si>
    <t>Làng Chiềng</t>
  </si>
  <si>
    <t>Thôn km61</t>
  </si>
  <si>
    <t>Thôn 1 Minh Phú</t>
  </si>
  <si>
    <t>Thôn Nà Khà</t>
  </si>
  <si>
    <t>XIX</t>
  </si>
  <si>
    <t>Minh Thái</t>
  </si>
  <si>
    <t>Làng Chang</t>
  </si>
  <si>
    <t>Nhà bia ghi tên liệt sĩ TT Tân Yên ( giáp Đình Thác Cấm)</t>
  </si>
  <si>
    <t>(Kèm theo Tờ trình số 86/TTr-UBND ngày 15/4/2021 của UBND huyện Hàm Yên)</t>
  </si>
  <si>
    <t>(Kèm theo Nghị quyết số           /NQ-HDND ngày       /     /2021  của Hội đồng nhân dân huyện Hàm Yên)</t>
  </si>
  <si>
    <t>Chuyển mục đích sử dụng đất liền kề sang đất ở theo nhu cầu tự giãn xã Phù Lưu</t>
  </si>
  <si>
    <t>Chuyển mục đích sử dụng đất liền kề sang đất ở theo nhu cầu tự giãn xã Tân Thành</t>
  </si>
  <si>
    <t>Chuyển mục đích sử dụng đất liền kề sang đất ở theo nhu cầu tự giãn xã Thái Hòa</t>
  </si>
  <si>
    <t>Chuyển mục đích sử dụng đất liền kề sang đất ở theo nhu cầu tự giãn xã Thái Sơn</t>
  </si>
  <si>
    <t>Chuyển mục đích sử dụng đất liền kề sang đất ở theo nhu cầu tự giãn xã Thành Long</t>
  </si>
  <si>
    <t>Chuyển mục đích sử dụng đất liền kề sang đất ở theo nhu cầu tự giãn xã Yên Lâm</t>
  </si>
  <si>
    <t>Chuyển mục đích sử dụng đất liền kề sang đất ở theo nhu cầu tự giãn xã Yên Phú</t>
  </si>
  <si>
    <t>Chuyển mục đích sử dụng đất liền kề sang đất ở theo nhu cầu tự giãn xã Bình Xa</t>
  </si>
  <si>
    <t>Thôn Cọ Sẻ</t>
  </si>
  <si>
    <t>Thôn 2 Thống Nhất (Khu Động Tiên)</t>
  </si>
  <si>
    <t>Mở rộng đường từ ngã 3 chợ Bằng Cốc đi xã Xuân Lai, huyện Yên Bình, tỉnh Yên Bái</t>
  </si>
  <si>
    <t>Quy hoạch khuân viên trường TH-THCS xã Bằng Cốc ( điểm trường chính )</t>
  </si>
  <si>
    <t>LUK 1  ha; BHK 0,5 ha; CLN 3 ha; ONT 0,5 ha</t>
  </si>
  <si>
    <t>XXVI</t>
  </si>
  <si>
    <t>XXVII</t>
  </si>
  <si>
    <t>Dự sán sản xuất cam quy mô tập trung sử dụng giống sạch bệnh</t>
  </si>
  <si>
    <t>TDP Đồng Bàng</t>
  </si>
  <si>
    <t>Khu du lịch sinh thái Cao Đường xã Yên Thuận</t>
  </si>
  <si>
    <t>Mở rộng trường mầm non Tân Thành</t>
  </si>
  <si>
    <t>NTS 0,4 ha; RSX 0,1 ha</t>
  </si>
  <si>
    <t>Thôn 3 Làng Bát</t>
  </si>
  <si>
    <t>Khu dân cư trung tâm số 1 xã Tân Thành</t>
  </si>
  <si>
    <t>Quy hoạch khu dân cư số 2 xã Tân Thành</t>
  </si>
  <si>
    <t>Khu trung tâm hành chính mới xã Tân Thành (TSC 2,5 ha; DCH 1 ha; TMD 3 ha; DGD 2; DTT 1,5 ha)</t>
  </si>
  <si>
    <t>Nâng cấp, mở rộng tuyến đường giao thông thôn 3 Thuốc Hạ đi thôn 3 Làng Bát</t>
  </si>
  <si>
    <t>CLN 0,2 ha; BHK 0,2 ha</t>
  </si>
  <si>
    <t>Nâng cấp tuyến đường Thôn 1 Thuốc Hạ đi khu công nghiệp Tân Thành</t>
  </si>
  <si>
    <t>BHK 0,25 ha; CLN 0,35 ha</t>
  </si>
  <si>
    <t>Nâng cấp tuyến đường trục thôn Đồng Lệnh</t>
  </si>
  <si>
    <t>CLN 0,05 ha; BHK 0,05 ha</t>
  </si>
  <si>
    <t>BHK 0,2 ha; CLN 0,2 ha</t>
  </si>
  <si>
    <t>Nâng cấp, mở rộng tuyến đường đội vườn ươm đi bờ sông Lô thôn 4 Làng Bát</t>
  </si>
  <si>
    <t>CHU CHUYỂN ĐẤT ĐAI TRONG QUY HOẠCH SỬ DỤNG ĐẤT ĐẾN NĂM 2030 CỦA XÃ MINH DÂN</t>
  </si>
  <si>
    <t>CHU CHUYỂN ĐẤT ĐAI TRONG QUY HOẠCH SỬ DỤNG ĐẤT ĐẾN NĂM 2030 CỦA XÃ MINH KHƯƠNG</t>
  </si>
  <si>
    <t>CHU CHUYỂN ĐẤT ĐAI TRONG QUY HOẠCH SỬ DỤNG ĐẤT ĐẾN NĂM 2030 CỦA XÃ PHÙ LƯU</t>
  </si>
  <si>
    <t>CHU CHUYỂN ĐẤT ĐAI TRONG QUY HOẠCH SỬ DỤNG ĐẤT ĐẾN NĂM 2030 CỦA XÃ TÂN THÀNH</t>
  </si>
  <si>
    <t>CHU CHUYỂN ĐẤT ĐAI TRONG QUY HOẠCH SỬ DỤNG ĐẤT ĐẾN NĂM 2030 CỦA XÃ YÊN THUẬN</t>
  </si>
  <si>
    <t>CHU CHUYỂN ĐẤT ĐAI TRONG QUY HOẠCH SỬ DỤNG ĐẤT ĐẾN NĂM 2030 CỦA XÃ BẠCH XA</t>
  </si>
  <si>
    <t>CHU CHUYỂN ĐẤT ĐAI TRONG QUY HOẠCH SỬ DỤNG ĐẤT ĐẾN NĂM 2030 CỦA XÃ YÊN LÂM</t>
  </si>
  <si>
    <t>CHU CHUYỂN ĐẤT ĐAI TRONG QUY HOẠCH SỬ DỤNG ĐẤT ĐẾN NĂM 2030 CỦA XÃ YÊN PHÚ</t>
  </si>
  <si>
    <t>CHU CHUYỂN ĐẤT ĐAI TRONG QUY HOẠCH SỬ DỤNG ĐẤT ĐẾN NĂM 2030 CỦA XÃ ĐỨC NINH</t>
  </si>
  <si>
    <t>CHU CHUYỂN ĐẤT ĐAI TRONG QUY HOẠCH SỬ DỤNG ĐẤT ĐẾN NĂM 2030 CỦA XÃ HÙNG ĐỨC</t>
  </si>
  <si>
    <t>HIỆN TRẠNG SỬ DỤNG ĐẤT NĂM 2020 CỦA HUYỆN HÀM YÊN</t>
  </si>
  <si>
    <t>Kè suối thôn Quang, thôn Thọ</t>
  </si>
  <si>
    <t>Thôn Quang, Thôn Thọ</t>
  </si>
  <si>
    <t>BHK 2,0 ha; CLN 1,0 ha</t>
  </si>
  <si>
    <t>SON 0,5 ha; BHK 0,5 ha</t>
  </si>
  <si>
    <t>RSX 0,3 ha; CLN 0,3 ha</t>
  </si>
  <si>
    <t>BHK 0,74 ha; CLN 1,0 ha; RSX 2,0 ha</t>
  </si>
  <si>
    <t>BHK 0,5 ha; CLN 1,5 ha; RSX 2,5 ha</t>
  </si>
  <si>
    <t>Nâng cấp, mở rộng tuyến đường từ thôn Quang Trung đi ngã 3</t>
  </si>
  <si>
    <t>Nâng cấp, mở rộng tuyến đường từ thôn 3 Thái Bình thôn 4 Thái Bình, thôn Quang Trung, thôn 1 Minh Thái</t>
  </si>
  <si>
    <t>BHK 0,5 ha; CLN 1,0 ha; RSX 1,3 ha</t>
  </si>
  <si>
    <t>Đất an ninh (19 công trình)</t>
  </si>
  <si>
    <t>Xã Minh Dân, Xã Yên Phú, Xã Bạch Xa, Xã Minh Khương, Xã Yên Lâm</t>
  </si>
  <si>
    <t>Xã Tân Thành, TT Tân Yên, Xã Yên Phú, Xã Phù Lưu</t>
  </si>
  <si>
    <t>LUC 1,68 ha; LUK 3,36 ha; RSX 4,37 ha; CLN 3,72 ha; BHK 3,0 ha</t>
  </si>
  <si>
    <t>LUC 0,95 ha; LUK 1,89 ha; RSX 2,46 ha; CLN 2,78 ha; BHK 1,0 ha</t>
  </si>
  <si>
    <t>LUC 2,99 ha; LUK 5,99 ha; RSX 7,78 ha; CLN 7,97 ha; BHK 4,0 ha</t>
  </si>
  <si>
    <t>Xây dựng trụ sở làm việc của công an Xã Thái Hòa</t>
  </si>
  <si>
    <t>Đường dây, trạm biến áp cấp điện cho Xã Thái Hòa, huyện Hàm Yên</t>
  </si>
  <si>
    <t>Xã Đức Ninh, Xã Thái Hòa, Xã Thái Sơn</t>
  </si>
  <si>
    <t>TT Tân Yên, Xã Thái Sơn, Xã Thái Hòa, Xã Đức Ninh</t>
  </si>
  <si>
    <t>Nâng cấp đường ĐH.18 km161+630 QL2 - UBND Xã Thái Hòa</t>
  </si>
  <si>
    <t>LUC 0,01 ha; RDD 0,07 ha; CLN 0,44 ha</t>
  </si>
  <si>
    <t>LUC 0,45 ha; LUK 0,9 ha; RPH 1,17 ha; CLN 1,8 ha</t>
  </si>
  <si>
    <t>Đất trồng cây hàng năm khác chuyển sang đất nuôi trồng thuỷ sản</t>
  </si>
  <si>
    <t>RSX/NKR(a)</t>
  </si>
  <si>
    <t>LUC 0,3 ha; LUK 0,6 ha; RPH 0,78 ha; CLN 1,2 ha</t>
  </si>
  <si>
    <t>KHU CHỨC NĂNG*</t>
  </si>
  <si>
    <t>KVL</t>
  </si>
  <si>
    <t>KVN</t>
  </si>
  <si>
    <t>KPH</t>
  </si>
  <si>
    <t>KDD</t>
  </si>
  <si>
    <t>KSX</t>
  </si>
  <si>
    <t>KKN</t>
  </si>
  <si>
    <t>Khu đô thị-thương mại - dịch vụ</t>
  </si>
  <si>
    <t>KDV</t>
  </si>
  <si>
    <t>KDL</t>
  </si>
  <si>
    <t>KON</t>
  </si>
  <si>
    <t>Thôn Đồng Nhật</t>
  </si>
  <si>
    <t>Chuyển mục đích sử dụng đất liền kề sang đất ở theo nhu cầu tự giãn TT Tân Yên</t>
  </si>
  <si>
    <t>Chuyển mục đích sử dụng đất liền kề sang đất ở theo nhu cầu tự giãn xã Yên Thuận</t>
  </si>
  <si>
    <t>Chuyển mục đích sử dụng đất liền kề sang đất ở theo nhu cầu tự giãn xã Bạch Xa</t>
  </si>
  <si>
    <t>Chuyển mục đích sử dụng đất liền kề sang đất ở theo nhu cầu tự giãn xã Bằng Cốc</t>
  </si>
  <si>
    <t>Chuyển mục đích sử dụng đất liền kề sang đất ở theo nhu cầu tự giãn xã Đức Ninh</t>
  </si>
  <si>
    <t>Chuyển mục đích sử dụng đất liền kề sang đất ở theo nhu cầu tự giãn xã Hùng Đức</t>
  </si>
  <si>
    <t>Chuyển mục đích sử dụng đất liền kề sang đất ở theo nhu cầu tự giãn xã Minh Dân</t>
  </si>
  <si>
    <t>Chuyển mục đích sử dụng đất liền kề sang đất ở theo nhu cầu tự giãn xã Minh Hương</t>
  </si>
  <si>
    <t>Chuyển mục đích sử dụng đất liền kề sang đất ở theo nhu cầu tự giãn xã Minh Khương</t>
  </si>
  <si>
    <t>Chuyển mục đích sử dụng đất liền kề sang đất ở theo nhu cầu tự giãn xã Nhân Mục</t>
  </si>
  <si>
    <t>LUC 0,07 ha; CLN 0,15 ha</t>
  </si>
  <si>
    <t>Xây dựng mới công trình tuyến đường Kim long đi Ngòi Mù xã Minh Dân</t>
  </si>
  <si>
    <t>CLN 0,10 ha, RSX 0,15 ha</t>
  </si>
  <si>
    <t>Xây dựng rộng công trình tuyến đường vào thao trường bắn quân sự xã, tại thôn Trung Tâm và Lâm Tiến</t>
  </si>
  <si>
    <t>CLN 0,15 ha, NTS 0,07 ha, đất RSX 0,17 ha</t>
  </si>
  <si>
    <t>Cụm công nghiệp phía Nam huyện Hàm Yên</t>
  </si>
  <si>
    <t>Thôn 4 Thái Bình, Thôn An Lâm</t>
  </si>
  <si>
    <t>Thôn 2 Thái Bình, thôn 31, thôn 1 Minh Thái, thôn 2 Minh Thái</t>
  </si>
  <si>
    <t>Thôn 1,2,3 Thái Thủy, Thôn An Lâm</t>
  </si>
  <si>
    <t>Thôn An Lâm, Thôn 2 Thái Bình, Thôn 31</t>
  </si>
  <si>
    <t>Xây dựng, mở rộng nghĩa trang tập trung của xã tại thôn 2 Minh Thái, xã Thái Sơn</t>
  </si>
  <si>
    <t>Thôn 2 Thái Thủy</t>
  </si>
  <si>
    <t>Nâng cấp, mở rộng trục đường Thôn 2 Thái Thủy</t>
  </si>
  <si>
    <t>Sân thể thao thôn 2 Minh Thái</t>
  </si>
  <si>
    <t>Sân thể thao xã Thái Sơn</t>
  </si>
  <si>
    <t>Quy hoạch chi tiết khu dân cư dọc hai bên đường từ UBND xã đến nhà văn hóa thôn Đoàn Kết 3</t>
  </si>
  <si>
    <t>Thôn Loa, Đoàn Kết 3</t>
  </si>
  <si>
    <t>Nhà Điều hành công trình nước sạch xã Thành Long</t>
  </si>
  <si>
    <t>NQ số 29/NQ-HĐND ngày 13/7/2016 của HĐND huyện Hàm Yên</t>
  </si>
  <si>
    <t>Xây dựng trụ sở, xưởng sản xuất và chế biến chè xanh Làng Bát (TMD 0,02 ha; SKC 0,28 ha)</t>
  </si>
  <si>
    <t>Trụ sở hợp tác xã chăn nuôi Trâu, bò xã Thành Long</t>
  </si>
  <si>
    <t>Trụ sở hợp tác xã thôn Gạo Đình</t>
  </si>
  <si>
    <t>Trụ sở hợp tác xã thôn Cây Xoan</t>
  </si>
  <si>
    <t>Trụ sở hợp tác xã Minh Hương</t>
  </si>
  <si>
    <t>Trụ sở hợp tác xã sản xuất và dịch vụ nông nghiệp theo hướng hữu cơ</t>
  </si>
  <si>
    <t>Trụ sở hợp tác xã tại thôn Ngòi Lộc, xã Minh Khương</t>
  </si>
  <si>
    <t>Trụ sở hợp tác xã tại thôn Xa Hạc xã Nhân Mục</t>
  </si>
  <si>
    <t>TDP Tân Phú, TDP Tân Bắc</t>
  </si>
  <si>
    <t>Quy hoạch khu sản xuất HTX kinh doanh thịt trâu, bò sạch Hàm Yên (TMD 0,03 ha; SKC 0,07 ha)</t>
  </si>
  <si>
    <t>Đất thương mại, dịch vụ dự trữ</t>
  </si>
  <si>
    <t>Khu đô thị TDP Tân Yên ( 6 ha ODT; 3 ha TMD)</t>
  </si>
  <si>
    <t>Khu đô thị mới huyện Hàm Yên ( 16 ha ODT; 6 ha TMD)</t>
  </si>
  <si>
    <t>Khu dịch vụ thương mại thôn 65, xã Yên Lâm</t>
  </si>
  <si>
    <t>Đất cơ sở sản xuất phi nông nghiệp (44 công trình)</t>
  </si>
  <si>
    <t>LUC 1.4 ha; CLN 3 ha; RSX 28,75 ha; NTS 0.65 ha; DGT 0,85 ha; NTD 5,2 ha; SON 0,15 ha</t>
  </si>
  <si>
    <t>Bãi chứa cát sỏi của Công ty TNHH Vinh Hoa tại các xã Yên Phú</t>
  </si>
  <si>
    <t>Quy hoạch khu tiểu thủ công nghiệp tại khu vực Miếu Cả, xã Nhân Mục</t>
  </si>
  <si>
    <t>Quy hoạch khu giết mổ tập trung xã Đức Ninh</t>
  </si>
  <si>
    <t>Quy hoạch khu chế biến lâm sản xã Bình Xa</t>
  </si>
  <si>
    <t>Quy hoạch khu phát triển tiểu thủ công nghiệp tại xã Bình Xa</t>
  </si>
  <si>
    <t>Trạm nguyên liệu giấy xã Yên Phú</t>
  </si>
  <si>
    <t>Quy hoạch khu chế biến lâm sản xã Phù Lưu</t>
  </si>
  <si>
    <t>Quy hoạch công ty may tại xã Thái Sơn</t>
  </si>
  <si>
    <t>LUC 5.8 ha; CLN 1.2 ha</t>
  </si>
  <si>
    <t>Điểm tập kết cát sỏi của công ty cổ phần khai thác và chế biến VLXD Minh Phát</t>
  </si>
  <si>
    <t>Khu phụ trợ khai thác cát, sỏi lòng sông Lô của Cty TNHH Hòang Thức</t>
  </si>
  <si>
    <t>BHK 0,16 ha; CLN 0,7</t>
  </si>
  <si>
    <t>LUC 0,7 ha; BHK 0,2 ha; CLN 0,1 ha</t>
  </si>
  <si>
    <t>Xưởng sản xuất và chế biến chè Tân Thái</t>
  </si>
  <si>
    <t>Cơ sở thu mua và chế biến chè xã Đức Ninh</t>
  </si>
  <si>
    <t xml:space="preserve">Thôn 20 </t>
  </si>
  <si>
    <t>QH xây dụng nhà máy cung cấp nước và vệ sinh môi trường thôn Đồng Chùa, Ao Vệ, Làng Mãn 1, 2, Tân Thành Tân Khoa</t>
  </si>
  <si>
    <t>Dự án xây dựng nhà xưởng hợp tác xã chế biến nông lâm sản xã Thành Long</t>
  </si>
  <si>
    <t>HTX Chăn nuôi gia súc, gia cầm xã Thái Hòa</t>
  </si>
  <si>
    <t>HTX Chăn Nuôi gia cầm xã Thái Hòa</t>
  </si>
  <si>
    <t>Hợp tác xã NLN thị trấn Tân Yên</t>
  </si>
  <si>
    <t>Quy hoạch xưởng chế biến gỗ của công ty Hùng Việt</t>
  </si>
  <si>
    <t>Khu vực phụ trợ, chế biến đá làm VLXD thông thường của công ty Tân Hà (232)</t>
  </si>
  <si>
    <t>NCS 1 ha; LUC 9 ha; CLN 4,5 ha; BHK 6 ha;</t>
  </si>
  <si>
    <t>Quy hoạch bãi cát sỏi</t>
  </si>
  <si>
    <t>Đất sản xuất, kinh doanh dự trữ</t>
  </si>
  <si>
    <t>Đất xây dựng trụ sở cơ quan (9 công trình)</t>
  </si>
  <si>
    <t>Trụ sở làm việc của Đảng Uỷ, Hội đồng nhân dân và UBND xã Bằng Cốc, huyện Hàm Yên</t>
  </si>
  <si>
    <t>Trụ sở UBND xã Bạch Xa</t>
  </si>
  <si>
    <t>Mở rộng trụ sở làm việc của UBND xã Minh Dân</t>
  </si>
  <si>
    <t>Mở rộng trụ sở làm việc của UBND xã Thành Long</t>
  </si>
  <si>
    <t>Khu trung tâm hành chính mới xã Tân Thành (TSC 2,5 ha; DCH 1 ha; TMD 3 ha; DGD 2; DTT 1,5 ha) - Khu trụ sở cơ quan</t>
  </si>
  <si>
    <t>Nhà làm việc của phòng Tài chính - kế hoạch huyện Hàm Yên</t>
  </si>
  <si>
    <t>Quy hoạch đất dự trữ xây dựng trụ sở cơ quan</t>
  </si>
  <si>
    <t>Trụ sở làm việc Ban CHQS TT Tân Yên</t>
  </si>
  <si>
    <t>x</t>
  </si>
  <si>
    <t>Nhà làm việc quân sự xã Thành Long</t>
  </si>
  <si>
    <t>Cơ sở làm việc của quân sự xã Nhân Mục</t>
  </si>
  <si>
    <t>Trụ sở làm việc của BCHQS xã Phù Lưu</t>
  </si>
  <si>
    <t>Trụ sở làm việc của BCHQS xã Thái Sơn</t>
  </si>
  <si>
    <t>Quy hoạch dự trữ xây dựng trụ sở cơ quan</t>
  </si>
  <si>
    <t>Đất ở tại đô thị (14 công trình)</t>
  </si>
  <si>
    <t>TMD 0.2 ha; BHK 0.05 ha</t>
  </si>
  <si>
    <t>Điểm dân cư TDP Ba Trãng, thị trấn Tân Yên, huyện Hàm Yên, tỉnh Tuyên Quang ( đoạn km172+700 - QL2)</t>
  </si>
  <si>
    <t>Quy hoạch chi tiết và xây dựng điểm dân cư: TDP Ba Trãng, thị trấn Tân Yên, ( đoạn km36+700-QL2), huyện Hàm Yên, tỉnh Tuyên Quang</t>
  </si>
  <si>
    <t>Quyết định số 1322/QĐ-UBND ngày 17/7/2020 của UBND huyện Hàm Yên</t>
  </si>
  <si>
    <t>Quy hoạch khu dân cư Trạm thực nghiệm</t>
  </si>
  <si>
    <t>Đất ở tại nông thôn (125 công trình)</t>
  </si>
  <si>
    <t>LUC 5.0 ha; BHK 0.5 ha; NTS 0.2 ha; CLN 0.8 ha</t>
  </si>
  <si>
    <t>YT9</t>
  </si>
  <si>
    <t>LUC 0.3 ha; CLN 1.7 ha</t>
  </si>
  <si>
    <t>YT7</t>
  </si>
  <si>
    <t>YT5</t>
  </si>
  <si>
    <t>LUC 0.67 ha; BHK 0.25 ha; CLN 0.73 ha</t>
  </si>
  <si>
    <t>Quy hoạch chi tiết xây dựng điểm dân cư trung tâm xã Yên Lâm (đối diện UBND xã), huyện Hàm Yên</t>
  </si>
  <si>
    <t>Quy hoạch chi tiết điểm dân cư thôn 2 Minh Thái ( khu vực km 33+500 đường QL 2) xã Thái Sơn, huyện Hàm Yên</t>
  </si>
  <si>
    <t>Đất ở dọc Quốc lộ 2 tại xã Thái Sơn</t>
  </si>
  <si>
    <t>CLN 2.0 ha; RSX 0.5 ha</t>
  </si>
  <si>
    <t>Đất ở dọc đường Quốc lộ 3B xã Thái Sơn</t>
  </si>
  <si>
    <t>LUC 0.83 ha; RSX 0.85 ha; CLN 0.6 ha; BHK 0.55 ha;</t>
  </si>
  <si>
    <t>CLN 0,06 ha; RSX 0,06 ha</t>
  </si>
  <si>
    <t>Thôn Uổm Tưởn</t>
  </si>
  <si>
    <t>Mở rộng trường THPT Phù Lưu</t>
  </si>
  <si>
    <t>LUC 0,1 ha; NTS 0,05 ha</t>
  </si>
  <si>
    <t>LUC 0,6 ha; CLN 0,5 ha; NTS 0,1 ha</t>
  </si>
  <si>
    <t>Thôn Thuốc Hạ</t>
  </si>
  <si>
    <t>Đất giao thông (195 công trình)</t>
  </si>
  <si>
    <t>Đất trồng cây lâu năm (3 công trình)</t>
  </si>
  <si>
    <t>TT Tân Yên, xã Yên Thuận, xã Bạch Xa, xã Minh Hương, xã Yên Lâm, xã Minh Dân, xã Phù Lưu, xã Minh Khương, xã Yên Phú, xã Tân Thành, xã Thái Sơn, xã Bằng Cốc</t>
  </si>
  <si>
    <t>Quy hoạch chi tiết xây dựng bến xe khách huyện Hàm Yên</t>
  </si>
  <si>
    <t>Đất khu vui chơi, giải trí (4 công trình)</t>
  </si>
  <si>
    <t>SKC 0,3 ha; SON 0,15 ha</t>
  </si>
  <si>
    <t>Sân thể thao thôn Quang</t>
  </si>
  <si>
    <t>Diện tích quy hoạch được duyệt kỳ trước (ha)</t>
  </si>
  <si>
    <t>Đất xây dựng cơ sở thể dục thể thao (29 công trình)</t>
  </si>
  <si>
    <t>Thôn Tháng 10, Thôn 2 Nắc Con</t>
  </si>
  <si>
    <t>LUC 0,8 ha; BHK 0,15 ha; CLN 0,15 ha</t>
  </si>
  <si>
    <t>LUC 0,2 ha; LUK 0,8 ha</t>
  </si>
  <si>
    <t>Quy hoạch mở rộng chợ trung tâm thị trấn Tân Yên</t>
  </si>
  <si>
    <t>CLN 0,5 ha; ODT 0,5 ha</t>
  </si>
  <si>
    <t>Quy hoạch khu dịch vụ, thương mại thị trấn Tân Yên (trạm BVTV cũ)</t>
  </si>
  <si>
    <t>Quy hoạch mở rộng trụ sở làm việc của UBND xã Yên Lâm</t>
  </si>
  <si>
    <t>Nâng cấp, mở rộng trục đường đi thôn Cao Đường</t>
  </si>
  <si>
    <t>CLN 2 ha; BHK 1 ha; RSX 1,8 ha; NTS 0,2 ha</t>
  </si>
  <si>
    <t>CLN 1 ha; BHK 0,5 ha; RSX 1,4 ha; NTS 0,1 ha</t>
  </si>
  <si>
    <t>CLN 1 ha; BHK 0,5 ha; RSX 0,4 ha; NTS 0,1 ha</t>
  </si>
  <si>
    <t xml:space="preserve"> BHK 5 ha; NHK 5 ha; CLN 5 ha</t>
  </si>
  <si>
    <t>LUC 0,5 ha; BHK 0,1 ha; CLN 0,2 ha; RSX 0,2 ha</t>
  </si>
  <si>
    <t>CLN 0,2 ha; NTS 0,8 ha</t>
  </si>
  <si>
    <t>Quy hoạch khu thương mại, dịch vụ tổng hợp</t>
  </si>
  <si>
    <t>Quy hoạch xây dựng, mở rộng các tuyến đường trục nội thị</t>
  </si>
  <si>
    <t>Đường trung tâm nội thị từ QL2 nối với đường dẫn cầu Tân Yên (Cổng kho bạc huyện Hàm Yên, TDP Cống Đôi); dài 5 km</t>
  </si>
  <si>
    <t>Đường trung tâm nội thị từ QL2 nối với đường dẫn cầu Tân Yên (TDP Bắc Yên) dài 6 km</t>
  </si>
  <si>
    <t>LUC 2 ha; BHK 1,1 ha; CLN 8 ha; RSX 8 ha; DGT 0,50 ha; ODT 0,40 ha</t>
  </si>
  <si>
    <t>LUC 2 ha; CLN 5 ha; BHK 5 ha; RSX 3 ha</t>
  </si>
  <si>
    <t>LUC 2 ha; CLN 3 ha; BHK 3 ha; RSX 2 ha</t>
  </si>
  <si>
    <t>LUC 2 ha; CLN 6 ha; BHK 4 ha; RSX 6 ha</t>
  </si>
  <si>
    <t>Quy hoạch các khu dân cư dọc tuyến đường Tân Yên - Thái Sơn - Thái Hòa - Đức Ninh (khu vực Tân Yên)</t>
  </si>
  <si>
    <t>LUC 0,5 ha; BHK 0,5 ha; CLN 0,5 ha; RSX 0,5 ha</t>
  </si>
  <si>
    <t>Quy hoạch các khu dân cư dọc tuyến đường Tân Yên - Thái Sơn - Thái Hòa - Đức Ninh (khu vực Thái Sơn)</t>
  </si>
  <si>
    <t>Quy hoạch các khu dân cư dọc tuyến đường Tân Yên - Thái Sơn - Thái Hòa - Đức Ninh (khu vực Thái Hòa)</t>
  </si>
  <si>
    <t>Quy hoạch các khu dân cư dọc tuyến đường Tân Yên - Thái Sơn - Thái Hòa - Đức Ninh (khu vực Đức Ninh)</t>
  </si>
  <si>
    <t>LUC 0,25 ha; BHK 0,25 ha; CLN 0,25 ha; RSX 0,25 ha</t>
  </si>
  <si>
    <t>Cải tạo, nâng cấp đường Tân Yên - Thái Sơn - Thái Hòa - Đức Ninh</t>
  </si>
  <si>
    <t>RSX 0,4 ha; LUC 0,3 ha; CLN 0,24 ha; ONT 0,06 ha</t>
  </si>
  <si>
    <t>Quy hoạch phát triển quỹ đất ở trục dọc đô thị</t>
  </si>
  <si>
    <t>Đất danh lam, thắng cảnh ( 1 công trình)</t>
  </si>
  <si>
    <t>XVIII</t>
  </si>
  <si>
    <t>Đất chợ (13 công trình)</t>
  </si>
  <si>
    <t>Quy hoạch đất trụ sở hợp tác xã tại xã Yên Lâm</t>
  </si>
  <si>
    <t>Quy hoạch đất trụ sở hợp tác xã tại xã Bạch Xa</t>
  </si>
  <si>
    <t>Quy hoạch đất trụ sở hợp tác xã tại xã Minh Dân</t>
  </si>
  <si>
    <t>Quy hoạch đất trụ sở hợp tác xã tại TT Tân Yên</t>
  </si>
  <si>
    <t>Ký hiệu trên bản đồ</t>
  </si>
  <si>
    <t>HY-1</t>
  </si>
  <si>
    <t>HY-8</t>
  </si>
  <si>
    <t>HY-23</t>
  </si>
  <si>
    <t>HY-7</t>
  </si>
  <si>
    <t>HY-19</t>
  </si>
  <si>
    <t>HY-20</t>
  </si>
  <si>
    <t>HY-21</t>
  </si>
  <si>
    <t>HY-552</t>
  </si>
  <si>
    <t>HY-43</t>
  </si>
  <si>
    <t>HY-732</t>
  </si>
  <si>
    <t>HY-769</t>
  </si>
  <si>
    <t>HY-785</t>
  </si>
  <si>
    <t>HY-26</t>
  </si>
  <si>
    <t>HY-27</t>
  </si>
  <si>
    <t>HY-28</t>
  </si>
  <si>
    <t>HY-29</t>
  </si>
  <si>
    <t>HY-30</t>
  </si>
  <si>
    <t>HY-31</t>
  </si>
  <si>
    <t>HY-32</t>
  </si>
  <si>
    <t>HY-33</t>
  </si>
  <si>
    <t>HY-34</t>
  </si>
  <si>
    <t>HY-35</t>
  </si>
  <si>
    <t>HY-36</t>
  </si>
  <si>
    <t>HY-37</t>
  </si>
  <si>
    <t>HY-38</t>
  </si>
  <si>
    <t>HY-39</t>
  </si>
  <si>
    <t>HY-40</t>
  </si>
  <si>
    <t>HY-41</t>
  </si>
  <si>
    <t>HY-42</t>
  </si>
  <si>
    <t>HY-58</t>
  </si>
  <si>
    <t>HY-629</t>
  </si>
  <si>
    <t>HY-44</t>
  </si>
  <si>
    <t>HY-45</t>
  </si>
  <si>
    <t>HY-46</t>
  </si>
  <si>
    <t>HY-47</t>
  </si>
  <si>
    <t>HY-48</t>
  </si>
  <si>
    <t>HY-49</t>
  </si>
  <si>
    <t>HY-50</t>
  </si>
  <si>
    <t>HY-851</t>
  </si>
  <si>
    <t>HY-760</t>
  </si>
  <si>
    <t>HY-761</t>
  </si>
  <si>
    <t>HY-52</t>
  </si>
  <si>
    <t>HY-54</t>
  </si>
  <si>
    <t>HY-55</t>
  </si>
  <si>
    <t>HY-59</t>
  </si>
  <si>
    <t>HY-60</t>
  </si>
  <si>
    <t>HY-61</t>
  </si>
  <si>
    <t>HY-62</t>
  </si>
  <si>
    <t>HY-63</t>
  </si>
  <si>
    <t>HY-65</t>
  </si>
  <si>
    <t>HY-66</t>
  </si>
  <si>
    <t>HY-67</t>
  </si>
  <si>
    <t>HY-68</t>
  </si>
  <si>
    <t>HY-69</t>
  </si>
  <si>
    <t>HY-70</t>
  </si>
  <si>
    <t>HY-549</t>
  </si>
  <si>
    <t>HY-109</t>
  </si>
  <si>
    <t>HY-72</t>
  </si>
  <si>
    <t>HY-73</t>
  </si>
  <si>
    <t>HY-74</t>
  </si>
  <si>
    <t>HY-75</t>
  </si>
  <si>
    <t>HY-76</t>
  </si>
  <si>
    <t>HY-77</t>
  </si>
  <si>
    <t>HY-553</t>
  </si>
  <si>
    <t>HY-78</t>
  </si>
  <si>
    <t>HY-79</t>
  </si>
  <si>
    <t>HY-80</t>
  </si>
  <si>
    <t>HY-81</t>
  </si>
  <si>
    <t>HY-82</t>
  </si>
  <si>
    <t>HY-83</t>
  </si>
  <si>
    <t>HY-84</t>
  </si>
  <si>
    <t>HY-853</t>
  </si>
  <si>
    <t>HY-856</t>
  </si>
  <si>
    <t>HY-865</t>
  </si>
  <si>
    <t>HY-85</t>
  </si>
  <si>
    <t>HY-627</t>
  </si>
  <si>
    <t>HY-628</t>
  </si>
  <si>
    <t>HY-713</t>
  </si>
  <si>
    <t>HY-90</t>
  </si>
  <si>
    <t>HY-96</t>
  </si>
  <si>
    <t>HY-107</t>
  </si>
  <si>
    <t>HY-108</t>
  </si>
  <si>
    <t>HY-110</t>
  </si>
  <si>
    <t>HY-111</t>
  </si>
  <si>
    <t>HY-716</t>
  </si>
  <si>
    <t>HY-717</t>
  </si>
  <si>
    <t>HY-718</t>
  </si>
  <si>
    <t>HY-802</t>
  </si>
  <si>
    <t>HY-765</t>
  </si>
  <si>
    <t>HY-766</t>
  </si>
  <si>
    <t>HY-783</t>
  </si>
  <si>
    <t>HY-797</t>
  </si>
  <si>
    <t>HY-811</t>
  </si>
  <si>
    <t>HY-812</t>
  </si>
  <si>
    <t>HY-105</t>
  </si>
  <si>
    <t>HY-97</t>
  </si>
  <si>
    <t>HY-554</t>
  </si>
  <si>
    <t>HY-866</t>
  </si>
  <si>
    <t>HY-867</t>
  </si>
  <si>
    <t>HY-868</t>
  </si>
  <si>
    <t>HY-869</t>
  </si>
  <si>
    <t>HY-870</t>
  </si>
  <si>
    <t>HY-871</t>
  </si>
  <si>
    <t>HY-872</t>
  </si>
  <si>
    <t>HY-86</t>
  </si>
  <si>
    <t>HY-87</t>
  </si>
  <si>
    <t>HY-88</t>
  </si>
  <si>
    <t>HY-89</t>
  </si>
  <si>
    <t>HY-91</t>
  </si>
  <si>
    <t>HY-92</t>
  </si>
  <si>
    <t>HY-93</t>
  </si>
  <si>
    <t>HY-94</t>
  </si>
  <si>
    <t>HY-95</t>
  </si>
  <si>
    <t>HY-98</t>
  </si>
  <si>
    <t>HY-100</t>
  </si>
  <si>
    <t>HY-555</t>
  </si>
  <si>
    <t>HY-556</t>
  </si>
  <si>
    <t>HY-557</t>
  </si>
  <si>
    <t>HY-104</t>
  </si>
  <si>
    <t>HY-626</t>
  </si>
  <si>
    <t>HY-624</t>
  </si>
  <si>
    <t>HY-112</t>
  </si>
  <si>
    <t>HY-625</t>
  </si>
  <si>
    <t>Quy hoạch xây dựng khu tiếp dân và giải quyết các công việc hành chính của Công an huyện Hàm Yên, tỉnh Tuyên Quang</t>
  </si>
  <si>
    <t>điêu chỉnh</t>
  </si>
  <si>
    <t>Đất sử dụng trong hoạt động khoáng sản ( 10 công trình)</t>
  </si>
  <si>
    <t>Dự án đầu tư khai thác mỏ quặng sắt khu vực khoáng sản nhỏ lẻ điểm mỏ Làng Mường, xã Phù Lưu, huyện Hàm Yên, tỉnh Tuyên Quang. (mỏ và phụ trợ) Công ty cổ phần Lâm sản và Khoáng sản Tuyên Quang</t>
  </si>
  <si>
    <t>Thôn 31, thôn 2 Minh Thái</t>
  </si>
  <si>
    <t>T</t>
  </si>
  <si>
    <t>Dự án đầu tư thăm dò, khai thác mỏ quặng sắt Thẩu Cảy, xã Tân Thành, huyện Hàm Yên, tỉnh Tuyên Quang. Công ty cổ phần khai khoáng Phú An.</t>
  </si>
  <si>
    <t>Dự án đầu tư thăm dò, khai thác mỏ quặng sắt thôn Trung Thành 1, xã Thành Long và thôn Hợp Hòa xã Bằng Cốc, huyện Hàm Yên, tỉnh Tuyên Quang. (Công ty cổ phần phát triển khoáng sản Tuyên Quang)</t>
  </si>
  <si>
    <t>xã Bằng Cốc</t>
  </si>
  <si>
    <t xml:space="preserve">Nghị Quyết Hội Đồng nhân xã khóa XIX </t>
  </si>
  <si>
    <t>Dự án đầu tư khai thác mỏ quặng sắt khu vực khoáng sản nhỏ lẻ điểm mỏ Ma Long, xã Phù Lưu và khu suối lếch (Gốc mít) xã Tân Thành, huyện Hàm Yên, tỉnh Tuyên Quang. (mỏ và phụ trợ)  Công ty cổ phần Lâm sản và Khoáng sản Tuyên Quang</t>
  </si>
  <si>
    <t>Dự án đầu tư khai thác mỏ quặng sắt Làng Tề, xã Thái Hòa, huyện Hàm Yên, tỉnh Tuyên Quang. (mỏ và phụ trợ) Công ty cổ phần Lâm sản và Khoáng sản Tuyên Quang</t>
  </si>
  <si>
    <t>Đất sản xuất vật liệu xây dựng (6 công trình)</t>
  </si>
  <si>
    <t>Đất thương mại, dịch vụ (51 công trình)</t>
  </si>
  <si>
    <t>Quy hoạch chi tiết khu dịch vụ thương mại , nhà ở công nhân và giới thiệu sản phẩm huyện Hàm Yên (gần Trung tâm dạy nghề huyện Hàm Yên), xã Tân Thành, huyện Hàm Yên</t>
  </si>
  <si>
    <t>CLN 3,06 ha; RSX 4,05 ha; NTS 3,09 ha</t>
  </si>
  <si>
    <t>T(13,35 ha)</t>
  </si>
  <si>
    <t>Quy hoạch chi tiết xây dựng Khu thương mại và dịch vụ tại trụ sở HĐNH-UBND huyện cũ, TT Tân Yên, huyện Hàm Yên</t>
  </si>
  <si>
    <t>Điểm thu mua nông sản tại thôn 1 An Thạch (Công ty Hải Ngọc)</t>
  </si>
  <si>
    <t>CLN 50 ha; RSX 55 ha; BHK 3 ha</t>
  </si>
  <si>
    <t>LUC 0,95 ha; BHK 0,8 ha; CLN 2 ha; RSX 0,5 ha; NTS 0,75 ha</t>
  </si>
  <si>
    <t>Quy hoạch cửa hàng xăng dầu loại III xã Minh Dân</t>
  </si>
  <si>
    <t>Cửa hàng xăng dầu loại II xã Hùng Đức</t>
  </si>
  <si>
    <t>Quy hoạch cửa hàng xăng dầu loại III xã Bằng Cốc</t>
  </si>
  <si>
    <t>Khu du lịch đón tiếp khách du lịch tại thắng cảnh Cham Chu, xã Minh Hương</t>
  </si>
  <si>
    <t>Quy hoạch cửa hàng xăng dầu loại III xã Yên Thuận</t>
  </si>
  <si>
    <t>YT4</t>
  </si>
  <si>
    <t>Quy hoạch cửa hàng xăng dầu loại II xã Bạch Xa</t>
  </si>
  <si>
    <t>Cửa hàng xăng dầu Km 194+ 900</t>
  </si>
  <si>
    <t>Quy hoạch chi tiết và xây dựng khu dịch vụ thương mại, và giới thiệu sản phẩm huyện Hàm Yên, tỉnh Tuyên Quang (tại km 45+700, thôn 5 Minh Phú, xã Yên Phú bám theo tuyến đường Quốc lộ 2 Tuyên Quang - Hà Giang )</t>
  </si>
  <si>
    <t>Dự án đầu tư cửa hàng kinh doanh xăng dầu tại thôn 3 Minh Phú, xã Yên Phú, huyện Hàm Yên, tỉnh Tuyên Quang, (Công ty cổ phần Lâm sản và Khoáng sản Tuyên Quang)</t>
  </si>
  <si>
    <t>Quy hoạch cửa hàng xăng dầu xã Thái Hòa (km27 đường QL 2)</t>
  </si>
  <si>
    <t xml:space="preserve">Nghị Quyết Hội Đồng nhân xã khóa XX </t>
  </si>
  <si>
    <t>QĐ số 425/QĐ-UBND ngày 30/11/2017 của UBND tỉnh Tuyên Quang về việc  Chấp thuận chủ trương đầu tư Dự án Trạm dừng nghỉ đường bộ Quốc lộ 2, xã Thái Sơn, huyện Hàm Yên, tỉnh Tuyên Quang</t>
  </si>
  <si>
    <t>Xây dựng cửa hàng kinh doanh xăng dầu tại tổ Tân Phú, thị trấn Tân Yên</t>
  </si>
  <si>
    <t>Quy hoạch phát triển quỹ đất thương mại, dịch vụ theo trục dọc đô thị</t>
  </si>
  <si>
    <t>LUC 0.11 ha; BHK 0.1 ha</t>
  </si>
  <si>
    <t>Quy hoạch khu thương mại, dịch vụ, kinh doanh xã Nhân Mục</t>
  </si>
  <si>
    <t>Quy hoạch trụ sở hợp tác xã tại thôn Xa Hạc xã Nhân Mục</t>
  </si>
  <si>
    <t>Quy hoạch trụ sở hợp tác xã tại thôn Ngòi Lộc, xã Minh Khương</t>
  </si>
  <si>
    <t>Trụ sở HTX sản xuất chè xanh xã Thái Sơn</t>
  </si>
  <si>
    <t>YT8</t>
  </si>
  <si>
    <t>Trụ sở HTX vịt bầu Minh Hương</t>
  </si>
  <si>
    <t>Số 1852/QĐ-UBND ngày 24/8/2020 quyết định về việc phê duyệt Kế hoạch vốn đầu tư hỗ trợ kết cấu hạ tầng các  HTX nông nghiệp thực hiện chương trình mục tiêu quốc gia xây dựng nông thôn mới trên địa bàn huyện Hàm Yên.</t>
  </si>
  <si>
    <t>M1</t>
  </si>
  <si>
    <t>Xây dựng trụ sở hợp tác xã chăn nuôi đại gia súc Nghiệp Thành</t>
  </si>
  <si>
    <t>Xây dựng trụ sở hợp tác xã sản xuất và dịch vụ nông nghiệp theo hướng hữu cơ</t>
  </si>
  <si>
    <t>Xây dựng trụ sở hợp tác xã chăn nuôi Trâu, bò</t>
  </si>
  <si>
    <t>Xây dựng trụ sở hợp tác xã chăn nuôi Trâu, bò xã Thành Long</t>
  </si>
  <si>
    <t>Xây dựng trụ sở hợp tác xã thôn Gạo Đình</t>
  </si>
  <si>
    <t>Xây dựng trụ sở hợp tác xã thôn Cây Xoan</t>
  </si>
  <si>
    <t>Xây dựng trụ sở hợp tác xã Minh Hương</t>
  </si>
  <si>
    <t>Xây dựng trụ sở hợp tác vịt bầu Vân Thi</t>
  </si>
  <si>
    <t>Xây dựng Trụ sở HTX Dược liệu (của HTX Dược Liệu Thuận Hằng)</t>
  </si>
  <si>
    <t>Quy hoạch xây dựng Trung tâm dịch vụ, thương mại xã Thái Sơn (tại điểm trường MN và TH Thái Sơn cũ)</t>
  </si>
  <si>
    <t>Quy hoạch chi tiết xây dựng sân vận động huyện và khu dịch vụ thương mại thôn 3 Tân Yên, xã Tân Thành, huyện Hàm Yên (SVĐ 3,5 ha; TMD 1,5 ha) - khu dịch vụ thương mại</t>
  </si>
  <si>
    <t>LUK 1 ha; ONT 0,5 ha</t>
  </si>
  <si>
    <t>Khu trung tâm hành chính mới xã Tân Thành (TSC 2,5 ha; DCH 1 ha; TMD 3 ha; DGD 2; DTT 1,5 ha) - Khu thương mại dịch vụ</t>
  </si>
  <si>
    <t>LUC 1 ha; BHK 0,5 ha; RSX 0,62 ha; ONT 0,44 ha; CLN 0,44 ha</t>
  </si>
  <si>
    <t>HTX Rau quả an toàn Đức Ninh</t>
  </si>
  <si>
    <t>Hợp Tác Xã Cá đặc sản xã Thái Hòa</t>
  </si>
  <si>
    <t>Hợp tác xã Chè Thái Hòa</t>
  </si>
  <si>
    <t>Quy hoạch đất trụ sở hợp tác xã</t>
  </si>
  <si>
    <t>Quy hoạch HTX Rượu men lá (0,5 ha TMD; 1 ha SKC)</t>
  </si>
  <si>
    <t>Xây dựng trụ sở, xưởng sản xuất và chế biến chè xanh Làng Bát ( TMD 0,02 ha; SKC 0,28 ha)</t>
  </si>
  <si>
    <t>Quy hoạch trụ sở và khu sản xuất chế biến của Hợp tác xã Chè Bạch Xa, thôn Cầu Cao II (TMD 0,02 ha; SKC 0,16 ha)</t>
  </si>
  <si>
    <t>Trụ sở Hợp tác xã Cà Chua xã Thành Long</t>
  </si>
  <si>
    <t>HTX Chè Khánh Hòa</t>
  </si>
  <si>
    <t>RSX/PNN</t>
  </si>
  <si>
    <t>NTS/PNN</t>
  </si>
  <si>
    <t>Đất làm muối</t>
  </si>
  <si>
    <t>LMU/PNN</t>
  </si>
  <si>
    <t>1.9</t>
  </si>
  <si>
    <t>NKH/PNN</t>
  </si>
  <si>
    <t>2</t>
  </si>
  <si>
    <t>Chuyển đổi cơ cấu sử dụng đất trong nội bộ đất nông nghiệp</t>
  </si>
  <si>
    <t>Trong đó:</t>
  </si>
  <si>
    <t>Đất trồng lúa chuyển sang đất trồng cây lâu năm</t>
  </si>
  <si>
    <t>LUA/CLN</t>
  </si>
  <si>
    <t>LUA/LNP</t>
  </si>
  <si>
    <t>Đất trồng lúa chuyển sang đất nuôi trồng thuỷ sản</t>
  </si>
  <si>
    <t>LUA/NTS</t>
  </si>
  <si>
    <t>Đất trồng lúa chuyển sang đất làm muối</t>
  </si>
  <si>
    <t>LUA/LMU</t>
  </si>
  <si>
    <t>HNK/NTS</t>
  </si>
  <si>
    <t>Đất trồng cây hàng năm khác chuyển sang đất làm muối</t>
  </si>
  <si>
    <t>HNK/LMU</t>
  </si>
  <si>
    <t>Đất rừng phòng hộ chuyển sang đất nông nghiệp
 không phải là rừng</t>
  </si>
  <si>
    <t>RPH/NKR(a)</t>
  </si>
  <si>
    <t>Đất rừng đặc dụng chuyển sang đất nông nghiệp
 không phải là rừng</t>
  </si>
  <si>
    <t>RDD/NKR(a)</t>
  </si>
  <si>
    <t>Đất rừng sản xuất chuyển sang đất nông nghiệp
 không phải là rừng</t>
  </si>
  <si>
    <t>Đất phi nông nghiệp không phải là đất ở chuyển sang đất ở</t>
  </si>
  <si>
    <t>PKO/OCT</t>
  </si>
  <si>
    <t>(1)</t>
  </si>
  <si>
    <t>(2)</t>
  </si>
  <si>
    <t>(3)</t>
  </si>
  <si>
    <t>(4)=(5)+(..)</t>
  </si>
  <si>
    <t>LMU</t>
  </si>
  <si>
    <t>Đất có di tích lịch sử - văn hóa</t>
  </si>
  <si>
    <t>Đất trồng lúa chuyển sang đất trồng rừng</t>
  </si>
  <si>
    <t>DIỆN TÍCH CHUYỂN MỤC ĐÍCH SỬ DỤNG ĐẤT TRONG KỲ QUY HOẠCH PHÂN BỔ ĐẾN TỪNG ĐƠN VỊ HÀNH CHÍNH CẤP XÃ CỦA HUYỆN HÀM YÊN</t>
  </si>
  <si>
    <t>TT Tân Yên</t>
  </si>
  <si>
    <t>Xã Nhân Mục</t>
  </si>
  <si>
    <t>Xã Bằng Cốc</t>
  </si>
  <si>
    <t>Xã Thành Long</t>
  </si>
  <si>
    <t>Xã Bình Xa</t>
  </si>
  <si>
    <t>Xã Thái Hoà</t>
  </si>
  <si>
    <t>Xã Thái Sơn</t>
  </si>
  <si>
    <t>Xã Minh Hương</t>
  </si>
  <si>
    <t>Xã Minh Dân</t>
  </si>
  <si>
    <t>HY-728</t>
  </si>
  <si>
    <t>HY-729</t>
  </si>
  <si>
    <t>HY-747</t>
  </si>
  <si>
    <t>HY-771</t>
  </si>
  <si>
    <t>HY-772</t>
  </si>
  <si>
    <t>HY-793</t>
  </si>
  <si>
    <t>HY-801</t>
  </si>
  <si>
    <t>HY-806</t>
  </si>
  <si>
    <t>HY-807</t>
  </si>
  <si>
    <t>HY-808</t>
  </si>
  <si>
    <t>HY-809</t>
  </si>
  <si>
    <t>HY-810</t>
  </si>
  <si>
    <t>HY-816</t>
  </si>
  <si>
    <t>HY-815</t>
  </si>
  <si>
    <t>HY-826</t>
  </si>
  <si>
    <t>HY-827</t>
  </si>
  <si>
    <t>HY-828</t>
  </si>
  <si>
    <t>HY-829</t>
  </si>
  <si>
    <t>HY-458</t>
  </si>
  <si>
    <t>HY-461</t>
  </si>
  <si>
    <t>HY-462</t>
  </si>
  <si>
    <t>HY-463</t>
  </si>
  <si>
    <t>HY-464</t>
  </si>
  <si>
    <t>HY-465</t>
  </si>
  <si>
    <t>HY-606</t>
  </si>
  <si>
    <t>HY-466</t>
  </si>
  <si>
    <t>HY-467</t>
  </si>
  <si>
    <t>HY-607</t>
  </si>
  <si>
    <t>HY-474</t>
  </si>
  <si>
    <t>HY-475</t>
  </si>
  <si>
    <t>HY-476</t>
  </si>
  <si>
    <t>HY-477</t>
  </si>
  <si>
    <t>HY-478</t>
  </si>
  <si>
    <t>HY-479</t>
  </si>
  <si>
    <t>HY-481</t>
  </si>
  <si>
    <t>HY-482</t>
  </si>
  <si>
    <t>HY-608</t>
  </si>
  <si>
    <t>HY-483</t>
  </si>
  <si>
    <t>HY-484</t>
  </si>
  <si>
    <t>HY-485</t>
  </si>
  <si>
    <t>HY-486</t>
  </si>
  <si>
    <t>HY-487</t>
  </si>
  <si>
    <t>HY-488</t>
  </si>
  <si>
    <t>HY-489</t>
  </si>
  <si>
    <t>HY-490</t>
  </si>
  <si>
    <t>HY-491</t>
  </si>
  <si>
    <t>HY-492</t>
  </si>
  <si>
    <t>HY-493</t>
  </si>
  <si>
    <t>HY-647</t>
  </si>
  <si>
    <t>HY-252</t>
  </si>
  <si>
    <t>HY-253</t>
  </si>
  <si>
    <t>HY-254</t>
  </si>
  <si>
    <t>HY-708</t>
  </si>
  <si>
    <t>HY-709</t>
  </si>
  <si>
    <t>HY-727</t>
  </si>
  <si>
    <t>HY-731</t>
  </si>
  <si>
    <t>HY-759</t>
  </si>
  <si>
    <t>HY-767</t>
  </si>
  <si>
    <t>HY-776</t>
  </si>
  <si>
    <t>HY-777</t>
  </si>
  <si>
    <t>HY-784</t>
  </si>
  <si>
    <t>HY-422</t>
  </si>
  <si>
    <t>HY-813</t>
  </si>
  <si>
    <t>HY-814</t>
  </si>
  <si>
    <t>HY-500</t>
  </si>
  <si>
    <t>HY-501</t>
  </si>
  <si>
    <t>HY-502</t>
  </si>
  <si>
    <t>HY-503</t>
  </si>
  <si>
    <t>HY-504</t>
  </si>
  <si>
    <t>HY-505</t>
  </si>
  <si>
    <t>HY-541</t>
  </si>
  <si>
    <t>HY-648</t>
  </si>
  <si>
    <t>HY-494</t>
  </si>
  <si>
    <t>HY-495</t>
  </si>
  <si>
    <t>HY-496</t>
  </si>
  <si>
    <t>HY-498</t>
  </si>
  <si>
    <t>HY-536</t>
  </si>
  <si>
    <t>HY-537</t>
  </si>
  <si>
    <t>HY-609</t>
  </si>
  <si>
    <t>HY-612</t>
  </si>
  <si>
    <t>HY-499</t>
  </si>
  <si>
    <t>HY-538</t>
  </si>
  <si>
    <t>HY-610</t>
  </si>
  <si>
    <t>HY-611</t>
  </si>
  <si>
    <t>HY-739</t>
  </si>
  <si>
    <t>HY-740</t>
  </si>
  <si>
    <t>HY-741</t>
  </si>
  <si>
    <t>HY-742</t>
  </si>
  <si>
    <t>HY-743</t>
  </si>
  <si>
    <t>HY-768</t>
  </si>
  <si>
    <t>HY-506</t>
  </si>
  <si>
    <t>HY-649</t>
  </si>
  <si>
    <t>HY-650</t>
  </si>
  <si>
    <t>HY-751</t>
  </si>
  <si>
    <t>HY-507</t>
  </si>
  <si>
    <t>HY-508</t>
  </si>
  <si>
    <t>HY-509</t>
  </si>
  <si>
    <t>HY-510</t>
  </si>
  <si>
    <t>HY-613</t>
  </si>
  <si>
    <t>HY-614</t>
  </si>
  <si>
    <t>HY-615</t>
  </si>
  <si>
    <t>HY-616</t>
  </si>
  <si>
    <t>HY-617</t>
  </si>
  <si>
    <t>HY-114</t>
  </si>
  <si>
    <t>HY-651</t>
  </si>
  <si>
    <t>HY-652</t>
  </si>
  <si>
    <t>HY-653</t>
  </si>
  <si>
    <t>HY-654</t>
  </si>
  <si>
    <t>HY-655</t>
  </si>
  <si>
    <t>HY-656</t>
  </si>
  <si>
    <t>HY-255</t>
  </si>
  <si>
    <t>HY-680</t>
  </si>
  <si>
    <t>HY-719</t>
  </si>
  <si>
    <t>HY-720</t>
  </si>
  <si>
    <t>HY-721</t>
  </si>
  <si>
    <t>HY-722</t>
  </si>
  <si>
    <t>HY-723</t>
  </si>
  <si>
    <t>HY-724</t>
  </si>
  <si>
    <t>HY-725</t>
  </si>
  <si>
    <t>HY-820</t>
  </si>
  <si>
    <t>HY-726</t>
  </si>
  <si>
    <t>HY-762</t>
  </si>
  <si>
    <t>HY-225</t>
  </si>
  <si>
    <t>HY-774</t>
  </si>
  <si>
    <t>HY-775</t>
  </si>
  <si>
    <t>HY-819</t>
  </si>
  <si>
    <t>HY-779</t>
  </si>
  <si>
    <t>HY-788</t>
  </si>
  <si>
    <t>HY-789</t>
  </si>
  <si>
    <t>HY-790</t>
  </si>
  <si>
    <t>HY-791</t>
  </si>
  <si>
    <t>HY-792</t>
  </si>
  <si>
    <t>HY-800</t>
  </si>
  <si>
    <t>HY-817</t>
  </si>
  <si>
    <t>HY-821</t>
  </si>
  <si>
    <t>HY-822</t>
  </si>
  <si>
    <t>HY-823</t>
  </si>
  <si>
    <t>HY-824</t>
  </si>
  <si>
    <t>HY-825</t>
  </si>
  <si>
    <t>HY-833</t>
  </si>
  <si>
    <t>HY-845</t>
  </si>
  <si>
    <t>HY-846</t>
  </si>
  <si>
    <t>HY-511</t>
  </si>
  <si>
    <t>HY-512</t>
  </si>
  <si>
    <t>HY-513</t>
  </si>
  <si>
    <t>HY-514</t>
  </si>
  <si>
    <t>HY-618</t>
  </si>
  <si>
    <t>HY-515</t>
  </si>
  <si>
    <t>HY-516</t>
  </si>
  <si>
    <t>HY-517</t>
  </si>
  <si>
    <t>HY-518</t>
  </si>
  <si>
    <t>HY-519</t>
  </si>
  <si>
    <t>HY-520</t>
  </si>
  <si>
    <t>HY-521</t>
  </si>
  <si>
    <t>HY-522</t>
  </si>
  <si>
    <t>HY-523</t>
  </si>
  <si>
    <t>HY-524</t>
  </si>
  <si>
    <t>HY-525</t>
  </si>
  <si>
    <t>HY-526</t>
  </si>
  <si>
    <t>HY-527</t>
  </si>
  <si>
    <t>HY-528</t>
  </si>
  <si>
    <t>HY-529</t>
  </si>
  <si>
    <t>HY-530</t>
  </si>
  <si>
    <t>HY-619</t>
  </si>
  <si>
    <t>HY-531</t>
  </si>
  <si>
    <t>HY-533</t>
  </si>
  <si>
    <t>HY-534</t>
  </si>
  <si>
    <t>HY-292</t>
  </si>
  <si>
    <t>HY-736</t>
  </si>
  <si>
    <t>HY-756</t>
  </si>
  <si>
    <t>HY-773</t>
  </si>
  <si>
    <t>HY-535</t>
  </si>
  <si>
    <t>HY-539</t>
  </si>
  <si>
    <t>Đất ở hai bên đường Cầu Bợ - cầu Tân Yên</t>
  </si>
  <si>
    <t>Hai bên đường từ thôn 31 đến thôn Thành Long</t>
  </si>
  <si>
    <t>Quy hoạch chi tiết xây dựng điểm dân cư trung tâm xã Thái Sơn, huyện Hàm Yên</t>
  </si>
  <si>
    <t>Đất ở hai bên đường từ Km 34 - thôn 2 Thái Thủy</t>
  </si>
  <si>
    <t>Quy hoạch chi tiết xây dựng điểm dân cư thôn 2 Thái Bình, xã Thái Sơn, huyện Hàm Yên</t>
  </si>
  <si>
    <t>Quy hoạch chi tiết xây dựng khu dân cư kết hợp dịch vụ thương mại thôn 3 Tân Yên, xã Tân Thành, huyện Hàm Yên</t>
  </si>
  <si>
    <t>DCH 0.17 ha; BHK 0.18</t>
  </si>
  <si>
    <t>LUK 0.3 ha; BHK 0.2 ha</t>
  </si>
  <si>
    <t>CLN 0.63 ha; RSX 0.6 ha</t>
  </si>
  <si>
    <t>CLN 1.42 ha; RSX 0.36 ha</t>
  </si>
  <si>
    <t>LUC 0.3 ha; BHK 0,37 ha; RSX 0,25 ha</t>
  </si>
  <si>
    <t>LUC 0.3 ha; BHK 0.5 ha; RSX 0.6 ha;</t>
  </si>
  <si>
    <t>Quy hoạch chi tiết xây dựng điểm dân cư thôn Thọ Bình 2 (01 điểm nằm trên tuyến đường ĐT 189 và 01 điểm nằm trên tuyến đường Bình Xa - Minh Hương, xã Bình Xa huyện Hàm Yên</t>
  </si>
  <si>
    <t>LUK 0.1 ha; BHK 0.35 ha</t>
  </si>
  <si>
    <t>Quy hoạch chi tiết xây dựng điểm dân cư thôn 6 Minh Tiến, xã Minh Hương huyện Hàm Yên</t>
  </si>
  <si>
    <t>LUC 1.65 ha; BHK 0.15</t>
  </si>
  <si>
    <t>LUK0,10 ha; NHK 0,30 ha; CLN 0,35 ha</t>
  </si>
  <si>
    <t>Quy hoạch khu dân cư thôn Minh Thái xã Minh Khương</t>
  </si>
  <si>
    <t>LUC 0.4 ha; LUK 0.37 ha; BHK 0.29 ha; NTS 0.25 ha; SON 0.09 ha</t>
  </si>
  <si>
    <t>Quy hoạch chi tiết xây dựng điểm dân cư trung tâm xã gắn với quy hoạch xây dựng trạm y tế và sân vận động xã Bạch Xa, huyện Hàm Yên</t>
  </si>
  <si>
    <t>Quy hoạch chi tiết xây dựng điểm dân cư Bến Đền, xã Bạch Xa, huyện Hàm Yên</t>
  </si>
  <si>
    <t>Quy hoạch chi tiết xây dựng điểm dân cư thôn Thành Công 1 (khu vực km 35 đường QL 2) xã Thành Long, huyện Hàm Yên</t>
  </si>
  <si>
    <t>Quy hoạch chi tiết xây dựng điểm dân cư trung tâm xã Thành Long, huyện Hàm Yên</t>
  </si>
  <si>
    <t>LUC 1.27 ha; CLN 0.19 ha</t>
  </si>
  <si>
    <t>Quy hoạch chi tiết xây dựng điểm dân cư thôn Gạo Đình (nằm trên đường QL 2 đi Chợ Tổng, đối diện trạm y tế xã) xã Đức Ninh, huyện Hàm Yên</t>
  </si>
  <si>
    <t>Quy hoạch chi tiết xây dựng điểm dân cư thôn Gạo Đình (nằm trên đường QL2 trạm kiểm lâm), xã Đức Ninh, huyện Hàm Yên</t>
  </si>
  <si>
    <t>Quy hoạch chi tiết xây dựng điểm dân cư thôn Cây Chanh 1 (trên trục đường QL 2 km 24+500), xã Đức Ninh, huyện Hàm Yên</t>
  </si>
  <si>
    <t>YP6</t>
  </si>
  <si>
    <t>YP5</t>
  </si>
  <si>
    <t>YP4</t>
  </si>
  <si>
    <t>YP3</t>
  </si>
  <si>
    <t>YP2</t>
  </si>
  <si>
    <t>Thôn 5 Minh Phú (Km48+120m QL2)</t>
  </si>
  <si>
    <t>Thôn 2 Minh Phú (Km49+100m QL2)</t>
  </si>
  <si>
    <t>QH xây dựng nông thôn mới</t>
  </si>
  <si>
    <t>Quy hoạch chi tiết xây dựng điểm dân cư thôn Đồng Chùa (trên trục đường QL 2 km27+600) xã Thái Hòa, huyện Hàm Yên</t>
  </si>
  <si>
    <t>LUC 1.6 ha; CLN 0.4 ha</t>
  </si>
  <si>
    <t>điều chỉnh</t>
  </si>
  <si>
    <t>Quy hoạch chi tiết xây dựng điểm dân cư thôn Tân Khoa và Tân Thành (trên trục đường QL 2 km25+500) xã Thái Hòa, huyện Hàm Yên</t>
  </si>
  <si>
    <t>NTS 0,9 ha; BHK 0.6 ha</t>
  </si>
  <si>
    <t>Điều chỉnh đất nhà đội thuế sang khu Dân Cư</t>
  </si>
  <si>
    <t>CLN 2.15 ha</t>
  </si>
  <si>
    <t>Đất đồi chè</t>
  </si>
  <si>
    <t>Khu dân cư thôn 5 Minh Phú (Km 44+700m đến Km45+400m QL2)</t>
  </si>
  <si>
    <t>Thôn 5 Minh Phú (Km 44+700m đến Km45+400m QL2)</t>
  </si>
  <si>
    <t>xã Phù Lưu</t>
  </si>
  <si>
    <t>LUK 0.2 ha; CLN 0,2 ha</t>
  </si>
  <si>
    <t>Quy hoạch khu dân cư thôn 7+8 Minh Quang</t>
  </si>
  <si>
    <t>Thôn 7+8 Minh Quang</t>
  </si>
  <si>
    <t>Khu dân cư sau mở rộng trung tâm các xã</t>
  </si>
  <si>
    <t>Xóm 5</t>
  </si>
  <si>
    <t>Bia di tích Trung đoàn 45 Pháo Binh Tất Thắng</t>
  </si>
  <si>
    <t>Quy hoạch xây dựng bưu điện xã Nhân Mục</t>
  </si>
  <si>
    <t>Xây dựng mới điểm bưu điện văn hóa xã Minh Dân</t>
  </si>
  <si>
    <t>Quy hoạch bưu điện xã Bạch Xa</t>
  </si>
  <si>
    <t>Quy hoạch Bưu điện xã Yên Lâm</t>
  </si>
  <si>
    <t>Văn bản số 2419/UBND-CN ngày 05/10/2013 của UBND tỉnh Tuyên Quang về việc khảo sát lập dự án Thủy điện Sông Lô 6</t>
  </si>
  <si>
    <t>Xây dựng thủy điện sông Lô 7</t>
  </si>
  <si>
    <t xml:space="preserve"> Xã Yên Phú</t>
  </si>
  <si>
    <t xml:space="preserve"> Xã Bạch Xa</t>
  </si>
  <si>
    <t xml:space="preserve"> TT Tân Yên</t>
  </si>
  <si>
    <t>Văn bản số 0501/CVLS-8B ngày 05/01/2021 về việc bổ sung lòng hồ thủy điện Sông Lô 8B vào kế hoạch sử dụng đất năm 2021</t>
  </si>
  <si>
    <t>Xã Thái Hòa (5,02 ha-BHK); Xã Đức Ninh (10,48 ha- Trong đó:BHK 7,45 ha)</t>
  </si>
  <si>
    <t xml:space="preserve"> Xã Thái Sơn</t>
  </si>
  <si>
    <t xml:space="preserve">Quy hoạch trạm biến áp </t>
  </si>
  <si>
    <t>Nhà điều hành lưới điện</t>
  </si>
  <si>
    <t>Quy hoạch mở mới trạm biến áp</t>
  </si>
  <si>
    <t>Đường dây và trạm biến áp cho xã Yên Thuận</t>
  </si>
  <si>
    <t>Đất làm nghĩa trang, nghĩa địa (51 công trình)</t>
  </si>
  <si>
    <t>Nghĩa trang thôn 1 Thái Thủy</t>
  </si>
  <si>
    <t>Quy hoạch nghĩa địa mới</t>
  </si>
  <si>
    <t>Quy hoạch đất nghĩa địa</t>
  </si>
  <si>
    <t>Quy hoạch nghĩa trang thôn Cây Thông</t>
  </si>
  <si>
    <t>Quy hoạch nghĩa trang tập trung</t>
  </si>
  <si>
    <t>Quy hoạch khu nghĩa địa tập trung</t>
  </si>
  <si>
    <t>Quy hoạch mở rộng khu nghĩa địa thôn Đoàn Kết 2</t>
  </si>
  <si>
    <t>QH nghĩa địa</t>
  </si>
  <si>
    <t>Thôn Cọ Nà Tâm + Làng Chả</t>
  </si>
  <si>
    <t>Quy hoạch nghĩa địa</t>
  </si>
  <si>
    <t>Thôn Thụt + Soi Thành</t>
  </si>
  <si>
    <t>Nghĩa trang tập trung xã</t>
  </si>
  <si>
    <t>Quy hoạch khu nghĩa địa thôn</t>
  </si>
  <si>
    <t>QH khu nghĩa địa thôn Nắc Con 1, 2</t>
  </si>
  <si>
    <t>QH khu nghĩa địa</t>
  </si>
  <si>
    <t>Xây dựng đập thủy lợi đập ông thành thôn Khuân Then xã Hùng Đức</t>
  </si>
  <si>
    <t>Xây dựng tràn suối Thọ (làm cầu cứng) xã Phù Lưu</t>
  </si>
  <si>
    <t>Kè bờ sông đầu cầu Tân Yên, xã Tân Thành</t>
  </si>
  <si>
    <t>Kè chống sạt lở bờ suối Hẻ, xã Yên Phú, huyện Hàm Yên</t>
  </si>
  <si>
    <t>Kè bờ suối trung tâm xã Hùng Đức</t>
  </si>
  <si>
    <t>Kè bờ suối thôn uổm, thôn tưởn xã Hùng Đức</t>
  </si>
  <si>
    <t>Kè chống sạt lở công trình trạm bơm điện Núi Guột</t>
  </si>
  <si>
    <t>Kè bờ sông thôn Thụt, xã Phù Lưu</t>
  </si>
  <si>
    <t>Kè chống sạt lở thôn Nà Luộc, xã Phù Lưu</t>
  </si>
  <si>
    <t>Kè bờ sông thôn Bến Đền, Đồn Bầu, Ngòi Nung</t>
  </si>
  <si>
    <t>Kè suối 31 khu vực chợ trung tâm xã Thái Sơn</t>
  </si>
  <si>
    <t>Nhà bia tưởng niệm xã Minh Khương</t>
  </si>
  <si>
    <t>Nhà bia tưởng niệm thôn Phù Hương, xã Bạch Xa</t>
  </si>
  <si>
    <t>Nhà bia tưởng niệm xã Thành Long</t>
  </si>
  <si>
    <t>Quy hoạch xây dựng nhà văn hóa thôn Nà Khà</t>
  </si>
  <si>
    <t>Quy hoạch đất văn hóa tập trung (phục vụ vui chơi giải trí do việc dồn ghép các trường học của trường TH Bình Xa, trường Mầm non Bình Xa)</t>
  </si>
  <si>
    <t>Nhà văn hóa TDP Tân Trung</t>
  </si>
  <si>
    <t>Nhà văn hóa TDP Tân Bắc</t>
  </si>
  <si>
    <t>Quy hoạch xây dựng mới trạm y tế xã Bạch Xa</t>
  </si>
  <si>
    <t>Trường mầm non, tiểu học xã Thái Sơn</t>
  </si>
  <si>
    <t>Đường dây, trạm biến áp cấp điện cho xã Bằng Cốc, huyện Hàm Yên</t>
  </si>
  <si>
    <t>LUC 0,006 ha; RSX 0,704 ha</t>
  </si>
  <si>
    <t>các Thôn: Cọ Sẻ, Đồng Nhật, Thôn 2, Thôn 3</t>
  </si>
  <si>
    <t>Đường dây, trạm biến áp cấp điện cho xã Thành Long, huyện Hàm Yên</t>
  </si>
  <si>
    <t>LUC 0,007 ha; RSX 0,513 ha</t>
  </si>
  <si>
    <t>Đường dây, trạm biến áp cấp điện cho xóm Đông Linh, thôn Trung Thành 1</t>
  </si>
  <si>
    <t>Đường dây, trạm biến áp cấp điện cho xã Thái Sơn, huyện Hàm Yên</t>
  </si>
  <si>
    <t>0,63</t>
  </si>
  <si>
    <t>LUC 0,01 ha; RSX 0,62 ha</t>
  </si>
  <si>
    <t>các Thôn: Minh Thái 2, Thái Thuỷ 3</t>
  </si>
  <si>
    <t>LUC 0,006 ha; RSX 0,444 ha</t>
  </si>
  <si>
    <t>các Thôn: Tân Khoa, Tân Thành, Cây Vải, Khe Mon</t>
  </si>
  <si>
    <t>Đường dây, trạm biến áp cấp điện cho xã Đức Ninh, huyện Hàm Yên</t>
  </si>
  <si>
    <t>LUC 0,004 ha; RSX 0,246 ha</t>
  </si>
  <si>
    <t>các Thôn: Đình Đặng, Cây Chanh 1+2, Đồng Ca, Vườn Ươm</t>
  </si>
  <si>
    <t>Đường dây, trạm biến áp cấp điện cho xã Hùng Đức, huyện Hàm Yên</t>
  </si>
  <si>
    <t>LUC 0,005 ha; RSX 0,475 ha</t>
  </si>
  <si>
    <t>các Thôn: Khuân Then, Khuân Ẻn, Đèo Tế, Thôn Khánh Hùng, Thôn Thị</t>
  </si>
  <si>
    <t>Xây dựng trạm biến áp thôn Làng Phan xã Hùng Đức</t>
  </si>
  <si>
    <t>NHK 0,01 ha</t>
  </si>
  <si>
    <t>Thôn Làng Phan</t>
  </si>
  <si>
    <t>Xây dựng trạm biến áp thôn 700 xã Hùng Đức</t>
  </si>
  <si>
    <t>Thôn 700</t>
  </si>
  <si>
    <t>Xây dựng trạm biến áp thôn Cây Chanh 1</t>
  </si>
  <si>
    <t>Xây dựng trạm biến áp thôn Cây Xoan</t>
  </si>
  <si>
    <t>Thôn Cây Xoan</t>
  </si>
  <si>
    <t>Xây dựng trạm biến áp thôn Làng Đồng</t>
  </si>
  <si>
    <t>Thôn Làng Đồng</t>
  </si>
  <si>
    <t>Xây dựng trạm biến áp thôn Bình Minh</t>
  </si>
  <si>
    <t>Đường dây và trạm biến áp cho xã Yên Thuận, giai đoạn 2021-2025</t>
  </si>
  <si>
    <t>LUC 0,02 ha; BHK 0,32 ha; CLN 0,3 ha</t>
  </si>
  <si>
    <t>Thôn Vá, Cầu Treo, Cốc Phường</t>
  </si>
  <si>
    <t>Đường dây, trạm biến áp cấp điện cho xã Phù Lưu, huyện Hàm Yên, giai đoạn 2021-2025</t>
  </si>
  <si>
    <t>LUC 0,02 ha; CLN 0,53 ha; BHK 0,4 ha</t>
  </si>
  <si>
    <t>Đường dây, trạm biến áp cấp điện cho xã Yên Lâm, huyện Hàm Yên, giai đoạn 2021-2025</t>
  </si>
  <si>
    <t>LUC 0,02 ha; CLN 0,3 ha; RSX 0,3 ha</t>
  </si>
  <si>
    <t>Thôn Nắc Con 1,2,3</t>
  </si>
  <si>
    <t>Đường dây, trạm biến áp cấp điện cho xã Bạch Xa, huyện Hàm Yên, giai đoạn 2021-2025</t>
  </si>
  <si>
    <t>LUC 0,01 ha; RSX 0,52 ha; CLN 0,42 ha</t>
  </si>
  <si>
    <t>Thôn Ngòi Nung, Nà Quan, Cầu Cao II</t>
  </si>
  <si>
    <t>Đường dây, trạm biến áp cấp điện cho xã Minh Dân, huyện Hàm Yên, giai đoạn 2021-2025</t>
  </si>
  <si>
    <t>LUC 0,01 ha; RSX 0,09 ha</t>
  </si>
  <si>
    <t>Thôn Đồng Tâm</t>
  </si>
  <si>
    <t>Đường dây, trạm biến áp cấp điện cho xã Minh Khương, huyện Hàm Yên, giai đoạn 2021-2025</t>
  </si>
  <si>
    <t>LUC 0,01 ha; RSX 0,19 ha</t>
  </si>
  <si>
    <t>Thôn Ngòi Lộc, Làng Táu</t>
  </si>
  <si>
    <t>Đường dây, trạm biến áp cấp điện cho xã Tân Thành, huyện Hàm Yên, giai đoạn 2021-2025</t>
  </si>
  <si>
    <t>LUC 0,01 ha; RSX 0,84 ha</t>
  </si>
  <si>
    <t>Thôn 1, 4 Mỏ Nghiều, THôn 1,2 Thuốc Thượng, THôn 1,2 Thuốc Hạ, Thôn 1,2 Việt Thành</t>
  </si>
  <si>
    <t>Đường dây, trạm biến áp cấp điện cho xã Minh Hương, huyện Hàm Yên, giai đoạn 2021-2025</t>
  </si>
  <si>
    <t>LUC 0,01 ha; RSX 0,85 ha</t>
  </si>
  <si>
    <t>Thôn 6,10 Minh Quang, Thôn 2,7 Minh Tiến.</t>
  </si>
  <si>
    <t>Đường dây, trạm biến áp cấp điện cho xã Yên Phú, huyện Hàm Yên, giai đoạn 2021-2025</t>
  </si>
  <si>
    <t>LUC 0,02 ha; RSX 1,0 ha; CLN 0,1 ha</t>
  </si>
  <si>
    <t>Thôn 1A, 1 B, 3, 4 Thống Nhất, THôn 2, 6 Minh Phú</t>
  </si>
  <si>
    <t>Đường dây, trạm biến áp cấp điện cho xã Bằng Cốc, huyện Hàm Yên, giai đoạn 2021-2025</t>
  </si>
  <si>
    <t>LUC 0,01 ha; RSX 0,7 ha</t>
  </si>
  <si>
    <t>Thôn 6, Thôn 9</t>
  </si>
  <si>
    <t>Đường dây, trạm biến áp cấp điện cho xã Thành Long, huyện Hàm Yên, giai đoạn 2021-2025</t>
  </si>
  <si>
    <t>LUC 0,01 ha; RSX 0,31 ha</t>
  </si>
  <si>
    <t>Thôn 2 Thành Công, Thôn Cây Đa</t>
  </si>
  <si>
    <t>Đường dây, trạm biến áp cấp điện cho xã Thái Sơn, huyện Hàm Yên, giai đoạn 2021-2025</t>
  </si>
  <si>
    <t>Thôn cây Thông</t>
  </si>
  <si>
    <t>Xây dựng đập thủy lợi ao dong thôn khánh xuân xã Hùng Đức</t>
  </si>
  <si>
    <t>Thôn khánh xuân</t>
  </si>
  <si>
    <t>Xây dựng đập thủy lợi đập ông thành thôn khuân then xã Hùng Đức</t>
  </si>
  <si>
    <t xml:space="preserve">Thôn khuân then </t>
  </si>
  <si>
    <t>Xây dựng đập thủy lợi phai đá  thôn đèo quân xã Hùng Đức</t>
  </si>
  <si>
    <t xml:space="preserve">Thôn đèo quân </t>
  </si>
  <si>
    <t>Xây dựng đập thủy lợi phai ông sóc thôn cây quéo xã Hùng Đức</t>
  </si>
  <si>
    <t xml:space="preserve">Thôn cây quéo </t>
  </si>
  <si>
    <t>Xây dựng kè chống sạt lở công trình trạm bơm điện Núi Guột</t>
  </si>
  <si>
    <t>Nâng cấp đập Thủy lợi thôn Cao Đường ( bao gồm kênh dẫn )</t>
  </si>
  <si>
    <t>Xây dựng tràn suối Thọ (làm cầu cứng )</t>
  </si>
  <si>
    <t>Công trình cấp nước tập trung</t>
  </si>
  <si>
    <t>Công trình trạm cấp nước tập trung</t>
  </si>
  <si>
    <t>Xây dựng mới công trình cấp nước sạch trung tâm xã Minh Dân</t>
  </si>
  <si>
    <t>Quy hoạch công trình nước sạch khu trung tâm thôn Ngòi Sen+Khu trung tâm thôn tháng 10</t>
  </si>
  <si>
    <t>Quy hoạch công trình nước sạch tập trung thôn Tân Lập</t>
  </si>
  <si>
    <t>Quy hoạch công trình nước sạch tập trung thôn Bình Minh</t>
  </si>
  <si>
    <t>Kè bờ sông thôn Thụt</t>
  </si>
  <si>
    <t>Kè chống sạt lở thôn Nà Luộc</t>
  </si>
  <si>
    <t>Nhà điều hành nước sạch</t>
  </si>
  <si>
    <t>Xây dựng kè bờ sông thôn Bến Đền, Đồn Bầu, Ngòi Nung</t>
  </si>
  <si>
    <t>Xây dựng Kè suối 31 (khu vực chợ trung tâm xã)</t>
  </si>
  <si>
    <t>Trạm cấp nước sạch khu vực Thái Thuỷ</t>
  </si>
  <si>
    <t>Hội trường trung tâm văn hóa huyện</t>
  </si>
  <si>
    <t>YT6</t>
  </si>
  <si>
    <t>Xây dựng sân văn hóa thể thao tổng hợp</t>
  </si>
  <si>
    <t>QH xây nhà bia tưởng niệm</t>
  </si>
  <si>
    <t>Nhà bia tưởng niệm tại thôn Phù Hương</t>
  </si>
  <si>
    <t>Nhà bia tưởng niệm ghi tên các anh hùng liệt sỹ</t>
  </si>
  <si>
    <t>Văn bản phê duyệt chủ trương đầu tư hoặc phê duyệt kinh phí thực hiện hoặc phê duyệt quy hoạch xây dựng chi tiết hoặc Văn bản chấp thuận đầu tư…</t>
  </si>
  <si>
    <t>Nhà tưởng niệm</t>
  </si>
  <si>
    <t>Xây dựng nhà bia ghi tên liệt sĩ xã Thành Long</t>
  </si>
  <si>
    <t>Quy hoạch nhà văn hóa</t>
  </si>
  <si>
    <t>Quy hoạch mở mới nhà văn hóa</t>
  </si>
  <si>
    <t xml:space="preserve">Quy hoạch nhà văn hóa thôn </t>
  </si>
  <si>
    <t>Quy hoạch mở rộng nhà văn hóa thôn</t>
  </si>
  <si>
    <t>Xây dựng nhà văn hóa thôn Nà Khà</t>
  </si>
  <si>
    <t>Quy hoạch đất văn hóa tập trung ( phục vụ vui chơi giải trí do việc dồn ghép các trường học của trường TH Bình Xa, trường Mầm non Bình Xa)</t>
  </si>
  <si>
    <t>Nhà văn hóa Tân Trung</t>
  </si>
  <si>
    <t>Nhà văn hóa Tân Bắc</t>
  </si>
  <si>
    <t>Quy hoạch xây dựng mới trạm y tế</t>
  </si>
  <si>
    <t>Đất xây dựng cơ sở giáo dục, đào tạo (47 công trình)</t>
  </si>
  <si>
    <t>Trường mầm non + tiểu học xã Thái Sơn</t>
  </si>
  <si>
    <t>Xây dựng trường mầm non xã Bạch Xa</t>
  </si>
  <si>
    <t>Dự án xây dựng lớp học trường mầm non Bình Xa</t>
  </si>
  <si>
    <t>số 913/NQ-HĐND 19, Nghị quyết về dự kiến kế hoạch đầu tư công năm 2021 huyện Hàm Yên.</t>
  </si>
  <si>
    <t>Mở rộng Khuân viên Trường Mầm Non Minh Dân</t>
  </si>
  <si>
    <t>Quy hoạch trường Mầm Non Xã Minh Khương</t>
  </si>
  <si>
    <t xml:space="preserve">Quy hoạch khuân viên trường Mầm Non xã Bằng Cốc </t>
  </si>
  <si>
    <t>Quy hoạch khuân viên trường TH-THCS xã Bằng Cốc ( điểm Dương Định )</t>
  </si>
  <si>
    <t>Quy hoạch khuân viên trường Mầm Non xã Bằng Cốc ( điểm trường chính )</t>
  </si>
  <si>
    <t>Quy hoạch mở rộng trường Mầm nom Minh Hương ( trường chính)</t>
  </si>
  <si>
    <t>Quy hoạch mở rộng trường Mầm nom Minh Hương ( điểm thôn 8 Minh Tiến)</t>
  </si>
  <si>
    <t>Quy hoạch mở rộng trường Mầm nom Minh Hương ( điểm thôn Cây Đa)</t>
  </si>
  <si>
    <t>Quy hoạch mở rộng trường mầm non Thành Long</t>
  </si>
  <si>
    <t>Quy hoạch mở rộng điểm lớp học Trung Thành 1</t>
  </si>
  <si>
    <t>Quy hoạch mở rộng điểm lớp học trường tiểu học Phúc Long 4</t>
  </si>
  <si>
    <t>Quy hoạch mở rộng điểm trường PTDTNT THCS-THPT huyện Hàm Yên</t>
  </si>
  <si>
    <t>Quy hoạch mở rộng Nhà lớp học Điểm trường Mầm non Thắng Bình</t>
  </si>
  <si>
    <t>Quy hoạch mở rộng Trường Mầm Non Hùng Đức điểm Trường chính</t>
  </si>
  <si>
    <t>Quy hoạch mở rộng Nhà lớp học Điểm trường Mầm non Khánh Xuân</t>
  </si>
  <si>
    <t>Quy hoạch mở rộng Nhà lớp học Điểm trường Mầm non Cây Thông</t>
  </si>
  <si>
    <t>Quy hoạch  Nhà lớp học Điểm trường Mầm non Làng Phan</t>
  </si>
  <si>
    <t>Quy hoạch mở rộng Nhà lớp học Điểm trường Mầm non Đèo Tế</t>
  </si>
  <si>
    <t>Quy hoạch mở rộng Nhà lớp học Điểm trường Mầm non thôn 700</t>
  </si>
  <si>
    <t>Quy hoạch mở rộng trường PTDT bán trú Hùng Đức</t>
  </si>
  <si>
    <t>Quy hoạch mở rộng trường mầm non (điểm chính)</t>
  </si>
  <si>
    <t>Thôn Thọ, Pá Han, nghiệu, Soi Thành</t>
  </si>
  <si>
    <t xml:space="preserve">Mở rộng trường mầm non điểm trường chính và các điểm trường </t>
  </si>
  <si>
    <t>QH mở rộng diện tích đất trường THPT Thái Hòa</t>
  </si>
  <si>
    <t>Quy hoạch mở rộng trường mầm non Minh Hương ( điểm thôn 6 Minh Tiến)</t>
  </si>
  <si>
    <t>Quy hoạch mở rộng trường mầm non Minh Hương ( điểm thôn 1 Minh Tiến)</t>
  </si>
  <si>
    <t>Quy hoạch mở rộng trường mầm non Minh Hương ( điểm thôn 12 Minh Quang)</t>
  </si>
  <si>
    <t>Quy hoạch mở rộng trường Tiểu học Minh Tiến (điểm trường chính)</t>
  </si>
  <si>
    <t>Quy hoạch mở rộng trường Tiểu học Minh Tiến (điểm trường thôn 1 Minh Tiến)</t>
  </si>
  <si>
    <t>Quy hoạch trường mầm non Tân Thành (điểm thôn 4 Việt Thành)</t>
  </si>
  <si>
    <t>Thôn Khánh Hòa</t>
  </si>
  <si>
    <t>VII</t>
  </si>
  <si>
    <t>Thôn 4 Mai Hồng</t>
  </si>
  <si>
    <t>Thôn Trung Tâm</t>
  </si>
  <si>
    <t>VIII</t>
  </si>
  <si>
    <t>Cụm công nghiệp Tân Thành</t>
  </si>
  <si>
    <t>IX</t>
  </si>
  <si>
    <t>Quy hoạch chi tiết xây dựng khu dân cư Bắc Mục, TT Tân Yên, huyện Hàm Yên</t>
  </si>
  <si>
    <t>RSX 0,5; CLN 1,0 ha</t>
  </si>
  <si>
    <t>LUC 1 ha; CLN 0,10 ha</t>
  </si>
  <si>
    <t>ĐGQSDĐ khu dân cư Cống Đôi</t>
  </si>
  <si>
    <t xml:space="preserve"> Cống Đôi</t>
  </si>
  <si>
    <t>Quy hoạch đất ở dọc quốc lộ 2 giáp xã Thành Long</t>
  </si>
  <si>
    <t>TDP Cầu Mới</t>
  </si>
  <si>
    <t>LUC 4,5 ha; CLN 0,5 ha; ODT 0,05 ha; DGT 0,05 ha; SON 0,1; RSX 3,8 ha</t>
  </si>
  <si>
    <t>X</t>
  </si>
  <si>
    <t>CLN 0,3 ha; BHK 0,3 ha; RSX 0,3 ha; NTS 0,1 ha</t>
  </si>
  <si>
    <t>CLN 0,5 ha; BHK 0,5 ha; RSX 0,4 ha; NTS 0,1 ha</t>
  </si>
  <si>
    <t>CLN 0,4 ha; BHK 0,3 ha; RSX 0,3 ha; NTS 0,1 ha</t>
  </si>
  <si>
    <t>Khu dân cư trung tâm thôn Bá</t>
  </si>
  <si>
    <t>Thôn Bá</t>
  </si>
  <si>
    <t>Khu dân cư thôn Bá</t>
  </si>
  <si>
    <t>Khu dân cư thôn Cầu Treo, thôn Bá</t>
  </si>
  <si>
    <t>Thôn Cầu Treo, Thôn Bá</t>
  </si>
  <si>
    <t>Quy hoạch chi tiết xây dựng điểm dân cư trung tâm xã Yên Lâm, huyện Hàm Yên</t>
  </si>
  <si>
    <t>Khu dân cư thôn Tháng 10</t>
  </si>
  <si>
    <t>Thôn Tháng 10</t>
  </si>
  <si>
    <t>Thôn 4 Thái Bình, Thôn 1 An Thạch, Thôn An Lâm</t>
  </si>
  <si>
    <t>Thôn 31</t>
  </si>
  <si>
    <t>Thôn 34, 2 Minh Thái, Thôn Khởn, Thôn 3 Thái Thủy</t>
  </si>
  <si>
    <t>Quy hoạch khu dân cư mới thôn Thương Lâm</t>
  </si>
  <si>
    <t>Thượng Lâm</t>
  </si>
  <si>
    <t>Quy hoạch khu dân cư mới thôn Đồng Mới</t>
  </si>
  <si>
    <t>Đồng Mới</t>
  </si>
  <si>
    <t>Quy hoạch khu dân cư mới thôn Làng Vai</t>
  </si>
  <si>
    <t>Làng Vai</t>
  </si>
  <si>
    <t>Quy hoạch khu dân cư mới thôn Thác Đất</t>
  </si>
  <si>
    <t>Thác Đất</t>
  </si>
  <si>
    <t>Quy hoạch khu dân cư mới thôn Kim Long</t>
  </si>
  <si>
    <t>Kim Long</t>
  </si>
  <si>
    <t>Quy hoạch khu dân cư mới thôn Ngòi Tèo</t>
  </si>
  <si>
    <t>Ngòi Tèo</t>
  </si>
  <si>
    <t>Quy hoạch khu dân cư mới thôn Nước Mỏ</t>
  </si>
  <si>
    <t>Nước Mỏ</t>
  </si>
  <si>
    <t>Quy hoạch khu dân cư mới thôn Thác Vàng</t>
  </si>
  <si>
    <t>Thác Vàng</t>
  </si>
  <si>
    <t>LUC 0,2 ha; BHK 0,3 ha; CLN 0,3 ha</t>
  </si>
  <si>
    <t>Quy hoạch chi tiết xây dựng điểm dân cư ngã 3 chợ Tân Thành, xã Tân Thành</t>
  </si>
  <si>
    <t>Khu dân cư thôn 1 Làng Bát</t>
  </si>
  <si>
    <t>Thôn 2 Tân Yên</t>
  </si>
  <si>
    <t>Khu dân cư Điểm trường THCS Hồng Thái</t>
  </si>
  <si>
    <t>Khu dân cư thôn Ao Vệ</t>
  </si>
  <si>
    <t>Thôn Ao Vệ</t>
  </si>
  <si>
    <t>Quy hoạch khu dân cư thôn Làng Mãn 1</t>
  </si>
  <si>
    <t>Khu dân cư trung tâm xã Nhân Mục</t>
  </si>
  <si>
    <t>Quy hoạch chi tiết xây dựng điểm dân cư thôn 4 xã Nhân Mục, huyện Hàm Yên</t>
  </si>
  <si>
    <t>Thôn 4</t>
  </si>
  <si>
    <t>Quy hoạch đất ở mới thôn Đồng Tàn</t>
  </si>
  <si>
    <t>Thôn Đồng Tàn</t>
  </si>
  <si>
    <t>Quy hoạch đất ở mới Thôn Đồng Moóng</t>
  </si>
  <si>
    <t>Thôn Đồng Moóng</t>
  </si>
  <si>
    <t>Khu dân cư thôn Đồng Nhật 2</t>
  </si>
  <si>
    <t>Đồng Nhật 2</t>
  </si>
  <si>
    <t>Khu dân cư trung tâm thôn Quảng Tân</t>
  </si>
  <si>
    <t>Thôn Quảng Tân</t>
  </si>
  <si>
    <t>Quy hoạch điểm dân cư khu Lối Thỏa</t>
  </si>
  <si>
    <t>Khu dân cư mới thôn Khánh Hùng</t>
  </si>
  <si>
    <t>Thôn Khánh Hùng</t>
  </si>
  <si>
    <t>Khu dân cư mới thôn Khuân Then</t>
  </si>
  <si>
    <t>Thôn Khuân Then</t>
  </si>
  <si>
    <t>Khu dân cư trung tâm xã Hùng Đức</t>
  </si>
  <si>
    <t>Điểm dân cư hai bên đường huyện lộ từ thôn Đồng Bằm đến hết thôn Làng Phan</t>
  </si>
  <si>
    <t>Thôn Làng Phan, Xuân Đức, Thắng Bình, Cây Thông, Uổm, Tân Hùng, Làng Chẵng, Đồng Băm</t>
  </si>
  <si>
    <t>Khu dân cư đối diện sân thể thao thôn Làng Dịa xã Bình Xa</t>
  </si>
  <si>
    <t>Thôn Làng Dịa</t>
  </si>
  <si>
    <t>Điểm dân cư hai bên tuyến đường Tỉnh lộ 190 xã Bình Xa</t>
  </si>
  <si>
    <t>Thôn Tân Bình 2</t>
  </si>
  <si>
    <t>Thôn Đồng Chùa 2</t>
  </si>
  <si>
    <t>Điểm dân cư giáp Nhà văn hóa thôn Thác Lường</t>
  </si>
  <si>
    <t>LUK 0,20 ha; CLN 0,30 ha</t>
  </si>
  <si>
    <t>Thôn Thác Lường</t>
  </si>
  <si>
    <t>Khu dân cư thôn 5 Minh Tiến</t>
  </si>
  <si>
    <t>Thôn 5 Minh Tiến</t>
  </si>
  <si>
    <t>Khu dân cư thôn 8 Minh Tiến</t>
  </si>
  <si>
    <t>Thôn 8 Minh Tiến</t>
  </si>
  <si>
    <t>Khu dân cư gần trạm y tế thôn 3 Minh Quang</t>
  </si>
  <si>
    <t>Thôn 3 Minh Quang</t>
  </si>
  <si>
    <t>Khu dân cư cây xăng (thôn 8 Minh Quang)</t>
  </si>
  <si>
    <t>Thôn 8 Minh Quang</t>
  </si>
  <si>
    <t>Quy hoạch khu dân cư mới tại thôn 6 Minh Quang</t>
  </si>
  <si>
    <t xml:space="preserve">LUC </t>
  </si>
  <si>
    <t>Thôn 6 Minh Quang</t>
  </si>
  <si>
    <t>Thôn 6 Minh Tiến</t>
  </si>
  <si>
    <t>Quy hoạch chi tiết xây dựng điểm dân cư thôn Thôm Vá, xã Yên Thuận, huyện Hàm Yên</t>
  </si>
  <si>
    <t>LUC 0,25 ha; BHK 0,25 ha; CLN 0,14 ha</t>
  </si>
  <si>
    <t>Thôn Thôm Vá</t>
  </si>
  <si>
    <t>Khu dân cư thôn Sơn Thủy</t>
  </si>
  <si>
    <t>Khu dân cư thôn Ngòi Họp</t>
  </si>
  <si>
    <t>LUK 0,20 ha; CLN 0,60 ha</t>
  </si>
  <si>
    <t>Thôn Ngòi Họp</t>
  </si>
  <si>
    <t>Quy hoạch khu dân cư trung tâm xã Minh Khương</t>
  </si>
  <si>
    <t>CLN 0,3 ha; NTS 0,05 ha</t>
  </si>
  <si>
    <t xml:space="preserve">Khu dân cư thôn Minh Hà </t>
  </si>
  <si>
    <t xml:space="preserve">Thôn Minh Hà </t>
  </si>
  <si>
    <t>Điểm dân cư số 1 thôn Ngòi Khương</t>
  </si>
  <si>
    <t>Điểm dân cư số 2 thôn Ngòi Khương</t>
  </si>
  <si>
    <t xml:space="preserve">BHK 9 ha; RSX 21 ha </t>
  </si>
  <si>
    <t>HY-884</t>
  </si>
  <si>
    <t>Đất thương mại, dịch vụ (64 công trình)</t>
  </si>
  <si>
    <t>Đất bãi thải, xử lý chất thải (24 công trình)</t>
  </si>
  <si>
    <t>Trụ sở làm việc của Ban chỉ huy Quân sự TT Tân Yên</t>
  </si>
  <si>
    <t>Trụ sở làm việc của Ban chỉ huy Quân sự xã Thành Long</t>
  </si>
  <si>
    <t>Trụ sở làm việc của Ban chỉ huy Quân sự xã Nhân Mục</t>
  </si>
  <si>
    <t>Trụ sở làm việc của Ban chỉ huy Quân sự xã Phù Lưu</t>
  </si>
  <si>
    <t>Trụ sở làm việc của Ban chỉ huy Quân sự xã Thái Sơn</t>
  </si>
  <si>
    <t>QH mở rộng nghĩa địa</t>
  </si>
  <si>
    <t>Quy hoạch nghĩa địa thôn</t>
  </si>
  <si>
    <t>Mở rộng nghĩa địa thôn Ngòi Họp</t>
  </si>
  <si>
    <t>Quy hoạch nghĩa địa thôn Làng ẻn, xã Bạch Xa</t>
  </si>
  <si>
    <t>Mở rộng nghĩa địa thôn Thác Lường</t>
  </si>
  <si>
    <t xml:space="preserve">Mở rộng nghĩa trang thôn </t>
  </si>
  <si>
    <t>Dự án Tu bổ, nâng cấp Nghĩa trang liệt sỹ huyện Hàm Yên, tỉnh Tuyên Quang</t>
  </si>
  <si>
    <t>Quy hoạch nghĩa trang thôn Đồng Quảng</t>
  </si>
  <si>
    <t>Quy hoạch mở rộng nghĩa trang Nam Ninh</t>
  </si>
  <si>
    <t>Quy hoạch nghĩa trang thôn 2, thôn 3 Tân Yên</t>
  </si>
  <si>
    <t>Quy hoạch mở rộng nghĩa trang thôn 4 Thống Nhất</t>
  </si>
  <si>
    <t>Quy hoạch mở rộng nghĩa trang thôn 1 Minh Phú</t>
  </si>
  <si>
    <t>Đất chợ (12 công trình)</t>
  </si>
  <si>
    <t>YT2</t>
  </si>
  <si>
    <t>Mở rộng chợ trung tâm xã Yên Thuận</t>
  </si>
  <si>
    <t>Xây dựng chợ tại thôn 2 Thái Thủy, xã Thái Sơn</t>
  </si>
  <si>
    <t>Quy hoạch chợ xép</t>
  </si>
  <si>
    <t>Quy hoạch mở mới chợ xép xã Đức Ninh</t>
  </si>
  <si>
    <t>Mở rộng chợ trung tâm xã Đức Ninh</t>
  </si>
  <si>
    <t>Quy hoạch chợ</t>
  </si>
  <si>
    <t>Quy hoạch chợ xép</t>
  </si>
  <si>
    <t>Quy hoạch chuyển chợ trung tâm</t>
  </si>
  <si>
    <t>Mở rộng chợ Phù Lưu</t>
  </si>
  <si>
    <t>Quy hoạch đất chợ trung tâm xã</t>
  </si>
  <si>
    <t>Khu trung tâm hành chính mới xã Tân Thành (TSC 2,5 ha; DCH 1 ha; TMD 3 ha; DGD 2; DTT 1,5 ha) - Khu Chợ</t>
  </si>
  <si>
    <t>ODT 0.3 ha; LUC 0.2 ha; RSX 1.15 ha; NTS 0.05 ha; CLN 0.8 ha</t>
  </si>
  <si>
    <t>Cấp Tỉnh</t>
  </si>
  <si>
    <t>Cấp tỉnh</t>
  </si>
  <si>
    <t>Xây dựng mớ mới đường tránh thị trấn kéo dài, điểm đầu km174+990 điểm cuối km179+260 Quốc lộ 2 (chân dốc đèn); chiều dài 4,75 km</t>
  </si>
  <si>
    <t>QH tuyến đường thôn  2 Thái Thủy - Thôn Khởn - Km34 QL 2</t>
  </si>
  <si>
    <t>QH tuyến đường thôn 3 Thái Thủy - Khởn</t>
  </si>
  <si>
    <t>Xã Hùng Đức - xã Tư Quận huyện Yên Sơn</t>
  </si>
  <si>
    <t xml:space="preserve"> Mở rộng đường Ban Nhàm đi Trò</t>
  </si>
  <si>
    <t>CLN 0,7 ha; HNK 0,7; RSX 0,5; LUC 0,1</t>
  </si>
  <si>
    <t>Cầu Chiêu Yên - Thái Hòa</t>
  </si>
  <si>
    <t>LUC 0.01 ha; SON 0.01</t>
  </si>
  <si>
    <t>QH mở rộng đường GTNT từ đường Bình Xa - Minh Hương đến ông Sơn</t>
  </si>
  <si>
    <t>QH mở rộng đường GTNT từ đường Bình Xa - Minh Hương đến nhà bà Gái</t>
  </si>
  <si>
    <t>QH mở rộng đường GTNT từ DT 189 đi nhà ông Sý</t>
  </si>
  <si>
    <t>QH mở rộng đường GTNT từ nhà ông Sắc  đến nhà ông Áo</t>
  </si>
  <si>
    <t>Trạm nghỉ Hàm Yên ( Km180 QL2)</t>
  </si>
  <si>
    <t>Nâng cấp, mở rộng Tuyến đường Chương Vui - Khu gò đá (thôn 1a thống nhất)</t>
  </si>
  <si>
    <t xml:space="preserve">Quy hoạch bến xe </t>
  </si>
  <si>
    <t>Nâng cấp, mở rộng Tuyến đường nội thôn Bơi: Đầu tuyến từ nhà văn hóa thôn Bơi đến đường kéo giài Phù Lưu – Minh Dân – Minh Khương</t>
  </si>
  <si>
    <t>Xây dựng đường từ Trung tâm thành phố Tuyên Quang đến km34, đường Tuyên Quang- Hà Giang</t>
  </si>
  <si>
    <t xml:space="preserve"> Xã Thái Hòa</t>
  </si>
  <si>
    <t xml:space="preserve"> Xã Bằng Cốc</t>
  </si>
  <si>
    <t>DGT 6.82 ha; CLN 1,0 ha; BHK 1,0 ha</t>
  </si>
  <si>
    <t>LUC 0,1 ha; LUK 0,2 ha; CLN 0.4 ha</t>
  </si>
  <si>
    <t>Nâng cấp đường ĐH.16 km28 ĐT.189 - Bến đò 59( đường TQ-HG), xã Minh Dân</t>
  </si>
  <si>
    <t>VB số 2573/UBND-ĐTXD ngày 17/8/2020 của UBND tỉnh Tuyên Quang về việc giao nhiệm vụ lập báo cáo đề xuất chủ trương đầu tư;
Hội đồng nhân dân tỉnh Tuyên Quang đã thông qua danh mục công trình chuẩn bị đầu tư năm 2020, dự kiến khởi công năm 2021</t>
  </si>
  <si>
    <t>LUC 0,2 ha; BHK 0.,2 ha; RSX 0,5 ha</t>
  </si>
  <si>
    <t>Nâng cấp, mở rộng tuyến đường cầu Thanh Nuên đi thôn 2 Mỏ Nghiều</t>
  </si>
  <si>
    <t>Cải tạo, nâng cấp đường đình Thác Cấm đi Nhân Mục dài 1,8km</t>
  </si>
  <si>
    <t>Cầu Nậm Nương xã Phù Lưu</t>
  </si>
  <si>
    <t>Cầu Suối Hao 2</t>
  </si>
  <si>
    <t>Cầu Cây Quýt</t>
  </si>
  <si>
    <t>Cầu Minh Hà</t>
  </si>
  <si>
    <t>Cầu Oánh Nhật 2</t>
  </si>
  <si>
    <t>Sửa chữa nâng cấp CTTL hồ Ô Rô, xã Thái Hòa</t>
  </si>
  <si>
    <t>Quy hoạch xây dựng nước và vệ sinh môi trường</t>
  </si>
  <si>
    <t>Quy hoạch trạm bơm Cây Vải</t>
  </si>
  <si>
    <t>Nhà điều hành các công trình thủy lợi xã Thái Hòa</t>
  </si>
  <si>
    <t>Nâng cấp, mở rộng hệ thống thủy lợi trên địa bàn xã</t>
  </si>
  <si>
    <t>Kè bờ sông đầu cầu Tân Yên</t>
  </si>
  <si>
    <t>Hệ thống cấp thoát nước cho trung tâm xã</t>
  </si>
  <si>
    <t>Dự án kè chống sạt lở bờ suối Hẻ, xã Yên Phú, huyện Hàm Yên</t>
  </si>
  <si>
    <t>Quyết định phê duyệt dự án số 1346/QĐ-CT ngày 21/10/2011</t>
  </si>
  <si>
    <t>Xây dựng công trình Hồ Gốc Sệt</t>
  </si>
  <si>
    <t>Văn bản số 9605/BNN-TCTL ngày 24/12/2019 của Bộ NN và PTNT V/v điều chỉnh, bổ sung danh mục dự án cấp nước tập trung thuộc Chương trình Mở rộng quy mô VS và NSNT dựa trên kết quả, vay vốn WB</t>
  </si>
  <si>
    <t xml:space="preserve">Văn bản số 9605/BNN-TCTL ngày 24/12/2019 của Bộ NN và PTNT V/v điều chỉnh, bổ sung danh mục dự án cấp nước tập trung thuộc Chương trình Mở rộng quy mô VS và NSNT </t>
  </si>
  <si>
    <t>Xây dựng kè bờ suối trung tâm xã Hùng Đức</t>
  </si>
  <si>
    <t>Xây dựng kè bờ suối thôn uổm, thôn tưởn xã Hùng Đức</t>
  </si>
  <si>
    <t>Thôn uổm, tưởn xã Hùng Đức</t>
  </si>
  <si>
    <t>Xây dựng đập thủy lợi phai ông khiêm thôn Hùng xuân xã Hùng Đức</t>
  </si>
  <si>
    <t>Thôn hùng xuân</t>
  </si>
  <si>
    <t>Xây dựng đập thủy lợi phai ngòi nần thôn Hùng xuân xã Hùng Đức</t>
  </si>
  <si>
    <t xml:space="preserve">Thôn hùng xuân </t>
  </si>
  <si>
    <t>Xây dựng đập thủy lợi phai ngòi cạy thôn cây thông xã Hùng Đức</t>
  </si>
  <si>
    <t>Quy hoạch đất nghĩa địa thôn 2 Thuốc Hạ</t>
  </si>
  <si>
    <t>Quy hoạch đất nghĩa địa thôn 2, thôn 3 Tân Yên</t>
  </si>
  <si>
    <t>Khu dân cư thôn Thăm Bon</t>
  </si>
  <si>
    <t>LUK 0,15 ha; CLN 0,20 ha</t>
  </si>
  <si>
    <t>Thôn Thăm Bon</t>
  </si>
  <si>
    <t>Thôn Minh Thái</t>
  </si>
  <si>
    <t>Khu dân cư thôn Phù Hương</t>
  </si>
  <si>
    <t>Quy hoạch khu dân cư thôn Nà Quan</t>
  </si>
  <si>
    <t>Thôn Nà Quan</t>
  </si>
  <si>
    <t>Quy hoạch khu dân cư thôn Làng Ẻn</t>
  </si>
  <si>
    <t>Thôn Làng Ẻn</t>
  </si>
  <si>
    <t>Thôn Bến Đền</t>
  </si>
  <si>
    <t>Quy hoạch khu dân cư trung tâm thôn Làng Chang</t>
  </si>
  <si>
    <t>Thôn Làng Chang</t>
  </si>
  <si>
    <t>Quy hoạch điểm dân cư thôn thôn Phù Yên</t>
  </si>
  <si>
    <t>Thôn Phù Yên</t>
  </si>
  <si>
    <t>Quy hoạch khu dân cư thôn Kẽm</t>
  </si>
  <si>
    <t>Thôn Kẽm</t>
  </si>
  <si>
    <t>Quy hoạch khu dân cư thôn Nà Luộc</t>
  </si>
  <si>
    <t>Thôn Nà Luộc</t>
  </si>
  <si>
    <t>Quy hoạch điểm dân cư thôn Ban Nhàm</t>
  </si>
  <si>
    <t>Thôn Ban Nhàm</t>
  </si>
  <si>
    <t>Quy hoạch điểm dân cư thôn Thọ</t>
  </si>
  <si>
    <t>Thôn Gạo Đình</t>
  </si>
  <si>
    <t>Khu dân cư thôn 5 Minh Phú</t>
  </si>
  <si>
    <t>Khu dân cư thôn 3 Thống Nhất</t>
  </si>
  <si>
    <t>Khu dân cư thôn Làng Chiềng</t>
  </si>
  <si>
    <t>Khu dân cư thôn 5 Thống Nhất</t>
  </si>
  <si>
    <t>Khu dân cư thôn 6 Thống Nhất</t>
  </si>
  <si>
    <t>Khu dân cư trung tâm xã Yên Phú</t>
  </si>
  <si>
    <t>Thôn 6 Thống Nhất</t>
  </si>
  <si>
    <t>Khu dân cư nông thôn 5 Minh Phú (Km48+120m QL2)</t>
  </si>
  <si>
    <t>Khu dân cư nông thôn 2 Minh Phú (Km49+100m QL2)</t>
  </si>
  <si>
    <t>Khu dân cư nông thôn Quốc lộ 2+200 đường vào Đội 203 thuộc thôn 4 Thống Nhất</t>
  </si>
  <si>
    <t>Thôn 4 Thống Nhất</t>
  </si>
  <si>
    <t>Quy hoạch chi tiết xây dựng điểm dân cư thôn Thọ Bình 1, xã Bình Xa, huyện Hàm Yên (sau chợ Bình Xa)</t>
  </si>
  <si>
    <t>Thôn Thọ Bình 1</t>
  </si>
  <si>
    <t>Khu dân cư thôn Làng Mãn 1</t>
  </si>
  <si>
    <t>Thôn Làng Mãn 1</t>
  </si>
  <si>
    <t>Thôn Đồng Chùa</t>
  </si>
  <si>
    <t>Thôn Tân Thành</t>
  </si>
  <si>
    <t>Quy hoạch khu dân cư thôn Phúc Long</t>
  </si>
  <si>
    <t>Thôn Phúc Long</t>
  </si>
  <si>
    <t>Khu dân cư thôn Khuân Luông</t>
  </si>
  <si>
    <t>Thôn khuân Luông</t>
  </si>
  <si>
    <t>XI</t>
  </si>
  <si>
    <t>Điểm di tích Xưởng quân giới J3, xã Thái Sơn</t>
  </si>
  <si>
    <t>Thôn 3 Thái Bình</t>
  </si>
  <si>
    <t>Điểm di tích Xưởng quân giới xã Nhân Mục</t>
  </si>
  <si>
    <t>Thôn Đồng Ca</t>
  </si>
  <si>
    <t>Di tích Ngân hàng Quốc gia Việt Nam</t>
  </si>
  <si>
    <t>Di tích Đồi Báng Nọi</t>
  </si>
  <si>
    <t>Thôn Kế Đô</t>
  </si>
  <si>
    <t>Di tích chiến thắng km 24</t>
  </si>
  <si>
    <t>XII</t>
  </si>
  <si>
    <t>TSC 0,03 ha</t>
  </si>
  <si>
    <t>XIII</t>
  </si>
  <si>
    <t>Nhà máy thủy điện sông Lô 6</t>
  </si>
  <si>
    <t>LUC 5,45 ha; BHK 13,05 ha; CLN 20,60 ha; RSX 12,41 ha; ONT 2,18 ha</t>
  </si>
  <si>
    <t>LUC 9,20 ha; BHK 18,50 ha; NHK 0,84 ha; CLN 60,16 ha; RSX 0,30 ha</t>
  </si>
  <si>
    <t>Dự án thủy điện Sông Lô 8A</t>
  </si>
  <si>
    <t xml:space="preserve"> BHK 12,74 ha; CLN 4,38 ha</t>
  </si>
  <si>
    <t>Nhà máy Thủy điện Sông Lô 8B (hạng mục lòng hồ)</t>
  </si>
  <si>
    <t>LUC 2,50 ha; CLN 0,10 ha; NTS 0,13 ha; RSX 0,30 ha; BHK 12,47 ha</t>
  </si>
  <si>
    <t>Xã Thái Hòa; Xã Thái Sơn; Xã Đức Ninh</t>
  </si>
  <si>
    <t>Thôn Cuổm</t>
  </si>
  <si>
    <t>Đường dây, Trạm biến áp thôn Lục Khang</t>
  </si>
  <si>
    <t>Đường dây, Trạm biến áp thôn Sơn Thủy</t>
  </si>
  <si>
    <t>Đường dây, Trạm biến áp thôn Hao Bó</t>
  </si>
  <si>
    <t>Thôn Khánh Xuân</t>
  </si>
  <si>
    <t>Thôn Đèo Tế</t>
  </si>
  <si>
    <t xml:space="preserve">Xây dựng nhà điều hành lưới điện </t>
  </si>
  <si>
    <t>Xây dựng nhà điều hành lưới điện</t>
  </si>
  <si>
    <t>Quy hoạch trạm biến áp</t>
  </si>
  <si>
    <t>Đồng Lường</t>
  </si>
  <si>
    <t>Phúc Long</t>
  </si>
  <si>
    <t>Quy hoạch trạm biến áp thôn</t>
  </si>
  <si>
    <t>Quy hoạch trạm biến áp thôn Cao Phạ</t>
  </si>
  <si>
    <t>Thôn Cao Phạ</t>
  </si>
  <si>
    <t>Quy hoạch di chuyển trạm biến áp Minh Thái</t>
  </si>
  <si>
    <t>Trạm biến áp 6 thống nhất, thôn Làng Soi, thôn 2, thôn 3 Yên Lập</t>
  </si>
  <si>
    <t>Thôn 6 Thống Nhất, Thôn Làng Soi, Thôn 2, Thôn 3 Yên Lập</t>
  </si>
  <si>
    <t>LUC 0,02 ha; BHK 0,51 ha; CLN 0,41 ha</t>
  </si>
  <si>
    <t>Thôn Hao Bó; Cuổn; Đẻm; Lục Sơn; Xuân Thủy; Lục Khang</t>
  </si>
  <si>
    <t>Đường dây, trạm biến áp cấp điện cho xã Phù Lưu, huyện Hàm Yên</t>
  </si>
  <si>
    <t>LUC 0,028 ha; CLN 1,0 ha; BHK 0,6 ha</t>
  </si>
  <si>
    <t>Thôn Pá Han, Thôn Ma Long, Thôn Kẽm, Thôn Nà Luộc</t>
  </si>
  <si>
    <t>VB số 804/SCT-QLNL vv đăng kí nhu cầu sdd thực hiện dự án, công trình giai đoạn 2021-2030</t>
  </si>
  <si>
    <t>Đường dây, trạm biến áp cấp điện cho xã Yên Lâm, huyện Hàm Yên</t>
  </si>
  <si>
    <t>LUC 0,014 ha; CLN 0,4 ha; RSX 0,4 ha</t>
  </si>
  <si>
    <t xml:space="preserve">Thôn Quảng Tân, Thôn Ngoã, Thôn Cọ Cỏm, Thôn Gốc Chanh </t>
  </si>
  <si>
    <t>Đường dây, trạm biến áp cấp điện cho xã Nhân Mục, huyện Hàm Yên</t>
  </si>
  <si>
    <t>LUC 0,009; CLN 0,441 ha</t>
  </si>
  <si>
    <t>Thôn Xuân Cuồng, Thôn Tân Đồng, Thôn Khuân Luông, Thôn Đồng Vịnh, Thôn Kai Con, Thôn Đồng Lũng</t>
  </si>
  <si>
    <t>Đường dây, trạm biến áp cấp điện cho xã Yên Thuận, huyện Hàm Yên</t>
  </si>
  <si>
    <t>Các Thôn: Hao Bó, Đẻm, Cuổn, Bá, Cầu Treo, Sơn Thuỷ, Lục Sơn, Lục Khang</t>
  </si>
  <si>
    <t>Đường dây, trạm biến áp cấp điện cho xã Bạch Xa, huyện Hàm Yên</t>
  </si>
  <si>
    <t>0,45</t>
  </si>
  <si>
    <t>LUC 0,008 ha; RSX 0,442 ha</t>
  </si>
  <si>
    <t>Đường dây, trạm biến áp cấp điện cho xã Minh Khương, huyện Hàm Yên</t>
  </si>
  <si>
    <t>LUC 0,009 ha; RSX 0,391 ha</t>
  </si>
  <si>
    <t>các Thôn: Thác Cái, Ngòi Họp</t>
  </si>
  <si>
    <t>Đường dây, trạm biến áp cấp điện cho xã Minh Dân, huyện Hàm Yên</t>
  </si>
  <si>
    <t>LUC 0,012 ha; RSX 0,188 ha</t>
  </si>
  <si>
    <t>các Thôn: Thác Đất, Đồng Mới, Làng Vai</t>
  </si>
  <si>
    <t>Đường dây, trạm biến áp cấp điện cho xã Tân Thành, huyện Hàm Yên</t>
  </si>
  <si>
    <t>LUC 0,009 ha; RSX 0,441 ha</t>
  </si>
  <si>
    <t>Quy hoạch mở rộng trường THCS Bạch Xa</t>
  </si>
  <si>
    <t>Quy hoạch mở rộng trường TH Yên Thuận</t>
  </si>
  <si>
    <t>Quy hoạch mở rộng trường MN Nhân Mục</t>
  </si>
  <si>
    <t>Quy hoạch mở rộng trường MN Yên Thuận</t>
  </si>
  <si>
    <t>Quy hoạch trường MN Tân Thành (chuyển điểm chính vào điểm Thuốc Hạ</t>
  </si>
  <si>
    <t>Quy hoạch mở rộng Điểm trường thôn 1,2 Yên Lập MN Yên Phú</t>
  </si>
  <si>
    <t>Điểm trường thôn 2 Minh Phú MN Yên Phú</t>
  </si>
  <si>
    <t>Điểm trường thôn 8 Minh Phú MN Yên Phú</t>
  </si>
  <si>
    <t>Khu trung tâm hành chính mới xã Tân Thành (TSC 2,5 ha; DCH 1 ha; TMD 3 ha; DGD 2; DTT 1,5 ha) - Khu đất giáo dục</t>
  </si>
  <si>
    <t>RSX 1,88 ha; DVH 0,12 ha</t>
  </si>
  <si>
    <t>Đất xây dựng cơ sở thể dục thể thao (30 công trình)</t>
  </si>
  <si>
    <t>Sân thể thao trung tâm xã</t>
  </si>
  <si>
    <t>Sân thể thao văn hóa thôn</t>
  </si>
  <si>
    <t>Quy hoạch chi tiết xây dựng sân vận động huyện và khu dịch vụ thương mại thôn 3 Tân Yên, xã Tân Thành, huyện Hàm Yên (SVĐ 3,5 ha; TMD 1,5 ha) - khu sân vận động</t>
  </si>
  <si>
    <t xml:space="preserve">BHK 0,5 ha; CLN 3 ha </t>
  </si>
  <si>
    <t>Quy hoạch sân thể thao</t>
  </si>
  <si>
    <t>Quy hoạch xây dựng khu thể thao thôn Khuân Khen + Đồng Băm</t>
  </si>
  <si>
    <t>QH sân thể thao thôn</t>
  </si>
  <si>
    <t>QH xây dựng khu thể thao thôn Khuân Thắng + 700</t>
  </si>
  <si>
    <t xml:space="preserve">Quy hoạch mở rộng sân thể thao </t>
  </si>
  <si>
    <t>Quy hoạch sân thể thao thôn Trung Thành 4</t>
  </si>
  <si>
    <t>Quy hoạch mở rộng sân thể thao thôn Phúc Long 1</t>
  </si>
  <si>
    <t>QH xây mới sân thể thao xã</t>
  </si>
  <si>
    <t>Mở rộng sân thể thao thôn</t>
  </si>
  <si>
    <t>Quy hoạch sân thể thao thôn 6 Minh Phú</t>
  </si>
  <si>
    <t>Quy hoạch sân thể thao xã</t>
  </si>
  <si>
    <t>Thôn 1b Thống Nhất, Thôn 2 Thống Nhất</t>
  </si>
  <si>
    <t>Mở rộng sân thể thao</t>
  </si>
  <si>
    <t>Thôn 3 Nắc Con</t>
  </si>
  <si>
    <t>Sân thể thao xã</t>
  </si>
  <si>
    <t>Quy hoạch sân thể thao, khuôn viên vui chơi trung tâm xã</t>
  </si>
  <si>
    <t>Quy hoạch mới sân thể thao tại thôn Nam Ninh</t>
  </si>
  <si>
    <t>Quy hoạch sân thể thao thôn 2 Nắc Con</t>
  </si>
  <si>
    <t>Sân thể thôn Quang</t>
  </si>
  <si>
    <t>Khu trung tâm hành chính mới xã Tân Thành (TSC 2,5 ha; DCH 1 ha; TMD 3 ha; DGD 2; DTT 1,5 ha) - Khu đất thể thao</t>
  </si>
  <si>
    <t>LUC 1 ha; DGT 0,5 ha</t>
  </si>
  <si>
    <t>Đất bãi thải, xử lý chất thải (21 công trình)</t>
  </si>
  <si>
    <t>Bãi rác thải tập trung xã Thái Sơn</t>
  </si>
  <si>
    <t>Xây dựng bãi rác thải tập trung các xã bên sông xã Minh Dân</t>
  </si>
  <si>
    <t xml:space="preserve">Thôn Loa </t>
  </si>
  <si>
    <t>Thôn Cầu Cao I+II, thôn Phù Hương+Làng Ẻn, thôn Bến Đền, thôn Làng Chang, thôn Phòng Trao</t>
  </si>
  <si>
    <t>Quy hoạch trạm xử lí nước thải TT Tân Yên</t>
  </si>
  <si>
    <t>Quy hoạch trạm xử lí nước thải xã Thái Sơn</t>
  </si>
  <si>
    <t>Quy hoạch trạm xử lí nước thải xã Phù Lưu</t>
  </si>
  <si>
    <t>Khu xử lý nước thải sinh hoạt</t>
  </si>
  <si>
    <t>RSX 0.13 ha; BHK 0.02 ha</t>
  </si>
  <si>
    <t>Đất xây dựng cơ sở dịch vụ xã hội (2 công trình)</t>
  </si>
  <si>
    <t>Đất cơ sở tôn giáo (1 công trình)</t>
  </si>
  <si>
    <t>Nhà thờ họ giáo Yên Hương</t>
  </si>
  <si>
    <t>Họ giáo thống nhất</t>
  </si>
  <si>
    <t>Đất tôn giáo dự trữ</t>
  </si>
  <si>
    <t>XXIX</t>
  </si>
  <si>
    <t>Đất nông nghiệp khác (1 công trình)</t>
  </si>
  <si>
    <t>Khánh An, Tân An, Soi Long, Ba Luồng, Bình Thuận</t>
  </si>
  <si>
    <t>Khu chăn nuôi tập trung thôn Minh Phú, xã Yên Phú</t>
  </si>
  <si>
    <t>Khu chăn nuôi xã Hùng Đức</t>
  </si>
  <si>
    <t>Khu chăn nuôi xã Minh Hương</t>
  </si>
  <si>
    <t>LUK 1 ha; BHK 1 ha; CLN 1 ha</t>
  </si>
  <si>
    <t>khu chăn nuôi tập trung thôn 65, xã Yên Lâm</t>
  </si>
  <si>
    <t>CLN 4 ha; RSX 1 ha</t>
  </si>
  <si>
    <t>BHK 9 ha; RSX 1 ha</t>
  </si>
  <si>
    <t>Quy hoạch vùng trồng cam huyện Hàm Yên</t>
  </si>
  <si>
    <t>Đất khu vui chơi, giải trí (3 công trình)</t>
  </si>
  <si>
    <t>Đất danh lam, thắng cảnh (1 công trình)</t>
  </si>
  <si>
    <t>CLN,RDD</t>
  </si>
  <si>
    <t>RSX 1,2 ha; HNK 0,7 ha; LUC 0,03 ha; ONT 0,07 ha</t>
  </si>
  <si>
    <t>Thôn Ngòi Khang</t>
  </si>
  <si>
    <t>Khu chăn nuôi tập trung xã Thái Hòa</t>
  </si>
  <si>
    <t>CLN 1,7 ha; RSX 3,6 ha; NTS 1,7 ha</t>
  </si>
  <si>
    <t>HY-897</t>
  </si>
  <si>
    <t>Khu cơ sở sản xuất phi nông nghiệp xã Tân Thành</t>
  </si>
  <si>
    <t>Thôn 2 Tân Yên, 3 Tân Yên</t>
  </si>
  <si>
    <t>RSX 24 ha; CLN 17,5 ha; DTL 0,8 ha</t>
  </si>
  <si>
    <t>RSX 24 ha; CLN 17,5 ha; DTL 0,8 ha;</t>
  </si>
  <si>
    <t>LUC 0,2 ha; LUK 0,4 ha; RPH 0,52 ha; BHK 0,8 ha</t>
  </si>
  <si>
    <t>Đất cơ sở sản xuất phi nông nghiệp (41 công trình)</t>
  </si>
  <si>
    <t>Đất nông nghiệp khác (7 công trình)</t>
  </si>
  <si>
    <t>Biểu 03/CH</t>
  </si>
  <si>
    <t xml:space="preserve">Biểu 05/CH </t>
  </si>
  <si>
    <t>Biểu 04/CH</t>
  </si>
  <si>
    <t>Biểu 10/CH</t>
  </si>
  <si>
    <t>Trận địa phòng không 12,7 ly TT Tân Yên</t>
  </si>
  <si>
    <t>Trận địa phòng không 12,7 ly xã Yên Phú</t>
  </si>
  <si>
    <t>Quy hoạch khu thương mại, dịch vụ tổng hợp TT Tân Yên</t>
  </si>
  <si>
    <t>Quy hoạch Khu dân cư trung tâm thôn Bá</t>
  </si>
  <si>
    <t>Quy hoạch Khu dân cư thôn Bá</t>
  </si>
  <si>
    <t>Quy hoạch Khu dân cư thôn Sơn Thủy</t>
  </si>
  <si>
    <t>Quy hoạch Khu dân cư thôn Cầu Treo, thôn Bá</t>
  </si>
  <si>
    <t>Quy hoạch Khu dân cư thôn Tháng 10</t>
  </si>
  <si>
    <t>Quy hoạch Khu dân cư trung tâm thôn Quảng Tân</t>
  </si>
  <si>
    <t>Quy hoạch chợ trung tâm xã Yên Phú</t>
  </si>
  <si>
    <t>Quy hoạch chợ Sép xã Minh Dân</t>
  </si>
  <si>
    <t>Quy hoạch mở Sép xã Đức Ninh</t>
  </si>
  <si>
    <t>Quy hoạch chợ Sép xã Minh Hương</t>
  </si>
  <si>
    <t>Quy hoạch chợ Sép xã Minh Khương</t>
  </si>
  <si>
    <t>Quy hoạch chợ Sép xã Tân Thành</t>
  </si>
  <si>
    <t>Thôn 3 Thông Nhất</t>
  </si>
  <si>
    <t>Thôn Làng Chiềng</t>
  </si>
  <si>
    <t>Mở rộng điểm trường Tiểu học Phù Loan</t>
  </si>
  <si>
    <t>NHK 0,66 ha; CLN 0,7 ha; RSX 0,64 ha</t>
  </si>
  <si>
    <t>Trong đó: đất chuyên trồng lúa nước</t>
  </si>
  <si>
    <t>Quy hoạch chi tiết xây dựng chợ xã Tân Thành, huyện Hàm Yên</t>
  </si>
  <si>
    <t>CLN 25 ha; LUK 3 ha; RSX 20,5 ha; NTS 1,5 ha</t>
  </si>
  <si>
    <t>Xã Thái Sơn, Xã Thành Long</t>
  </si>
  <si>
    <t>Quy hoạch mỏ Kaolanh Thái Sơn (Lũng Thoong - Làng Đát) (TS 33,4 ha; TL 21,1 ha)</t>
  </si>
  <si>
    <t>RSX 18,5 ha; CLN 12,0 ha; NTS 2,9 ha</t>
  </si>
  <si>
    <t>RSX 39,6 ha; CLN 12 ha; NTS 2,9 ha</t>
  </si>
  <si>
    <t>Nhà bia ghi tên liệt sĩ TT Tân Yên (giáp Đình Thác Cấm)</t>
  </si>
  <si>
    <t>Mở rộng trường mầm non (Điểm trường thôn Thắng Bình)</t>
  </si>
  <si>
    <t>CHU CHUYỂN ĐẤT ĐAI TRONG KỲ QUY HOẠCH SỬ DỤNG ĐẤT 10 NĂM 2021 - 2030 CỦA HUYỆN HÀM YÊN</t>
  </si>
  <si>
    <t>Biểu 1/NQ</t>
  </si>
  <si>
    <t>Biểu 02/NQ</t>
  </si>
  <si>
    <t>Biểu 03/NQ</t>
  </si>
  <si>
    <t>Biểu 01/TT</t>
  </si>
  <si>
    <t>Biểu 02/TT</t>
  </si>
  <si>
    <t xml:space="preserve">Biểu 03/TT </t>
  </si>
  <si>
    <t>Tổng số: 836 công trình, dự án</t>
  </si>
  <si>
    <t>Đất sản xuất vật liệu xây dựng (5 công trình)</t>
  </si>
  <si>
    <t>HY-898</t>
  </si>
  <si>
    <t>Quy hoạch khu khai thác đất sét làm gạch ngói xã Thái Sơn</t>
  </si>
  <si>
    <t>LUC 2,37 ha; BHK 1,93 ha</t>
  </si>
  <si>
    <t>LUC 0,88 ha; CLN 1,0 ha; RSX 3,6 ha; NCS 1,52 ha</t>
  </si>
  <si>
    <t>Trường mầm non xã Bạch Xa</t>
  </si>
  <si>
    <t>Trường mầm non Bình Xa</t>
  </si>
  <si>
    <t>Mở rộng trường mầm non Minh Dân</t>
  </si>
  <si>
    <t>Trường mầm non xã Minh Khương</t>
  </si>
  <si>
    <t xml:space="preserve">Quy hoạch khuân viên trường mầm non xã Bằng Cốc </t>
  </si>
  <si>
    <t>Quy hoạch khuân viên trường mầm non xã Bằng Cốc (điểm trường chính)</t>
  </si>
  <si>
    <t>Mở rộng trường mầm nom Minh Hương (trường chính)</t>
  </si>
  <si>
    <t>Mở rộng trường mầm non Minh Hương (điểm thôn 8 Minh Tiến)</t>
  </si>
  <si>
    <t>Mở rộng trường mầm non Minh Hương (điểm thôn Cây Đa)</t>
  </si>
  <si>
    <t>Mở rộng trường mầm non Thành Long</t>
  </si>
  <si>
    <t>Mở rộng trường mầm non Hùng Đức (điểm trường chính)</t>
  </si>
  <si>
    <t>Mở rộng trường mầm non (Điểm trường Mầm non Khánh Xuân)</t>
  </si>
  <si>
    <t>Mở rộng trường mầm non (Điểm trường Cây Thông)</t>
  </si>
  <si>
    <t>Mở rộng trường mầm non (Điểm trường Làng Phan)</t>
  </si>
  <si>
    <t>Mở rộng trường mầm non (Điểm trường Đèo Tế)</t>
  </si>
  <si>
    <t>Mở rộng trường mầm non (Điểm trường thôn 700)</t>
  </si>
  <si>
    <t>Mở rộng trường mầm non Đức Ninh (điểm chính)</t>
  </si>
  <si>
    <t>Mở rộng trường mầm non Minh Hương (điểm thôn 6 Minh Tiến)</t>
  </si>
  <si>
    <t>Mở rộng trường mầm non Minh Hương (điểm thôn 1 Minh Tiến)</t>
  </si>
  <si>
    <t>Mở rộng trường mầm non Minh Hương (điểm thôn 12 Minh Quang)</t>
  </si>
  <si>
    <t>Xây dựng điểm trường mầm non Tân Thành (điểm thôn 4 Việt Thành)</t>
  </si>
  <si>
    <t>Mở rộng trường mầm non Nhân Mục</t>
  </si>
  <si>
    <t>Mở rộng trường mầm non Yên Thuận</t>
  </si>
  <si>
    <t>Xây dựng điểm trường mầm non Tân Thành (chuyển điểm chính vào điểm Thuốc Hạ)</t>
  </si>
  <si>
    <t>Mở rộng trường mầm non thôn 1,2 Yên Lập, xã Yên Phú</t>
  </si>
  <si>
    <t>Mở rộng trường mầm non thôn 2 Minh Phú, xã Yên Phú</t>
  </si>
  <si>
    <t>Mở rộng trường mầm non thôn 8 Minh Phú, xã Yên Phú</t>
  </si>
  <si>
    <t>Mở rộng trường mầm non Phù Lưu (điểm trường chính và các điểm trường)</t>
  </si>
  <si>
    <t>Mở rộng điểm lớp học Trung Thành 1</t>
  </si>
  <si>
    <t>Mở rộng điểm lớp học trường tiểu học Phúc Long 4</t>
  </si>
  <si>
    <t>Mở rộng trường Tiểu học Minh Tiến (điểm trường chính)</t>
  </si>
  <si>
    <t>Mở rộng trường Tiểu học Minh Tiến (điểm trường thôn 1 Minh Tiến)</t>
  </si>
  <si>
    <t>Mở rộng trường tiểu học Yên Thuận</t>
  </si>
  <si>
    <t>Mở rộng trường THCS Bạch Xa</t>
  </si>
  <si>
    <t>Mở rộng điểm trường PTDTNT THCS-THPT huyện Hàm Yên</t>
  </si>
  <si>
    <t>Mở rộng trường PTDT bán trú Hùng Đức</t>
  </si>
  <si>
    <t>Mở rộng trường THPT Thái Hòa</t>
  </si>
  <si>
    <t>Sân thể thao xã Bạch Xa</t>
  </si>
  <si>
    <t>Sân thể thao xã Minh Dân</t>
  </si>
  <si>
    <t>Sân thể thao xã Minh Hương</t>
  </si>
  <si>
    <t>Sân thể thao xã Yên Phú</t>
  </si>
  <si>
    <t>Sân thể thao xã Bằng Cốc</t>
  </si>
  <si>
    <t>Sân thể thao, khuôn viên vui chơi trung tâm xã Phù Lưu</t>
  </si>
  <si>
    <t>Sân thể thao tại thôn Nam Ninh</t>
  </si>
  <si>
    <t>Sân thể thao văn hóa thôn Nước Mỏ</t>
  </si>
  <si>
    <t>Sân thể thao văn hóa thôn Thượng Lâm</t>
  </si>
  <si>
    <t>Sân thể thao thôn 2 Việt Thành</t>
  </si>
  <si>
    <t>Sân thể thao thôn 1 Mỏ Nghiều</t>
  </si>
  <si>
    <t>Sân thể thao thôn Khuân Khen, thôn Đồng Băm</t>
  </si>
  <si>
    <t>Sân thể thao thôn Hùng Xuân</t>
  </si>
  <si>
    <t>Xây dựng khu thể thao thôn Khuân Thắng + 700</t>
  </si>
  <si>
    <t>Mở rộng sân thể thao thôn Phúc Long 4</t>
  </si>
  <si>
    <t>Sân thể thao thôn Trung Thành 4</t>
  </si>
  <si>
    <t>Mở rộng sân thể thao thôn Phúc Long 1</t>
  </si>
  <si>
    <t>Mở rộng sân thể thao thôn 4 Minh Phú</t>
  </si>
  <si>
    <t>Mở rộng sân thể thao thôn 1A Thống Nhất</t>
  </si>
  <si>
    <t>Sân thể thao thôn 6 Minh Phú</t>
  </si>
  <si>
    <t>Mở rộng sân thể thao thôn Cầu Treo</t>
  </si>
  <si>
    <t>Sân thể thao thôn 2 Nắc Con</t>
  </si>
  <si>
    <t>HY-887</t>
  </si>
  <si>
    <t>HY-886</t>
  </si>
  <si>
    <t>Thôn Minh Phú</t>
  </si>
  <si>
    <t>Nâng cấp, mở rộng Tuyến đường nội thôn Bơi: Đầu tuyến từ nhà văn hóa thôn Bơi đến đường kéo dài Phù Lưu – Minh Dân – Minh Khương</t>
  </si>
  <si>
    <t>Quy hoạch trạm xử lí nước thải TT Tân Yên (3 trạm)</t>
  </si>
  <si>
    <t>Quy hoạch trạm xử lí nước thải xã Thái Sơn (2 trạm)</t>
  </si>
  <si>
    <t>CLN 0,3 ha; BHK 0,3 ha</t>
  </si>
  <si>
    <t>Nâng cấp, mở rộng tuyến đường Đá Nọc thôn 4 Mỏ Nghiều</t>
  </si>
  <si>
    <t>Nâng cấp, mở rộng tuyến đường Nà Mang đi thôn 2 Mỏ Nghiều, xã Tân Thành</t>
  </si>
  <si>
    <t>BHK 0,25 ha; CLN 0,25 ha</t>
  </si>
  <si>
    <t>Nâng cấp, mở rộng tuyến đường thôn 3 Việt Thành đi thôn Soi Rịa xã Bình Xa</t>
  </si>
  <si>
    <t>CLN 0,2 ha; BHK 0,4 ha</t>
  </si>
  <si>
    <t>Nâng cấp, mở rộng tuyến đường thôn 2 Làng Bát đi thôn 3 Thuốc Hạ</t>
  </si>
  <si>
    <t>BHK 0,2 ha; CLN 0,4 ha</t>
  </si>
  <si>
    <t>Nâng cấp, mở rộng tuyến đường trục thôn 2 Việt Thành</t>
  </si>
  <si>
    <t>LUC 0,3 ha; BHK 0,8 ha; CLN 0,9 ha</t>
  </si>
  <si>
    <t>Nhà điều hành, kho lạnh, kho chứa hàng và các hạng mục phụ trợ nhà máy chế biến nước cam tại xã Tân Thành</t>
  </si>
  <si>
    <t xml:space="preserve"> Thôn Làng Ẻn</t>
  </si>
  <si>
    <t>các Thôn: Mỏ Nghiều, Làng Bát, Thuốc Thượng, Thuốc Hạ</t>
  </si>
  <si>
    <t>Mở mới tuyến đường thôn 2 Việt Thành đi thôn 1+4 Mỏ Nghiều</t>
  </si>
  <si>
    <t>các Thôn: Loa, Đoàn Kết 3, Hưng Long, Thôn Trung Thành 3+4</t>
  </si>
  <si>
    <t>Thôn Táu, Khau Lình, Khuổi Nọi, Nghiệu</t>
  </si>
  <si>
    <t>LUC 2 ha; BHK 4 ha; RSX 2,5 ha; DVH 0,12 ha; DGT 0,5 ha; ONT 0,44 ha; CLN 0,44 ha</t>
  </si>
  <si>
    <t>CLN 0,3 ha; LUK 0,2 ha</t>
  </si>
  <si>
    <t>Quy hoạch tuyến đường Gốc chi thôn Làng Ẻn đi Nà Quan 1,8 km</t>
  </si>
  <si>
    <t>BHK 1,0 ha; CLN 1,6 ha</t>
  </si>
  <si>
    <t>TDP Tân Tiến, Tân Quang, Yên Thịnh,</t>
  </si>
  <si>
    <t>XXVIII</t>
  </si>
  <si>
    <t>CLN 0,5 ha; BHK 0,5 ha</t>
  </si>
  <si>
    <t>Đường dây 22kv, trạm biến áp cấp điện cho TT Tân Yên, huyện Hàm Yên</t>
  </si>
  <si>
    <t>Đường dây, trạm biến áp cấp điện cho khu công nghiệp xã Đức Ninh, huyện Hàm Yên</t>
  </si>
  <si>
    <t>Thôn 2 Thống Nhất</t>
  </si>
  <si>
    <t>Thôn Đồng Ba</t>
  </si>
  <si>
    <t>Thôn Kim Dao</t>
  </si>
  <si>
    <t>Thôn Ngòi Bang</t>
  </si>
  <si>
    <t>Thôn Đồng Móong</t>
  </si>
  <si>
    <t>Quy hoạch trạm biến áp thôn Ngòi Lộc</t>
  </si>
  <si>
    <t>Quy hoạch trạm biến áp thôn Làng Báu</t>
  </si>
  <si>
    <t>Thôn Làng Báu</t>
  </si>
  <si>
    <t>Quy hoạch khu dân cư thôn Làng Báu</t>
  </si>
  <si>
    <t>LUC 0,1 ha; LUK 0,3 ha</t>
  </si>
  <si>
    <t>CLN 0,1 ha; RSX 0,3 ha</t>
  </si>
  <si>
    <t>Quy hoạch khu dân cư kết hợp khu trưng bày giới thiệu sản phẩm nông sản xã Phù Lưu, huyện Hàm Yên, tỉnh Tuyên Quang</t>
  </si>
  <si>
    <t>Xây dưng điểm du lịch tại thác Mạ Héc, xã Phù Lưu (làm đường, tôn tạo khu vực tắm,..)</t>
  </si>
  <si>
    <t>Sửa chữa, nâng cấp hệ thống bậc lên khu di tích Động Tiên; chỉnh trang các hang động; khuôn viên Động Tiên</t>
  </si>
  <si>
    <t>Khu du lịch sinh thái Nam Phong - Ba Trãng</t>
  </si>
  <si>
    <t>Quy hoạch khu dân cư tại TDP Ba Trãng</t>
  </si>
  <si>
    <t>TDP Ba Trãng</t>
  </si>
  <si>
    <t>LUC 0,8 ha; CLN 0,9 ha</t>
  </si>
  <si>
    <t>NTS 0,7 ha; CLN 1,3 ha</t>
  </si>
  <si>
    <t>QĐ số 11/QĐ-UBND của UBND huyện Hàm Yên ngày 25/5/2018</t>
  </si>
  <si>
    <t>Điểm dân cư Thôn 4, xã Bằng Cốc, huyện Hàm Yên, tỉnh Tuyên Quang</t>
  </si>
  <si>
    <t>QĐ số 176/QĐ-UBND của UBND huyện Hàm Yên ngày 27/2/2017</t>
  </si>
  <si>
    <t>Quy hoạch khu dân cư thôn Ngòi Lộc</t>
  </si>
  <si>
    <t>Thôn 1 Thuốc Hạ</t>
  </si>
  <si>
    <t>DCH 0,33 ha; DBV 0,02 ha</t>
  </si>
  <si>
    <t>Mở rộng khuân viên Trường tiểu học Minh Dân</t>
  </si>
  <si>
    <t>Quy hoạch khu dân cư thôn 5 Minh Tiến</t>
  </si>
  <si>
    <t>LUK 0,5 ha; BHK 0,5 ha</t>
  </si>
  <si>
    <t>Đất xây dựng cơ sở y tế (4 công trình)</t>
  </si>
  <si>
    <t>Đất công trình bưu chính viễn thông (4 công trình)</t>
  </si>
  <si>
    <t>Đất di tích, lịch sử - văn hóa (14 công trình)</t>
  </si>
  <si>
    <t>Đất công trình năng lượng (65 công trình)</t>
  </si>
  <si>
    <t>Đất xây dựng cơ sở văn hóa (26 công trình)</t>
  </si>
  <si>
    <t>LUC 0,7 ha; BHK 0,4 ha; CLN 0,4 ha</t>
  </si>
  <si>
    <t>Đường trung tâm xã Thái Sơn (song song với QL3B)</t>
  </si>
  <si>
    <t>Đường từ Ma Long đi Minh Hương</t>
  </si>
  <si>
    <t>Quy hoạch chi tiết xây dựng sân vận động huyện và khu dịch vụ thương mại thôn 3 Tân Yên, xã Tân Thành, huyện Hàm Yên (SVĐ 3,5 ha; TMD 1,5 ha)</t>
  </si>
  <si>
    <t>Thôn 2, 3 Tân Yên</t>
  </si>
  <si>
    <t>SON 0,05 ha; BHK 0,55 ha; CLN 0,4 ha</t>
  </si>
  <si>
    <t>Nhà máy xử lý nước mặt cấp nước tập trung cho TT Tân Yên, xã Tân Thành, xã Thái Sơn</t>
  </si>
  <si>
    <t>BHK 2,5 ha; CLN 2,5 ha</t>
  </si>
  <si>
    <t>Mở rộng Trục đường nội đồng Từ Nà Soi đến KDC mới</t>
  </si>
  <si>
    <t>Mở rộng đường Khâu Lình đi NĐT Thọ</t>
  </si>
  <si>
    <t>Mở rộng đường thôn Thọ, thôn Quang, thôn Phù Yên (Đường trục xã Phù Lưu, song song với đường DT189)</t>
  </si>
  <si>
    <t>Thôn 4 Việt Thành</t>
  </si>
  <si>
    <t>Nâng cấp, mở rộng truyến đường từ ngã 3 km39 vào TT xã Bằng Cốc</t>
  </si>
  <si>
    <t>LUK 0,06 ha; BHK 0,1 ha; RSX 0,2 ha</t>
  </si>
  <si>
    <t>Trụ sở làm việc của Huyện Ủy Hàm Yên</t>
  </si>
  <si>
    <t>Trụ sở làm việc của HĐND, UBND huyện và các Hạng mục phụ trợ (Đường vào khu công viên cây xanh)</t>
  </si>
  <si>
    <t>Đất xây dựng cụm công nghiệp (2 công trình)</t>
  </si>
  <si>
    <t xml:space="preserve"> BHK 0,2 ha RSX 0,3</t>
  </si>
  <si>
    <t>BHK 0,14 ha; LUK 0,07 ha; ONT 0,08 ha; NTS 0,03 ha</t>
  </si>
  <si>
    <t>BHK 0,12 ha; RSX 0,55 ha; CLN 0,03 ha</t>
  </si>
  <si>
    <t>BHK 0,04 ha; RSX 0,16 ha</t>
  </si>
  <si>
    <t>BHK 0,05 ha; CLN 0,47 ha; RSX 0,03 ha</t>
  </si>
  <si>
    <t>BHK 0,14 ha; CLN 0,31 ha</t>
  </si>
  <si>
    <t>BHK 0,4 ha; LUC 0,70 ha</t>
  </si>
  <si>
    <t>BHK 0,4 ha; CLN 0,4 ha</t>
  </si>
  <si>
    <t>BHK 1,0 ha; RSX 0,5 ha</t>
  </si>
  <si>
    <t>BHK 0,15 ha; LUC 0,2 ha</t>
  </si>
  <si>
    <t>BHK 0,5 ha; CLN 0,2 ha</t>
  </si>
  <si>
    <t>BHK 0,1 ha; CLN 0,1 ha</t>
  </si>
  <si>
    <t>LUC 0,17 ha; BHK 0,43 ha</t>
  </si>
  <si>
    <t>Cửa hàng kinh doanh xăng dầu Km 194+ 900</t>
  </si>
  <si>
    <t>Cửa hàng kinh doanh xăng dầu loại III xã Yên Thuận</t>
  </si>
  <si>
    <t>Cửa hàng kinh doanh xăng dầu loại III xã Minh Dân</t>
  </si>
  <si>
    <t>Cửa hàng kinh doanh xăng dầu loại II xã Hùng Đức</t>
  </si>
  <si>
    <t>Cửa hàng kinh doanhxăng dầu loại III xã Bằng Cốc</t>
  </si>
  <si>
    <t>Cửa hàng kinh doanh xăng dầu loại II xã Bạch Xa</t>
  </si>
  <si>
    <t>Khu giết mổ tập trung xã Đức Ninh</t>
  </si>
  <si>
    <t>Trụ sở làm việc của phòng Tài chính - kế hoạch huyện Hàm Yên</t>
  </si>
  <si>
    <t>Mở rộng đường Ban Nhàm đi Trò</t>
  </si>
  <si>
    <t>VB số 256/STNMT-KS ngày 13/3/2017 của STNMT</t>
  </si>
  <si>
    <t>VB số 657/SCT-QLCNKTAT ngày 25/8/2020 của SCT</t>
  </si>
  <si>
    <t>VB số 2073/UBND-TNMT ngày 19/7/2019 của STNMT</t>
  </si>
  <si>
    <t>Quy hoạch bãi rác, nhà máy xử lý rác thải xã Thái Sơn</t>
  </si>
  <si>
    <t>Quy hoạch bãi rác, nhà máy xử lý rác thải xã Minh Dân</t>
  </si>
  <si>
    <t>Đất cơ sở giáo dục, đào tạo dự trữ trên địa bàn các xã, thị trấn</t>
  </si>
  <si>
    <t>HY-893</t>
  </si>
  <si>
    <t>HY-894</t>
  </si>
  <si>
    <t>Đất xây dựng trụ sở cơ quan dự trữ trên địa bàn các xã, thị trấn</t>
  </si>
  <si>
    <t>Đất cơ sở sản xuất phi nông nghiệp dự trữ trên địa bàn các xã, thị trấn</t>
  </si>
  <si>
    <t>Quy hoạch nghĩa trang thôn 1 Thái Thủy</t>
  </si>
  <si>
    <t>LUC 5,0 ha; BHK 0,5 ha; NTS 0,2 ha; CLN 0,8 ha</t>
  </si>
  <si>
    <t>Quy hoạch khu dịch vụ, thương mại thôn 65, xã Yên Lâm</t>
  </si>
  <si>
    <t>Khu chăn nuôi tập trung thôn 65, xã Yên Lâm</t>
  </si>
  <si>
    <t>CLN 4,0 ha; RSX 1,0 ha</t>
  </si>
  <si>
    <t>HY-895</t>
  </si>
  <si>
    <t>HY-896</t>
  </si>
  <si>
    <t>Đất xây dựng cơ sở giáo dục, đào tạo (49 công trình)</t>
  </si>
  <si>
    <t>NQ số 16/NQ-UBND ngày 04/05/2020 của HĐND tỉnh Tuyên Quang</t>
  </si>
  <si>
    <t>Xã Thái Sơn, Xã Thành Long, Xã Bằng Cốc, Xã Nhân Mục</t>
  </si>
  <si>
    <t>Đường Yên Phú đi Yên Lâm, huyện Hàm Yên, tỉnh Tuyên Quang</t>
  </si>
  <si>
    <t>Xã Yên Phú, Xã Yên Lâm</t>
  </si>
  <si>
    <t>Đường Phù Lưu, huyện Hàm Yên đi Trung Hà, huyện Chiêm Hoá</t>
  </si>
  <si>
    <t>LUC 0,6 ha; LUK 1,2 ha; RDD 0,6 ha; RPH 0,96 ha; CLN 2,4 ha</t>
  </si>
  <si>
    <t>Đường từ Uỷ ban xã Yên Phú đi thôn 7 Yên Lập, xã Yên Phú, huyện Hàm Yên, tỉnh Tuyên Quang</t>
  </si>
  <si>
    <t>Đường từ thôn I Thống Nhất đi thôi Minh Phú, xã Yên Phú, huyện Hàm Yên, tỉnh Tuyên Quang</t>
  </si>
  <si>
    <t>Đường từ Uỷ ban xã Hùng Đức đi thôn 700 xã Hùng Đức, huyện Hàm Yên, tỉnh Tuyên Quang</t>
  </si>
  <si>
    <t>Cải tạo, nâng cấp đường đô thị, thị trấn Tân Yên, huyện Hàm Yên</t>
  </si>
  <si>
    <t>Nâng cấp đường ĐH.09 km162+180 QL2 - Trung Thành; xã Thành Long</t>
  </si>
  <si>
    <t>LUC 0,45 ha; LUK 0,9 ha; CLN 1,8 ha</t>
  </si>
  <si>
    <t>Thôn Trung Thành</t>
  </si>
  <si>
    <t>Nâng cấp đường ĐH.10 km179+470 QL2 - UBND xã Thành Long</t>
  </si>
  <si>
    <t>LUC 0,2 ha; LUK 0,4 ha; CLN 0,8 ha</t>
  </si>
  <si>
    <t>LUC 0,1 ha; LUK 0,2 ha; CLN 0,4 ha</t>
  </si>
  <si>
    <t>LUC 0,05 ha; LUK 0,1 ha; CLN 0,2 ha</t>
  </si>
  <si>
    <t>Nâng cấp đường ĐH.19 chợ Hùng Đức, xã Hùng Đức - xã Tứ quận, Yên Sơn</t>
  </si>
  <si>
    <t>Nâng cấp đường ĐH.20 thôn Làng Phan, Hùng Đức -Yên Thành - Yên Bái</t>
  </si>
  <si>
    <t>LUC 0,15 ha; LUK 0,3 ha; CLN 0,6 ha</t>
  </si>
  <si>
    <t>Nâng cấp đường ĐH.23 km167 QL2 - thôn 2 Thái Thụy xã Thái Sơn</t>
  </si>
  <si>
    <t>LUC 0,25 ha; LUK 0,5 ha; CLN 1,0 ha</t>
  </si>
  <si>
    <t>Thôn 2 Thái Thụy</t>
  </si>
  <si>
    <t>Nâng cấp đường ĐH.27 km4 ĐH.07 - thôn Trung Tâm, xã Minh Dân</t>
  </si>
  <si>
    <t>Nâng cấp, mở rộng đường ĐH.32 km12+640 ĐH.07 - Minh Khương - Bạch Xa - Yên Thuận</t>
  </si>
  <si>
    <t>LUC 0,55 ha; LUK 1,1 ha; RSX 0,2 ha; CLN 2,0 ha</t>
  </si>
  <si>
    <t>Xã Minh Khương, Xã Bạch Xa, Xã Yên Thuận</t>
  </si>
  <si>
    <t>Nâng cấp đường ĐH.33 km188 QL2 - Yên Phú</t>
  </si>
  <si>
    <t>LUC 0,4 ha; LUK 0,8 ha; CLN 1,6 ha</t>
  </si>
  <si>
    <t>Đường từ thôn 3 đi thôn 9 Minh Tiến, xã Minh Hương, huyện Hàm Yên</t>
  </si>
  <si>
    <t>RSX 0,56 ha</t>
  </si>
  <si>
    <t>Thôn Minh Tiến</t>
  </si>
  <si>
    <t>Quyết định số 400/QĐ-UBND ngày 29/9/2020 của UBND tỉnh</t>
  </si>
  <si>
    <t>Đường thôn 2 Minh Quang đi Kim Giao thôn 11 Minh Quang, xã Minh Hương, huyện Hàm Yên</t>
  </si>
  <si>
    <t>NKH 0,18 ha</t>
  </si>
  <si>
    <t>Thôn Minh Quang</t>
  </si>
  <si>
    <t>Dự án Cầu qua sông Lô km71 đường Tuyên Quang - Hà Giang đi Bạch Xa, xã Bạch Xa, huyện Hàm Yên, tỉnh Tuyên Quang</t>
  </si>
  <si>
    <t>RSX 9,5 ha; BHK 1,7 ha; CLN 0,5 ha; ONT 0,2 ha; DGT 0,1 ha; SON 1,5 ha</t>
  </si>
  <si>
    <t>Đường bê tông từ QL2 đi thôn Ba Luồng, xã Thái Hòa, huyện Hàm Yên, tỉnh Tuyên Quang</t>
  </si>
  <si>
    <t>DGT 2 ha; CLN 0,8 ha; BHK 0,04 ha</t>
  </si>
  <si>
    <t>Nâng cấp, mở rộng tuyến đường từ trung tâm xã đi Km 35</t>
  </si>
  <si>
    <t>LUC 0,13 ha; LUK 0,07 ha; RSX 0,5 ha; CLN 0,2 ha</t>
  </si>
  <si>
    <t>Thôn Thành Công 1,2</t>
  </si>
  <si>
    <t>Xây dựng công trình cầu qua suối thôn Cây thông xã Hùng Đức</t>
  </si>
  <si>
    <t>LUK 0,02 ha</t>
  </si>
  <si>
    <t>Xây dựng cầu thôn Xuân Đức - thôn Đèo Tế xã Hùng Đức</t>
  </si>
  <si>
    <t>Thôn Xuân Đức</t>
  </si>
  <si>
    <t>Xây dựng cầu qua suối thôn Xuân Mai xã Hùng Đức</t>
  </si>
  <si>
    <t>Thôn Xuân Mai</t>
  </si>
  <si>
    <t>Xây dựng cầu qua suối thôn Văn Nham xã Hùng Đức</t>
  </si>
  <si>
    <t>LUK 0,15 ha</t>
  </si>
  <si>
    <t>Thôn Văn Nham</t>
  </si>
  <si>
    <t>Nâng cấp, mở rộng từ điểm trường tiểu hoc Trung Thành 1 vào xóm Đông Linh</t>
  </si>
  <si>
    <t>RSX 0,45 ha; CLN 0,15 ha</t>
  </si>
  <si>
    <t>Mở rộng tuyến đường Nậm Khao</t>
  </si>
  <si>
    <t>RSX 0,1 ha; CLN 0,1 ha</t>
  </si>
  <si>
    <t>Thôn Loa, thôn Thành Công 2</t>
  </si>
  <si>
    <t>Mở rộng tuyến đường vào khu bản an thôn Loa</t>
  </si>
  <si>
    <t>Xây dựng cầu dân sinh thôn Trung Thành 1</t>
  </si>
  <si>
    <t>Xây dựng cầu dân sinh thôn Hưng Long</t>
  </si>
  <si>
    <t>HY-199</t>
  </si>
  <si>
    <t>HY-200</t>
  </si>
  <si>
    <t>HY-201</t>
  </si>
  <si>
    <t>HY-202</t>
  </si>
  <si>
    <t>HY-203</t>
  </si>
  <si>
    <t>HY-204</t>
  </si>
  <si>
    <t>HY-205</t>
  </si>
  <si>
    <t>HY-206</t>
  </si>
  <si>
    <t>HY-207</t>
  </si>
  <si>
    <t>HY-208</t>
  </si>
  <si>
    <t>HY-209</t>
  </si>
  <si>
    <t>HY-210</t>
  </si>
  <si>
    <t>HY-211</t>
  </si>
  <si>
    <t>HY-212</t>
  </si>
  <si>
    <t>HY-213</t>
  </si>
  <si>
    <t>HY-561</t>
  </si>
  <si>
    <t>HY-214</t>
  </si>
  <si>
    <t>HY-215</t>
  </si>
  <si>
    <t>HY-219</t>
  </si>
  <si>
    <t>HY-220</t>
  </si>
  <si>
    <t>HY-221</t>
  </si>
  <si>
    <t>HY-222</t>
  </si>
  <si>
    <t>HY-551</t>
  </si>
  <si>
    <t>HY-223</t>
  </si>
  <si>
    <t>HY-630</t>
  </si>
  <si>
    <t>HY-224</t>
  </si>
  <si>
    <t>HY-226</t>
  </si>
  <si>
    <t>HY-227</t>
  </si>
  <si>
    <t>HY-228</t>
  </si>
  <si>
    <t>HY-229</t>
  </si>
  <si>
    <t>HY-230</t>
  </si>
  <si>
    <t>HY-231</t>
  </si>
  <si>
    <t>HY-562</t>
  </si>
  <si>
    <t>HY-563</t>
  </si>
  <si>
    <t>HY-564</t>
  </si>
  <si>
    <t>HY-232</t>
  </si>
  <si>
    <t>HY-233</t>
  </si>
  <si>
    <t>HY-234</t>
  </si>
  <si>
    <t>HY-235</t>
  </si>
  <si>
    <t>HY-565</t>
  </si>
  <si>
    <t>HY-236</t>
  </si>
  <si>
    <t>HY-237</t>
  </si>
  <si>
    <t>HY-696</t>
  </si>
  <si>
    <t>HY-697</t>
  </si>
  <si>
    <t>HY-711</t>
  </si>
  <si>
    <t>HY-730</t>
  </si>
  <si>
    <t>HY-770</t>
  </si>
  <si>
    <t>HY-795</t>
  </si>
  <si>
    <t>HY-796</t>
  </si>
  <si>
    <t>HY-183</t>
  </si>
  <si>
    <t>HY-858</t>
  </si>
  <si>
    <t>HY-859</t>
  </si>
  <si>
    <t>HY-860</t>
  </si>
  <si>
    <t>HY-238</t>
  </si>
  <si>
    <t>HY-239</t>
  </si>
  <si>
    <t>HY-240</t>
  </si>
  <si>
    <t>HY-241</t>
  </si>
  <si>
    <t>HY-242</t>
  </si>
  <si>
    <t>HY-698</t>
  </si>
  <si>
    <t>HY-699</t>
  </si>
  <si>
    <t>HY-700</t>
  </si>
  <si>
    <t>HY-701</t>
  </si>
  <si>
    <t>HY-702</t>
  </si>
  <si>
    <t>HY-703</t>
  </si>
  <si>
    <t>HY-704</t>
  </si>
  <si>
    <t>HY-714</t>
  </si>
  <si>
    <t>HY-782</t>
  </si>
  <si>
    <t>HY-244</t>
  </si>
  <si>
    <t>HY-245</t>
  </si>
  <si>
    <t>HY-566</t>
  </si>
  <si>
    <t>HY-757</t>
  </si>
  <si>
    <t>HY-246</t>
  </si>
  <si>
    <t>HY-247</t>
  </si>
  <si>
    <t>HY-248</t>
  </si>
  <si>
    <t>HY-249</t>
  </si>
  <si>
    <t>HY-257</t>
  </si>
  <si>
    <t>HY-258</t>
  </si>
  <si>
    <t>HY-259</t>
  </si>
  <si>
    <t>HY-260</t>
  </si>
  <si>
    <t>HY-261</t>
  </si>
  <si>
    <t>HY-262</t>
  </si>
  <si>
    <t>HY-263</t>
  </si>
  <si>
    <t>HY-264</t>
  </si>
  <si>
    <t>HY-265</t>
  </si>
  <si>
    <t>HY-266</t>
  </si>
  <si>
    <t>HY-267</t>
  </si>
  <si>
    <t>HY-268</t>
  </si>
  <si>
    <t>HY-269</t>
  </si>
  <si>
    <t>HY-567</t>
  </si>
  <si>
    <t>HY-568</t>
  </si>
  <si>
    <t>HY-270</t>
  </si>
  <si>
    <t>HY-271</t>
  </si>
  <si>
    <t>HY-272</t>
  </si>
  <si>
    <t>HY-273</t>
  </si>
  <si>
    <t>HY-274</t>
  </si>
  <si>
    <t>HY-275</t>
  </si>
  <si>
    <t>HY-276</t>
  </si>
  <si>
    <t>HY-277</t>
  </si>
  <si>
    <t>HY-278</t>
  </si>
  <si>
    <t>HY-279</t>
  </si>
  <si>
    <t>HY-280</t>
  </si>
  <si>
    <t>HY-281</t>
  </si>
  <si>
    <t>HY-282</t>
  </si>
  <si>
    <t>HY-283</t>
  </si>
  <si>
    <t>HY-284</t>
  </si>
  <si>
    <t>HY-631</t>
  </si>
  <si>
    <t>HY-285</t>
  </si>
  <si>
    <t>HY-286</t>
  </si>
  <si>
    <t>HY-287</t>
  </si>
  <si>
    <t>HY-288</t>
  </si>
  <si>
    <t>HY-289</t>
  </si>
  <si>
    <t>HY-290</t>
  </si>
  <si>
    <t>HY-632</t>
  </si>
  <si>
    <t>HY-633</t>
  </si>
  <si>
    <t>HY-634</t>
  </si>
  <si>
    <t>HY-635</t>
  </si>
  <si>
    <t>HY-660</t>
  </si>
  <si>
    <t>HY-661</t>
  </si>
  <si>
    <t>HY-662</t>
  </si>
  <si>
    <t>HY-663</t>
  </si>
  <si>
    <t>HY-664</t>
  </si>
  <si>
    <t>HY-665</t>
  </si>
  <si>
    <t>HY-666</t>
  </si>
  <si>
    <t>HY-667</t>
  </si>
  <si>
    <t>HY-668</t>
  </si>
  <si>
    <t>HY-669</t>
  </si>
  <si>
    <t>HY-670</t>
  </si>
  <si>
    <t>HY-671</t>
  </si>
  <si>
    <t>HY-672</t>
  </si>
  <si>
    <t>HY-673</t>
  </si>
  <si>
    <t>HY-674</t>
  </si>
  <si>
    <t>HY-675</t>
  </si>
  <si>
    <t>HY-384</t>
  </si>
  <si>
    <t>HY-385</t>
  </si>
  <si>
    <t>HY-705</t>
  </si>
  <si>
    <t>HY-706</t>
  </si>
  <si>
    <t>HY-291</t>
  </si>
  <si>
    <t>HY-293</t>
  </si>
  <si>
    <t>HY-295</t>
  </si>
  <si>
    <t>HY-296</t>
  </si>
  <si>
    <t>HY-297</t>
  </si>
  <si>
    <t>HY-298</t>
  </si>
  <si>
    <t>HY-299</t>
  </si>
  <si>
    <t>HY-300</t>
  </si>
  <si>
    <t>HY-301</t>
  </si>
  <si>
    <t>HY-302</t>
  </si>
  <si>
    <t>HY-303</t>
  </si>
  <si>
    <t>HY-304</t>
  </si>
  <si>
    <t>HY-305</t>
  </si>
  <si>
    <t>HY-306</t>
  </si>
  <si>
    <t>HY-307</t>
  </si>
  <si>
    <t>HY-636</t>
  </si>
  <si>
    <t>HY-637</t>
  </si>
  <si>
    <t>HY-638</t>
  </si>
  <si>
    <t>HY-308</t>
  </si>
  <si>
    <t>HY-309</t>
  </si>
  <si>
    <t>HY-310</t>
  </si>
  <si>
    <t>HY-311</t>
  </si>
  <si>
    <t>HY-312</t>
  </si>
  <si>
    <t>HY-313</t>
  </si>
  <si>
    <t>HY-314</t>
  </si>
  <si>
    <t>HY-315</t>
  </si>
  <si>
    <t>HY-316</t>
  </si>
  <si>
    <t>HY-317</t>
  </si>
  <si>
    <t>HY-318</t>
  </si>
  <si>
    <t>HY-319</t>
  </si>
  <si>
    <t>HY-320</t>
  </si>
  <si>
    <t>HY-321</t>
  </si>
  <si>
    <t>HY-243</t>
  </si>
  <si>
    <t>HY-322</t>
  </si>
  <si>
    <t>HY-323</t>
  </si>
  <si>
    <t>HY-326</t>
  </si>
  <si>
    <t>HY-327</t>
  </si>
  <si>
    <t>HY-707</t>
  </si>
  <si>
    <t>HY-737</t>
  </si>
  <si>
    <t>HY-862</t>
  </si>
  <si>
    <t>HY-863</t>
  </si>
  <si>
    <t>HY-328</t>
  </si>
  <si>
    <t>HY-329</t>
  </si>
  <si>
    <t>HY-330</t>
  </si>
  <si>
    <t>HY-331</t>
  </si>
  <si>
    <t>HY-332</t>
  </si>
  <si>
    <t>HY-333</t>
  </si>
  <si>
    <t>HY-334</t>
  </si>
  <si>
    <t>HY-335</t>
  </si>
  <si>
    <t>HY-577</t>
  </si>
  <si>
    <t>HY-639</t>
  </si>
  <si>
    <t>HY-170</t>
  </si>
  <si>
    <t>HY-753</t>
  </si>
  <si>
    <t>HY-852</t>
  </si>
  <si>
    <t>HY-336</t>
  </si>
  <si>
    <t>HY-337</t>
  </si>
  <si>
    <t>HY-338</t>
  </si>
  <si>
    <t>HY-339</t>
  </si>
  <si>
    <t>HY-340</t>
  </si>
  <si>
    <t>HY-341</t>
  </si>
  <si>
    <t>HY-342</t>
  </si>
  <si>
    <t>HY-343</t>
  </si>
  <si>
    <t>HY-344</t>
  </si>
  <si>
    <t>HY-345</t>
  </si>
  <si>
    <t>HY-346</t>
  </si>
  <si>
    <t>HY-347</t>
  </si>
  <si>
    <t>HY-348</t>
  </si>
  <si>
    <t>HY-349</t>
  </si>
  <si>
    <t>HY-350</t>
  </si>
  <si>
    <t>HY-351</t>
  </si>
  <si>
    <t>HY-352</t>
  </si>
  <si>
    <t>HY-353</t>
  </si>
  <si>
    <t>HY-354</t>
  </si>
  <si>
    <t>HY-578</t>
  </si>
  <si>
    <t>HY-2</t>
  </si>
  <si>
    <t>HY-256</t>
  </si>
  <si>
    <t>HY-355</t>
  </si>
  <si>
    <t>HY-356</t>
  </si>
  <si>
    <t>HY-357</t>
  </si>
  <si>
    <t>HY-358</t>
  </si>
  <si>
    <t>HY-359</t>
  </si>
  <si>
    <t>HY-360</t>
  </si>
  <si>
    <t>HY-361</t>
  </si>
  <si>
    <t>HY-362</t>
  </si>
  <si>
    <t>HY-363</t>
  </si>
  <si>
    <t>HY-364</t>
  </si>
  <si>
    <t>HY-365</t>
  </si>
  <si>
    <t>HY-366</t>
  </si>
  <si>
    <t>HY-367</t>
  </si>
  <si>
    <t>HY-368</t>
  </si>
  <si>
    <t>HY-369</t>
  </si>
  <si>
    <t>HY-370</t>
  </si>
  <si>
    <t>HY-371</t>
  </si>
  <si>
    <t>HY-372</t>
  </si>
  <si>
    <t>HY-373</t>
  </si>
  <si>
    <t>HY-375</t>
  </si>
  <si>
    <t>HY-376</t>
  </si>
  <si>
    <t>HY-377</t>
  </si>
  <si>
    <t>HY-378</t>
  </si>
  <si>
    <t>HY-379</t>
  </si>
  <si>
    <t>HY-380</t>
  </si>
  <si>
    <t>HY-381</t>
  </si>
  <si>
    <t>HY-579</t>
  </si>
  <si>
    <t>HY-580</t>
  </si>
  <si>
    <t>HY-581</t>
  </si>
  <si>
    <t>HY-582</t>
  </si>
  <si>
    <t>HY-250</t>
  </si>
  <si>
    <t>HY-382</t>
  </si>
  <si>
    <t>HY-383</t>
  </si>
  <si>
    <t>HY-640</t>
  </si>
  <si>
    <t>HY-641</t>
  </si>
  <si>
    <t>HY-386</t>
  </si>
  <si>
    <t>HY-387</t>
  </si>
  <si>
    <t>HY-388</t>
  </si>
  <si>
    <t>HY-389</t>
  </si>
  <si>
    <t>HY-390</t>
  </si>
  <si>
    <t>HY-391</t>
  </si>
  <si>
    <t>HY-392</t>
  </si>
  <si>
    <t>HY-374</t>
  </si>
  <si>
    <t>HY-251</t>
  </si>
  <si>
    <t>HY-393</t>
  </si>
  <si>
    <t>HY-394</t>
  </si>
  <si>
    <t>HY-395</t>
  </si>
  <si>
    <t>HY-396</t>
  </si>
  <si>
    <t>HY-397</t>
  </si>
  <si>
    <t>HY-398</t>
  </si>
  <si>
    <t>HY-399</t>
  </si>
  <si>
    <t>HY-400</t>
  </si>
  <si>
    <t>HY-401</t>
  </si>
  <si>
    <t>HY-402</t>
  </si>
  <si>
    <t>HY-403</t>
  </si>
  <si>
    <t>HY-642</t>
  </si>
  <si>
    <t>HY-404</t>
  </si>
  <si>
    <t>HY-405</t>
  </si>
  <si>
    <t>HY-406</t>
  </si>
  <si>
    <t>HY-468</t>
  </si>
  <si>
    <t>HY-469</t>
  </si>
  <si>
    <t>HY-470</t>
  </si>
  <si>
    <t>HY-471</t>
  </si>
  <si>
    <t>HY-472</t>
  </si>
  <si>
    <t>HY-473</t>
  </si>
  <si>
    <t>HY-583</t>
  </si>
  <si>
    <t>HY-584</t>
  </si>
  <si>
    <t>HY-585</t>
  </si>
  <si>
    <t>HY-586</t>
  </si>
  <si>
    <t>HY-587</t>
  </si>
  <si>
    <t>HY-588</t>
  </si>
  <si>
    <t>HY-589</t>
  </si>
  <si>
    <t>HY-590</t>
  </si>
  <si>
    <t>HY-591</t>
  </si>
  <si>
    <t>HY-592</t>
  </si>
  <si>
    <t>HY-593</t>
  </si>
  <si>
    <t>HY-594</t>
  </si>
  <si>
    <t>HY-595</t>
  </si>
  <si>
    <t>HY-596</t>
  </si>
  <si>
    <t>HY-597</t>
  </si>
  <si>
    <t>HY-598</t>
  </si>
  <si>
    <t>HY-599</t>
  </si>
  <si>
    <t>HY-407</t>
  </si>
  <si>
    <t>HY-408</t>
  </si>
  <si>
    <t>HY-409</t>
  </si>
  <si>
    <t>HY-410</t>
  </si>
  <si>
    <t>HY-411</t>
  </si>
  <si>
    <t>HY-413</t>
  </si>
  <si>
    <t>HY-550</t>
  </si>
  <si>
    <t>HY-412</t>
  </si>
  <si>
    <t>HY-414</t>
  </si>
  <si>
    <t>HY-415</t>
  </si>
  <si>
    <t>HY-416</t>
  </si>
  <si>
    <t>(Kèm theo Báo cáo số             BC/UBND ngày        /01/2021 của UBND huyện Hàm Yên)</t>
  </si>
  <si>
    <t>STT Trên BĐ</t>
  </si>
  <si>
    <t>Diện tích hiện trạng (ha)</t>
  </si>
  <si>
    <t>Diện tích tăng thêm (ha)</t>
  </si>
  <si>
    <t>Lấy vào loại đất</t>
  </si>
  <si>
    <t>Ghi chú</t>
  </si>
  <si>
    <t>Đất phi nông nghiệp không phải là đất ở (PKO)</t>
  </si>
  <si>
    <t>DSN</t>
  </si>
  <si>
    <t>BCS</t>
  </si>
  <si>
    <t>DCS</t>
  </si>
  <si>
    <t>SUBTOTAL</t>
  </si>
  <si>
    <t>TỔNG</t>
  </si>
  <si>
    <t>cấp tỉnh</t>
  </si>
  <si>
    <t>T (1,50 ha)</t>
  </si>
  <si>
    <t xml:space="preserve">T (0,50 ha) </t>
  </si>
  <si>
    <t>T (48,30 ha)</t>
  </si>
  <si>
    <t>Xây dựng sở chỉ huy Ban CHQS huyện Hàm Yên</t>
  </si>
  <si>
    <t>Thôn Đồng Quảng</t>
  </si>
  <si>
    <t>TDP Cống Đôi</t>
  </si>
  <si>
    <t>Xây dựng trụ sở làm việc của công an xã Bạch Xa</t>
  </si>
  <si>
    <t>VB số 4561/CAT-PH10 ngày 24/8/2020 của CA tỉnh TQ</t>
  </si>
  <si>
    <t>Xây dựng trụ sở làm việc của công an xã Bằng Cốc</t>
  </si>
  <si>
    <t>Xây dựng trụ sở làm việc của công an xã Bình Xa</t>
  </si>
  <si>
    <t>Xây dựng trụ sở làm việc của công an xã Đức Ninh</t>
  </si>
  <si>
    <t>Xây dựng trụ sở làm việc của công an xã Hùng Đức</t>
  </si>
  <si>
    <t>Xây dựng trụ sở làm việc của công an xã Minh Hương</t>
  </si>
  <si>
    <t>Xây dựng trụ sở làm việc của công an xã Minh Khương</t>
  </si>
  <si>
    <t>Xây dựng trụ sở làm việc của công an xã Nhân Mục</t>
  </si>
  <si>
    <t>Xây dựng trụ sở trụ sở làm việc của công an xã Phù Lưu</t>
  </si>
  <si>
    <t>Thôn Quang</t>
  </si>
  <si>
    <t>Xây dựng trụ sở làm việc của công an xã Tân Thành</t>
  </si>
  <si>
    <t>Xây dựng trụ sở làm việc của công an xã Thành Long</t>
  </si>
  <si>
    <t>Xây dựng trụ sở làm việc của công an  xã Yên Lâm</t>
  </si>
  <si>
    <t>Xây dựng trụ sở làm việc của công an xã Yên Phú</t>
  </si>
  <si>
    <t>Xây dựng trụ sở làm việc của công an xã Yên Thuận</t>
  </si>
  <si>
    <t>Xây dựng trụ sở làm việc của công an xã Minh Dân</t>
  </si>
  <si>
    <t xml:space="preserve">Thôn Trung Tâm </t>
  </si>
  <si>
    <t>Xây dựng trụ sở làm việc của công an TT Tân Yên</t>
  </si>
  <si>
    <t>Xây dựng trụ sở làm việc của công an xã Thái Sơn</t>
  </si>
  <si>
    <t>Thôn 4 Thái Bình</t>
  </si>
  <si>
    <t>Thôn Khuổi Nọi</t>
  </si>
  <si>
    <t>Thôn Trung Thành 4</t>
  </si>
  <si>
    <t>Mỏ quặng sắt Cây Vầu</t>
  </si>
  <si>
    <t>Thôn Trung Thành 1</t>
  </si>
  <si>
    <t>Mỏ đá phiến thôn Trung Thành 4</t>
  </si>
  <si>
    <t>Mỏ đá phiến thôn Thành Công 1</t>
  </si>
  <si>
    <t>Thôn Thành Công 1</t>
  </si>
  <si>
    <t>Thôn Hợp Hòa</t>
  </si>
  <si>
    <t>IV</t>
  </si>
  <si>
    <t>Thôn 1 Làng Bát</t>
  </si>
  <si>
    <t>Thôn Xít Xa</t>
  </si>
  <si>
    <t>Khu sản xuất gạch ép không nung xã Thái Sơn</t>
  </si>
  <si>
    <t>Quy hoạch khu khai thác mỏ đá xã Đức Ninh</t>
  </si>
  <si>
    <t>Thôn Đồng Danh</t>
  </si>
  <si>
    <t>Thôn Lục Khang</t>
  </si>
  <si>
    <t>V</t>
  </si>
  <si>
    <t>CLN 3,66 ha; RSX 4,95 ha; NTS 3,19 ha; DGT 0,02 ha</t>
  </si>
  <si>
    <t xml:space="preserve">Thôn 1 An Thạch </t>
  </si>
  <si>
    <t>Khu du lịch sinh thái Hồ Khởn</t>
  </si>
  <si>
    <t>LUC 0,95 ha; BHK 3,80 ha; CLN 52 ha; RSX 55,50 ha; NTS 0,75 ha</t>
  </si>
  <si>
    <t>Thôn Khởn</t>
  </si>
  <si>
    <t>Quy hoạch tổ hợp thương mại dịch vụ xã Phù Lưu</t>
  </si>
  <si>
    <t>Thôn Thọ</t>
  </si>
  <si>
    <t>Thôn Làng Vai</t>
  </si>
  <si>
    <t>Tân Hùng</t>
  </si>
  <si>
    <t>Thôn 5 Phúc Long</t>
  </si>
  <si>
    <t>Cạnh chợ - đối diện UB</t>
  </si>
  <si>
    <t>Thôn Cao Đường, Hao Bó</t>
  </si>
  <si>
    <t>Thôn Cầu Treo</t>
  </si>
  <si>
    <t>Nhà Ban quản lý khu du lịch sinh thái Cao Đường xã Yên Thuận</t>
  </si>
  <si>
    <t>Thôn Cao Đường</t>
  </si>
  <si>
    <t>Quy hoạch tổ hợp thương mại dịch vụ xã Bạch Xa</t>
  </si>
  <si>
    <t>Làng Ẻn</t>
  </si>
  <si>
    <t>Quy hoạch khu dịch vụ Dốc Đèn, xã Yên Phú</t>
  </si>
  <si>
    <t>Thôn 5 Minh Phú, xã Yên Phú</t>
  </si>
  <si>
    <t>Khu đón tiếp khách du lịch Thác Cái, Thác Lăn, Động Tiên</t>
  </si>
  <si>
    <t>Thôn 3 Thống Nhất</t>
  </si>
  <si>
    <t>Thôn 3 Minh Phú</t>
  </si>
  <si>
    <t>Quy hoạch chi tiết xây dựng khu Thương mại và dịch vụ trung tâm xã Minh Dân, huyện Hàm Yên</t>
  </si>
  <si>
    <t>LUC 0,15 ha; BHK 0,2 ha</t>
  </si>
  <si>
    <t>Làng Mãn 1</t>
  </si>
  <si>
    <t>Quy hoạch khu dịch vụ đào tạo lái xe ô tô tại xã Thái Hòa</t>
  </si>
  <si>
    <t>Trạm dừng nghỉ đường bộ Quốc lộ 2, xã Thái Sơn, huyện Hàm Yên</t>
  </si>
  <si>
    <t>LUK 0,3 ha; BHK 0,3 ha; CLN 0,2 ha</t>
  </si>
  <si>
    <t>TDP Tân Phú</t>
  </si>
  <si>
    <t>TDP Tân Yên</t>
  </si>
  <si>
    <t>Thôn Xa Hạc</t>
  </si>
  <si>
    <t>Quy hoạch khu dân cư thôn 7, 8 Minh Quang</t>
  </si>
  <si>
    <t>Trạm nghỉ Hàm Yên (Km180 QL2)</t>
  </si>
  <si>
    <t>Nâng cấp, mở rộng tuyến đường cầu Thanh Niên đi thôn 2 Mỏ Nghiều</t>
  </si>
  <si>
    <t>Quyết định số 132/QĐ-UBND ngày 28/4/2017 của Ủy ban nhân dân tỉnh Tuyên Quang</t>
  </si>
  <si>
    <t>QĐ ố 1885/QĐ-UBND ngày 13/7/2016 của UBND tỉnh Tuyên Quang</t>
  </si>
  <si>
    <t>QĐ số 4373/QĐ-CT ngày 14/10/2016 của Chủ tịch UBND huyện Hàm Yên</t>
  </si>
  <si>
    <t>QĐ số 177/QĐ-UBND ngày 27/2/2017 của UBND huyện Hàm Yên</t>
  </si>
  <si>
    <t>Thôn 2</t>
  </si>
  <si>
    <t>QĐ số 179/QĐ-UBND ngày 27/2/2017 của UBND huyện Hàm Yên</t>
  </si>
  <si>
    <t>QĐ số 1468/QĐ-UBND ngày 30/10/2015; QĐ số 13/11/2017 của UBND tỉnh Tuyên Quang</t>
  </si>
  <si>
    <t>NQ số 41/NQ-HĐND ngày 20/11/2020 của HĐND tỉnh Tuyên Qaung</t>
  </si>
  <si>
    <t>NQ số 52/NQ-HĐND ngày 20/11/2020 của HĐND tỉnh Tuyên Quang</t>
  </si>
  <si>
    <t>Xây dựng đường từ Trung tâm thành phố Tuyên Quang đến km31, đường Tuyên Quang- Hà Giang (km166+360 QL2), đoạn qua địa bàn huyện Hàm Yên</t>
  </si>
  <si>
    <t>NQ số 38/NQ-HĐND ngày 5/9/2020 của HĐND tỉnh Tuyên Quang</t>
  </si>
  <si>
    <t>QĐ số 363/QĐ-UBND ngày 7/9/2020 của UBND tỉnh Tuyên Quang</t>
  </si>
  <si>
    <t>Văn bản số 9605/BNN-TCTL ngày 24/12/2019 của Bộ NN và PTNT</t>
  </si>
  <si>
    <t>QĐ số 305/QĐ-UBND ngày 28/7/2020 của UBND tỉnh Tuyên Quang</t>
  </si>
  <si>
    <t>HY-881</t>
  </si>
  <si>
    <t>Xây dựng đường ống dẫn nước, hệ thống cấp nước đầu mối phục vụ tưới tiết kiệm</t>
  </si>
  <si>
    <t>QĐ số 2783/QĐ-UBND ngày 04/11/2020 của UBND huyện Hàm Yên</t>
  </si>
  <si>
    <t>QĐ số 182/QĐ-UBND ngày 27/2/2017 của UBND huyện Hàm Yên</t>
  </si>
  <si>
    <t>QĐsố 1322/QĐ-UBND ngày 17/7/2020 của UBND huyện Hàm Yên</t>
  </si>
  <si>
    <t>QĐ số 1029/QĐ-UBND ngày 13/7/2016 của UBND tỉnh Tuyên Quang</t>
  </si>
  <si>
    <t>QĐ số 633/QĐ-UBND ngày 15/5/2016 của UBND tỉnh Tuyên Quang</t>
  </si>
  <si>
    <t>QĐ số 1585/QĐ-TG ngày 2/11/2015 của Thủ tướng CP</t>
  </si>
</sst>
</file>

<file path=xl/styles.xml><?xml version="1.0" encoding="utf-8"?>
<styleSheet xmlns="http://schemas.openxmlformats.org/spreadsheetml/2006/main">
  <numFmts count="12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 &quot;₫&quot;;\-#,##0\ &quot;₫&quot;"/>
    <numFmt numFmtId="167" formatCode="#,##0\ &quot;₫&quot;;[Red]\-#,##0\ &quot;₫&quot;"/>
    <numFmt numFmtId="168" formatCode="_-* #,##0\ _₫_-;\-* #,##0\ _₫_-;_-* &quot;-&quot;\ _₫_-;_-@_-"/>
    <numFmt numFmtId="169" formatCode="_-* #,##0.00\ _₫_-;\-* #,##0.00\ _₫_-;_-* &quot;-&quot;??\ _₫_-;_-@_-"/>
    <numFmt numFmtId="170" formatCode="&quot;£&quot;#,##0;[Red]\-&quot;£&quot;#,##0"/>
    <numFmt numFmtId="171" formatCode="&quot;£&quot;#,##0.00;\-&quot;£&quot;#,##0.00"/>
    <numFmt numFmtId="172" formatCode="_-&quot;£&quot;* #,##0_-;\-&quot;£&quot;* #,##0_-;_-&quot;£&quot;* &quot;-&quot;_-;_-@_-"/>
    <numFmt numFmtId="173" formatCode="_-&quot;£&quot;* #,##0.00_-;\-&quot;£&quot;* #,##0.00_-;_-&quot;£&quot;* &quot;-&quot;??_-;_-@_-"/>
    <numFmt numFmtId="174" formatCode="0.00;[Red]0.00"/>
    <numFmt numFmtId="175" formatCode="0_);\(0\)"/>
    <numFmt numFmtId="176" formatCode="##.##%"/>
    <numFmt numFmtId="177" formatCode="0&quot;.&quot;000%"/>
    <numFmt numFmtId="178" formatCode="###,0&quot;.&quot;00\ &quot;F&quot;;[Red]\-###,0&quot;.&quot;00\ &quot;F&quot;"/>
    <numFmt numFmtId="179" formatCode="#.##0"/>
    <numFmt numFmtId="180" formatCode="###\ ###\ ###."/>
    <numFmt numFmtId="181" formatCode="_-* #,##0\ _F_-;\-* #,##0\ _F_-;_-* &quot;-&quot;\ _F_-;_-@_-"/>
    <numFmt numFmtId="182" formatCode="_ &quot;\&quot;* #,##0_ ;_ &quot;\&quot;* \-#,##0_ ;_ &quot;\&quot;* &quot;-&quot;_ ;_ @_ "/>
    <numFmt numFmtId="183" formatCode="&quot;\&quot;#,##0.00;[Red]&quot;\&quot;\-#,##0.00"/>
    <numFmt numFmtId="184" formatCode="&quot;\&quot;#,##0;[Red]&quot;\&quot;\-#,##0"/>
    <numFmt numFmtId="185" formatCode="_(* #,##0_);_(* \(#,##0\);_(* &quot;-&quot;??_);_(@_)"/>
    <numFmt numFmtId="186" formatCode="_ &quot;\&quot;* ###,0&quot;.&quot;00_ ;_ &quot;\&quot;* \-###,0&quot;.&quot;00_ ;_ &quot;\&quot;* &quot;-&quot;??_ ;_ @_ "/>
    <numFmt numFmtId="187" formatCode="_ &quot;\&quot;* #,##0.00_ ;_ &quot;\&quot;* \-#,##0.00_ ;_ &quot;\&quot;* &quot;-&quot;??_ ;_ @_ "/>
    <numFmt numFmtId="188" formatCode="_ * #,##0_ ;_ * \-#,##0_ ;_ * &quot;-&quot;_ ;_ @_ "/>
    <numFmt numFmtId="189" formatCode="_ * ###,0&quot;.&quot;00_ ;_ * \-###,0&quot;.&quot;00_ ;_ * &quot;-&quot;??_ ;_ @_ "/>
    <numFmt numFmtId="190" formatCode="_ * #,##0.00_ ;_ * \-#,##0.00_ ;_ * &quot;-&quot;??_ ;_ @_ "/>
    <numFmt numFmtId="191" formatCode="\$#,##0_);\(\$#,##0\)"/>
    <numFmt numFmtId="192" formatCode="#,##0.0_);\(#,##0.0\)"/>
    <numFmt numFmtId="193" formatCode="_(* #,##0.0000_);_(* \(#,##0.0000\);_(* &quot;-&quot;??_);_(@_)"/>
    <numFmt numFmtId="194" formatCode="###\ ###\ ###\ ###\ .00"/>
    <numFmt numFmtId="195" formatCode="###\ ###\ ###.000"/>
    <numFmt numFmtId="196" formatCode="&quot;USD&quot;\ #,##0;[Red]\-&quot;USD&quot;\ #,##0"/>
    <numFmt numFmtId="197" formatCode="dd\-mm\-yy"/>
    <numFmt numFmtId="198" formatCode="##,###.##"/>
    <numFmt numFmtId="199" formatCode="#0.##"/>
    <numFmt numFmtId="200" formatCode="0.000_)"/>
    <numFmt numFmtId="201" formatCode="#,##0;\(#,##0\)"/>
    <numFmt numFmtId="202" formatCode="##,##0%"/>
    <numFmt numFmtId="203" formatCode="#,###%"/>
    <numFmt numFmtId="204" formatCode="##.##"/>
    <numFmt numFmtId="205" formatCode="###,###"/>
    <numFmt numFmtId="206" formatCode="###.###"/>
    <numFmt numFmtId="207" formatCode="##,###.####"/>
    <numFmt numFmtId="208" formatCode="\$#,##0\ ;\(\$#,##0\)"/>
    <numFmt numFmtId="209" formatCode="\t0.00%"/>
    <numFmt numFmtId="210" formatCode="##,##0.##"/>
    <numFmt numFmtId="211" formatCode="0.000"/>
    <numFmt numFmtId="212" formatCode="&quot;$&quot;\ \ \ \ #,##0_);\(&quot;$&quot;\ \ \ #,##0\)"/>
    <numFmt numFmtId="213" formatCode="&quot;$&quot;\ \ \ \ \ #,##0_);\(&quot;$&quot;\ \ \ \ \ #,##0\)"/>
    <numFmt numFmtId="214" formatCode="\t#\ ??/??"/>
    <numFmt numFmtId="215" formatCode="&quot;Fr.&quot;\ #,##0.00;&quot;Fr.&quot;\ \-#,##0.00"/>
    <numFmt numFmtId="216" formatCode="#,##0.0"/>
    <numFmt numFmtId="217" formatCode="#,###"/>
    <numFmt numFmtId="218" formatCode="#,##0\ &quot;₫&quot;_);[Red]\(#,##0\ &quot;₫&quot;\)"/>
    <numFmt numFmtId="219" formatCode="&quot;₫&quot;###,0&quot;.&quot;00_);[Red]\(&quot;₫&quot;###,0&quot;.&quot;00\)"/>
    <numFmt numFmtId="220" formatCode="#,##0.000_);\(#,##0.000\)"/>
    <numFmt numFmtId="221" formatCode="#,##0.00\ &quot;F&quot;;[Red]\-#,##0.00\ &quot;F&quot;"/>
    <numFmt numFmtId="222" formatCode="_(&quot;,&quot;* #,##0_);_(&quot;,&quot;* \(#,##0\);_(&quot;,&quot;* &quot;-&quot;_);_(@_)"/>
    <numFmt numFmtId="223" formatCode="0.00000000000E+00;\?"/>
    <numFmt numFmtId="224" formatCode="&quot;Z$&quot;#,##0.00_);\(&quot;Z$&quot;#,##0.00\)"/>
    <numFmt numFmtId="225" formatCode="_(&quot;.&quot;* #&quot;,&quot;##0&quot;.&quot;00_);_(&quot;.&quot;* \(#&quot;,&quot;##0&quot;.&quot;00\);_(&quot;.&quot;* &quot;-&quot;??_);_(@_)"/>
    <numFmt numFmtId="226" formatCode="_(&quot;$&quot;* ###&quot;,&quot;0&quot;.&quot;00_);_(&quot;$&quot;* \(###&quot;,&quot;0&quot;.&quot;00\);_(&quot;$&quot;* &quot;-&quot;??_);_(@_)"/>
    <numFmt numFmtId="227" formatCode="_(&quot;,&quot;* #&quot;,&quot;##0&quot;.&quot;00_);_(&quot;,&quot;* \(#&quot;,&quot;##0&quot;.&quot;00\);_(&quot;,&quot;* &quot;-&quot;??_);_(@_)"/>
    <numFmt numFmtId="228" formatCode="_(* #&quot;,&quot;##0&quot;.&quot;00_);_(* \(#&quot;,&quot;##0&quot;.&quot;00\);_(* &quot;-&quot;??_);_(@_)"/>
    <numFmt numFmtId="229" formatCode="&quot;.&quot;#&quot;,&quot;##0&quot;.&quot;00_);\(&quot;.&quot;#&quot;,&quot;##0&quot;.&quot;00\)"/>
    <numFmt numFmtId="230" formatCode="0.0"/>
    <numFmt numFmtId="231" formatCode="_-* #,##0\ _D_M_-;\-* #,##0\ _D_M_-;_-* &quot;-&quot;\ _D_M_-;_-@_-"/>
    <numFmt numFmtId="232" formatCode="#&quot;,&quot;##0&quot;.&quot;00\ &quot;F&quot;;\-#&quot;,&quot;##0&quot;.&quot;00\ &quot;F&quot;"/>
    <numFmt numFmtId="233" formatCode="&quot;Z$&quot;#,##0.00_);[Red]\(&quot;Z$&quot;#,##0.00\)"/>
    <numFmt numFmtId="234" formatCode="_-* #,##0\ &quot;F&quot;_-;\-* #,##0\ &quot;F&quot;_-;_-* &quot;-&quot;\ &quot;F&quot;_-;_-@_-"/>
    <numFmt numFmtId="235" formatCode="_-* #&quot;,&quot;##0\ &quot;F&quot;_-;\-* #&quot;,&quot;##0\ &quot;F&quot;_-;_-* &quot;-&quot;\ &quot;F&quot;_-;_-@_-"/>
    <numFmt numFmtId="236" formatCode="###\ ###\ ###\ "/>
    <numFmt numFmtId="237" formatCode="_(* ###&quot;,&quot;0&quot;.&quot;00&quot;,&quot;000_);_(* \(###&quot;,&quot;0&quot;.&quot;00&quot;,&quot;000\);_(* &quot;-&quot;??_);_(@_)"/>
    <numFmt numFmtId="238" formatCode="&quot;,&quot;#,##0_);[Red]\(&quot;,&quot;#,##0\)"/>
    <numFmt numFmtId="239" formatCode="&quot;,&quot;#&quot;,&quot;##0_);[Red]\(&quot;,&quot;#&quot;,&quot;##0\)"/>
    <numFmt numFmtId="240" formatCode="_(&quot;Z$&quot;* #,##0.00_);_(&quot;Z$&quot;* \(#,##0.00\);_(&quot;Z$&quot;* &quot;-&quot;??_);_(@_)"/>
    <numFmt numFmtId="241" formatCode="_-* #,##0.0\ _F_-;\-* #,##0.0\ _F_-;_-* &quot;-&quot;??\ _F_-;_-@_-"/>
    <numFmt numFmtId="242" formatCode="_(* #,##0.000000_);_(* \(#,##0.000000\);_(* &quot;-&quot;??_);_(@_)"/>
    <numFmt numFmtId="243" formatCode="#,##0\ &quot;DM&quot;;[Red]\-#,##0\ &quot;DM&quot;"/>
    <numFmt numFmtId="244" formatCode="0&quot;.&quot;0000"/>
    <numFmt numFmtId="245" formatCode="##,#0&quot;.&quot;0"/>
    <numFmt numFmtId="246" formatCode="&quot;\&quot;#,##0;[Red]&quot;\&quot;&quot;\&quot;\-#,##0"/>
    <numFmt numFmtId="247" formatCode="&quot;$&quot;###,0&quot;.&quot;00_);[Red]\(&quot;$&quot;###,0&quot;.&quot;00\)"/>
    <numFmt numFmtId="248" formatCode="#,##0\ &quot;F&quot;;\-#,##0\ &quot;F&quot;"/>
    <numFmt numFmtId="249" formatCode="#,###,###"/>
    <numFmt numFmtId="250" formatCode="&quot;.&quot;#,##0.00_);[Red]\(&quot;.&quot;#,##0.00\)"/>
    <numFmt numFmtId="251" formatCode="_(* #,##0.000000_);_(* \(#,##0.000000\);_(* &quot;-&quot;??????_);_(@_)"/>
    <numFmt numFmtId="252" formatCode="\£#,##0;[Red]&quot;-£&quot;#,##0"/>
    <numFmt numFmtId="253" formatCode="_-* ###&quot;,&quot;0&quot;.&quot;00\ &quot;F&quot;_-;\-* ###&quot;,&quot;0&quot;.&quot;00\ &quot;F&quot;_-;_-* &quot;-&quot;??\ &quot;F&quot;_-;_-@_-"/>
    <numFmt numFmtId="254" formatCode="_(* ###,0&quot;.&quot;00_);_(* \(###,0&quot;.&quot;00\);_(* &quot;-&quot;??_);_(@_)"/>
    <numFmt numFmtId="255" formatCode="_(&quot;.&quot;* ###,0&quot;.&quot;00_);_(&quot;.&quot;* \(###,0&quot;.&quot;00\);_(&quot;.&quot;* &quot;-&quot;??_);_(@_)"/>
    <numFmt numFmtId="256" formatCode="_(&quot;$&quot;* #&quot;,&quot;##0_);_(&quot;$&quot;* \(#&quot;,&quot;##0\);_(&quot;$&quot;* &quot;-&quot;_);_(@_)"/>
    <numFmt numFmtId="257" formatCode="&quot;.&quot;###,0&quot;.&quot;00_);\(&quot;.&quot;###,0&quot;.&quot;00\)"/>
    <numFmt numFmtId="258" formatCode="#\ ##0\ 000"/>
    <numFmt numFmtId="259" formatCode="_(&quot;.&quot;* #,##0_);_(&quot;.&quot;* \(#,##0\);_(&quot;.&quot;* &quot;-&quot;_);_(@_)"/>
    <numFmt numFmtId="260" formatCode="0.00&quot;m3 &quot;"/>
    <numFmt numFmtId="261" formatCode="#,##0\ &quot;F&quot;;[Red]\-#,##0\ &quot;F&quot;"/>
    <numFmt numFmtId="262" formatCode="0.000\ "/>
    <numFmt numFmtId="263" formatCode="#,##0\ &quot;Lt&quot;;[Red]\-#,##0\ &quot;Lt&quot;"/>
    <numFmt numFmtId="264" formatCode="#,##0.00\ &quot;F&quot;;\-#,##0.00\ &quot;F&quot;"/>
    <numFmt numFmtId="265" formatCode="_-* #,##0\ &quot;DM&quot;_-;\-* #,##0\ &quot;DM&quot;_-;_-* &quot;-&quot;\ &quot;DM&quot;_-;_-@_-"/>
    <numFmt numFmtId="266" formatCode="_-* #,##0.00\ &quot;DM&quot;_-;\-* #,##0.00\ &quot;DM&quot;_-;_-* &quot;-&quot;??\ &quot;DM&quot;_-;_-@_-"/>
    <numFmt numFmtId="267" formatCode="&quot;￥&quot;#,##0;&quot;￥&quot;\-#,##0"/>
    <numFmt numFmtId="268" formatCode="00.000"/>
    <numFmt numFmtId="269" formatCode="_-* #,##0.00\ _€_-;\-* #,##0.00\ _€_-;_-* &quot;-&quot;??\ _€_-;_-@_-"/>
    <numFmt numFmtId="270" formatCode="#,##0\ &quot;$&quot;_);[Red]\(#,##0\ &quot;$&quot;\)"/>
    <numFmt numFmtId="271" formatCode="0.00_);\(0.00\)"/>
    <numFmt numFmtId="272" formatCode="#,##0.00_);\-#,##0.00"/>
    <numFmt numFmtId="273" formatCode="#,##0.00;[Red]#,##0.00"/>
    <numFmt numFmtId="274" formatCode="#,##0\ &quot;$&quot;_);\(#,##0\ &quot;$&quot;\)"/>
    <numFmt numFmtId="275" formatCode="#,##0;[Red]#,##0"/>
    <numFmt numFmtId="276" formatCode="_ &quot;\&quot;* #,##0.00_ ;_ &quot;\&quot;* &quot;\&quot;&quot;\&quot;&quot;\&quot;&quot;\&quot;&quot;\&quot;&quot;\&quot;&quot;\&quot;&quot;\&quot;&quot;\&quot;\-#,##0.00_ ;_ &quot;\&quot;* &quot;-&quot;??_ ;_ @_ "/>
    <numFmt numFmtId="277" formatCode="0.0000;[Red]0.0000"/>
  </numFmts>
  <fonts count="243">
    <font>
      <sz val="14"/>
      <color theme="1"/>
      <name val="Times New Roman"/>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name val="Calibri"/>
      <family val="2"/>
    </font>
    <font>
      <b/>
      <sz val="12"/>
      <name val="Times New Roman"/>
      <family val="1"/>
    </font>
    <font>
      <sz val="10"/>
      <name val="Arial"/>
      <family val="2"/>
    </font>
    <font>
      <sz val="12"/>
      <name val="Times New Roman"/>
      <family val="1"/>
    </font>
    <font>
      <i/>
      <sz val="12"/>
      <name val="Times New Roman"/>
      <family val="1"/>
    </font>
    <font>
      <b/>
      <sz val="10"/>
      <name val="Times New Roman"/>
      <family val="1"/>
    </font>
    <font>
      <b/>
      <sz val="9"/>
      <name val="Times New Roman"/>
      <family val="1"/>
    </font>
    <font>
      <b/>
      <sz val="8"/>
      <name val="Times New Roman"/>
      <family val="1"/>
    </font>
    <font>
      <b/>
      <sz val="10"/>
      <name val=".VnArial Narrow"/>
      <family val="2"/>
    </font>
    <font>
      <sz val="10"/>
      <name val="Times New Roman"/>
      <family val="1"/>
    </font>
    <font>
      <sz val="9"/>
      <name val=".VnArial Narrow"/>
      <family val="2"/>
    </font>
    <font>
      <sz val="9"/>
      <name val="Times New Roman"/>
      <family val="1"/>
    </font>
    <font>
      <b/>
      <sz val="11"/>
      <name val="Calibri"/>
      <family val="2"/>
    </font>
    <font>
      <sz val="10"/>
      <name val=".VnArial Narrow"/>
      <family val="2"/>
    </font>
    <font>
      <i/>
      <sz val="10"/>
      <name val="Times New Roman"/>
      <family val="1"/>
    </font>
    <font>
      <sz val="9"/>
      <name val="Arial"/>
      <family val="2"/>
    </font>
    <font>
      <sz val="9"/>
      <name val="Calibri"/>
      <family val="2"/>
    </font>
    <font>
      <b/>
      <i/>
      <sz val="12"/>
      <name val="Times New Roman"/>
      <family val="1"/>
    </font>
    <font>
      <i/>
      <sz val="12"/>
      <name val="Times New Roman"/>
      <family val="1"/>
      <charset val="163"/>
    </font>
    <font>
      <sz val="12"/>
      <name val=".VnTime"/>
      <family val="2"/>
    </font>
    <font>
      <b/>
      <sz val="12"/>
      <name val="Times New Roman"/>
      <family val="1"/>
      <charset val="163"/>
    </font>
    <font>
      <b/>
      <sz val="11"/>
      <name val="Times New Roman"/>
      <family val="1"/>
      <charset val="163"/>
    </font>
    <font>
      <sz val="11"/>
      <name val="Times New Roman"/>
      <family val="1"/>
      <charset val="163"/>
    </font>
    <font>
      <b/>
      <sz val="10"/>
      <name val="SVNtimes new roman"/>
      <family val="2"/>
    </font>
    <font>
      <sz val="11"/>
      <name val="??"/>
      <family val="3"/>
    </font>
    <font>
      <sz val="10"/>
      <name val="AngsanaUPC"/>
      <family val="1"/>
    </font>
    <font>
      <sz val="14"/>
      <name val=".VnTime"/>
      <family val="2"/>
    </font>
    <font>
      <sz val="11"/>
      <name val=".VnTime"/>
      <family val="2"/>
    </font>
    <font>
      <sz val="12"/>
      <name val="????"/>
      <family val="1"/>
      <charset val="136"/>
    </font>
    <font>
      <sz val="12"/>
      <name val="Courier"/>
      <family val="3"/>
    </font>
    <font>
      <sz val="12"/>
      <name val="|??¢¥¢¬¨Ï"/>
      <family val="1"/>
      <charset val="129"/>
    </font>
    <font>
      <sz val="10"/>
      <name val=".VnTime"/>
      <family val="2"/>
    </font>
    <font>
      <sz val="10"/>
      <name val="Helv"/>
      <family val="2"/>
    </font>
    <font>
      <sz val="12"/>
      <name val="???"/>
    </font>
    <font>
      <sz val="11"/>
      <name val="‚l‚r ‚oƒSƒVƒbƒN"/>
      <family val="3"/>
      <charset val="128"/>
    </font>
    <font>
      <sz val="14"/>
      <name val="Terminal"/>
      <family val="3"/>
      <charset val="128"/>
    </font>
    <font>
      <sz val="14"/>
      <name val="VNTime"/>
    </font>
    <font>
      <b/>
      <u/>
      <sz val="14"/>
      <color indexed="8"/>
      <name val=".VnBook-AntiquaH"/>
      <family val="2"/>
    </font>
    <font>
      <b/>
      <sz val="10"/>
      <name val=".VnArial"/>
      <family val="2"/>
    </font>
    <font>
      <sz val="12"/>
      <name val="¹ÙÅÁÃ¼"/>
      <charset val="129"/>
    </font>
    <font>
      <i/>
      <sz val="12"/>
      <color indexed="8"/>
      <name val=".VnBook-AntiquaH"/>
      <family val="2"/>
    </font>
    <font>
      <sz val="11"/>
      <color indexed="8"/>
      <name val="Calibri"/>
      <family val="2"/>
    </font>
    <font>
      <b/>
      <sz val="12"/>
      <color indexed="8"/>
      <name val=".VnBook-Antiqua"/>
      <family val="2"/>
    </font>
    <font>
      <i/>
      <sz val="12"/>
      <color indexed="8"/>
      <name val=".VnBook-Antiqua"/>
      <family val="2"/>
    </font>
    <font>
      <sz val="14"/>
      <name val=".VnTimeH"/>
      <family val="2"/>
    </font>
    <font>
      <sz val="11"/>
      <color indexed="9"/>
      <name val="Calibri"/>
      <family val="2"/>
    </font>
    <font>
      <sz val="11"/>
      <name val="VNtimes new roman"/>
      <family val="2"/>
    </font>
    <font>
      <sz val="12"/>
      <name val="¹UAAA¼"/>
      <family val="3"/>
      <charset val="129"/>
    </font>
    <font>
      <sz val="11"/>
      <name val="±¼¸²Ã¼"/>
      <family val="3"/>
      <charset val="129"/>
    </font>
    <font>
      <sz val="12"/>
      <name val="±¼¸²Ã¼"/>
      <family val="3"/>
      <charset val="129"/>
    </font>
    <font>
      <sz val="8"/>
      <name val="Times New Roman"/>
      <family val="1"/>
    </font>
    <font>
      <sz val="11"/>
      <color indexed="20"/>
      <name val="Calibri"/>
      <family val="2"/>
    </font>
    <font>
      <b/>
      <i/>
      <sz val="14"/>
      <name val="VNTime"/>
      <family val="2"/>
    </font>
    <font>
      <sz val="12"/>
      <name val="Tms Rmn"/>
    </font>
    <font>
      <sz val="11"/>
      <name val="µ¸¿ò"/>
      <charset val="129"/>
    </font>
    <font>
      <sz val="12"/>
      <name val="µ¸¿òÃ¼"/>
      <family val="3"/>
      <charset val="129"/>
    </font>
    <font>
      <sz val="12"/>
      <name val="¹ÙÅÁÃ¼"/>
      <family val="1"/>
      <charset val="129"/>
    </font>
    <font>
      <sz val="10"/>
      <name val="Helv"/>
    </font>
    <font>
      <b/>
      <sz val="11"/>
      <color indexed="52"/>
      <name val="Calibri"/>
      <family val="2"/>
    </font>
    <font>
      <b/>
      <sz val="10"/>
      <name val="Helv"/>
    </font>
    <font>
      <b/>
      <sz val="8"/>
      <color indexed="12"/>
      <name val="Arial"/>
      <family val="2"/>
    </font>
    <font>
      <sz val="8"/>
      <color indexed="8"/>
      <name val="Arial"/>
      <family val="2"/>
    </font>
    <font>
      <sz val="8"/>
      <name val="SVNtimes new roman"/>
      <family val="2"/>
    </font>
    <font>
      <b/>
      <sz val="11"/>
      <color indexed="9"/>
      <name val="Calibri"/>
      <family val="2"/>
    </font>
    <font>
      <sz val="10"/>
      <name val=".VnArial"/>
      <family val="2"/>
    </font>
    <font>
      <sz val="11"/>
      <name val="VNbook-Antiqua"/>
      <family val="2"/>
    </font>
    <font>
      <sz val="12"/>
      <color indexed="8"/>
      <name val="Times New Roman"/>
      <family val="2"/>
    </font>
    <font>
      <sz val="11"/>
      <name val="Tms Rmn"/>
    </font>
    <font>
      <sz val="10"/>
      <name val="Arial"/>
      <family val="2"/>
      <charset val="163"/>
    </font>
    <font>
      <sz val="12"/>
      <name val=".VnArial"/>
      <family val="2"/>
    </font>
    <font>
      <sz val="11"/>
      <color indexed="8"/>
      <name val="Times New Roman"/>
      <family val="2"/>
    </font>
    <font>
      <b/>
      <sz val="12"/>
      <name val="VNTime"/>
      <family val="2"/>
    </font>
    <font>
      <sz val="10"/>
      <name val="MS Serif"/>
      <family val="1"/>
    </font>
    <font>
      <sz val="11"/>
      <name val="VNcentury Gothic"/>
      <family val="2"/>
    </font>
    <font>
      <b/>
      <sz val="15"/>
      <name val="VNcentury Gothic"/>
      <family val="2"/>
    </font>
    <font>
      <sz val="12"/>
      <name val="SVNtimes new roman"/>
      <family val="2"/>
    </font>
    <font>
      <sz val="10"/>
      <name val="SVNtimes new roman"/>
      <family val="2"/>
    </font>
    <font>
      <sz val="10"/>
      <color indexed="8"/>
      <name val="Arial"/>
      <family val="2"/>
    </font>
    <font>
      <b/>
      <sz val="12"/>
      <name val="VNTimeH"/>
      <family val="2"/>
    </font>
    <font>
      <sz val="10"/>
      <name val="MS Sans Serif"/>
      <family val="2"/>
    </font>
    <font>
      <sz val="10"/>
      <name val="Arial CE"/>
      <charset val="238"/>
    </font>
    <font>
      <sz val="10"/>
      <color indexed="16"/>
      <name val="MS Serif"/>
      <family val="1"/>
    </font>
    <font>
      <sz val="11"/>
      <color indexed="8"/>
      <name val="Calibri"/>
      <family val="2"/>
      <charset val="204"/>
    </font>
    <font>
      <i/>
      <sz val="11"/>
      <color indexed="23"/>
      <name val="Calibri"/>
      <family val="2"/>
    </font>
    <font>
      <sz val="12"/>
      <name val="VNTime"/>
      <family val="2"/>
    </font>
    <font>
      <sz val="11"/>
      <color indexed="17"/>
      <name val="Calibri"/>
      <family val="2"/>
    </font>
    <font>
      <sz val="8"/>
      <name val="Arial"/>
      <family val="2"/>
    </font>
    <font>
      <b/>
      <sz val="12"/>
      <color indexed="9"/>
      <name val="Tms Rmn"/>
    </font>
    <font>
      <b/>
      <sz val="12"/>
      <name val="Helv"/>
    </font>
    <font>
      <b/>
      <sz val="12"/>
      <name val="Arial"/>
      <family val="2"/>
    </font>
    <font>
      <b/>
      <sz val="15"/>
      <color indexed="56"/>
      <name val="Calibri"/>
      <family val="2"/>
    </font>
    <font>
      <b/>
      <sz val="13"/>
      <color indexed="56"/>
      <name val="Calibri"/>
      <family val="2"/>
    </font>
    <font>
      <b/>
      <sz val="11"/>
      <color indexed="56"/>
      <name val="Calibri"/>
      <family val="2"/>
    </font>
    <font>
      <b/>
      <sz val="8"/>
      <name val="MS Sans Serif"/>
      <family val="2"/>
    </font>
    <font>
      <b/>
      <sz val="10"/>
      <name val=".VnTime"/>
      <family val="2"/>
    </font>
    <font>
      <b/>
      <sz val="14"/>
      <name val=".VnTimeH"/>
      <family val="2"/>
    </font>
    <font>
      <sz val="11"/>
      <color indexed="62"/>
      <name val="Calibri"/>
      <family val="2"/>
    </font>
    <font>
      <sz val="11"/>
      <color indexed="52"/>
      <name val="Calibri"/>
      <family val="2"/>
    </font>
    <font>
      <b/>
      <sz val="11"/>
      <name val="Helv"/>
    </font>
    <font>
      <sz val="10"/>
      <name val=".VnAvant"/>
      <family val="2"/>
    </font>
    <font>
      <sz val="12"/>
      <name val="Arial"/>
      <family val="2"/>
    </font>
    <font>
      <sz val="11"/>
      <color indexed="60"/>
      <name val="Calibri"/>
      <family val="2"/>
    </font>
    <font>
      <b/>
      <i/>
      <sz val="16"/>
      <name val="Helv"/>
    </font>
    <font>
      <sz val="12"/>
      <name val="바탕체"/>
      <family val="1"/>
      <charset val="129"/>
    </font>
    <font>
      <sz val="14"/>
      <name val="Times New Roman"/>
      <family val="1"/>
    </font>
    <font>
      <sz val="14"/>
      <color indexed="8"/>
      <name val="Times New Roman"/>
      <family val="2"/>
      <charset val="163"/>
    </font>
    <font>
      <sz val="14"/>
      <name val="Times New Roman"/>
      <family val="1"/>
      <charset val="163"/>
    </font>
    <font>
      <sz val="12"/>
      <name val="Times New Roman"/>
      <family val="1"/>
      <charset val="163"/>
    </font>
    <font>
      <sz val="11"/>
      <color indexed="8"/>
      <name val="Arial"/>
      <family val="2"/>
      <charset val="163"/>
    </font>
    <font>
      <sz val="11"/>
      <name val="–¾’©"/>
      <family val="1"/>
      <charset val="128"/>
    </font>
    <font>
      <b/>
      <sz val="11"/>
      <name val="Arial"/>
      <family val="2"/>
    </font>
    <font>
      <sz val="13"/>
      <name val=".VnTime"/>
      <family val="2"/>
    </font>
    <font>
      <b/>
      <sz val="11"/>
      <color indexed="63"/>
      <name val="Calibri"/>
      <family val="2"/>
    </font>
    <font>
      <sz val="11"/>
      <name val="VNswitzerlandCondLight"/>
      <family val="2"/>
    </font>
    <font>
      <sz val="12"/>
      <name val="Helv"/>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u/>
      <sz val="12"/>
      <color indexed="12"/>
      <name val=".VnTime"/>
      <family val="2"/>
    </font>
    <font>
      <sz val="8"/>
      <name val="MS Sans Serif"/>
      <family val="2"/>
    </font>
    <font>
      <sz val="11"/>
      <color indexed="32"/>
      <name val="VNI-Times"/>
    </font>
    <font>
      <b/>
      <sz val="8"/>
      <color indexed="8"/>
      <name val="Helv"/>
    </font>
    <font>
      <sz val="11"/>
      <name val=".VnArial"/>
      <family val="2"/>
    </font>
    <font>
      <sz val="11"/>
      <name val=".VnAvant"/>
      <family val="2"/>
    </font>
    <font>
      <sz val="10"/>
      <name val="Arial Black"/>
      <family val="2"/>
    </font>
    <font>
      <sz val="12"/>
      <name val="VNTime"/>
    </font>
    <font>
      <b/>
      <u val="double"/>
      <sz val="12"/>
      <color indexed="12"/>
      <name val=".VnBahamasB"/>
      <family val="2"/>
    </font>
    <font>
      <b/>
      <i/>
      <u/>
      <sz val="12"/>
      <name val=".VnTimeH"/>
      <family val="2"/>
    </font>
    <font>
      <b/>
      <sz val="18"/>
      <color indexed="56"/>
      <name val="Cambria"/>
      <family val="2"/>
    </font>
    <font>
      <b/>
      <sz val="11"/>
      <color indexed="8"/>
      <name val="Calibri"/>
      <family val="2"/>
    </font>
    <font>
      <sz val="10"/>
      <color indexed="8"/>
      <name val="MS Sans Serif"/>
      <family val="2"/>
    </font>
    <font>
      <sz val="14"/>
      <name val="VnTime"/>
      <family val="2"/>
    </font>
    <font>
      <b/>
      <sz val="8"/>
      <name val="VN Helvetica"/>
    </font>
    <font>
      <b/>
      <sz val="12"/>
      <name val=".VnTime"/>
      <family val="2"/>
    </font>
    <font>
      <b/>
      <sz val="10"/>
      <name val="VN AvantGBook"/>
    </font>
    <font>
      <b/>
      <sz val="16"/>
      <name val=".vntime"/>
      <family val="2"/>
    </font>
    <font>
      <sz val="9"/>
      <name val=".VnTime"/>
      <family val="2"/>
    </font>
    <font>
      <sz val="11"/>
      <color indexed="10"/>
      <name val="Calibri"/>
      <family val="2"/>
    </font>
    <font>
      <sz val="14"/>
      <name val=".VnArial"/>
      <family val="2"/>
    </font>
    <font>
      <sz val="10"/>
      <name val=" "/>
      <family val="1"/>
      <charset val="136"/>
    </font>
    <font>
      <sz val="14"/>
      <name val="뼻뮝"/>
      <family val="3"/>
    </font>
    <font>
      <sz val="12"/>
      <name val="바탕체"/>
      <family val="3"/>
    </font>
    <font>
      <sz val="12"/>
      <name val="뼻뮝"/>
      <family val="3"/>
    </font>
    <font>
      <sz val="11"/>
      <name val="돋움"/>
      <family val="3"/>
    </font>
    <font>
      <sz val="10"/>
      <name val="굴림체"/>
      <family val="3"/>
    </font>
    <font>
      <sz val="11"/>
      <name val="ＭＳ 明朝"/>
      <family val="1"/>
      <charset val="128"/>
    </font>
    <font>
      <sz val="10"/>
      <name val="ＭＳ Ｐゴシック"/>
      <family val="3"/>
      <charset val="128"/>
    </font>
    <font>
      <b/>
      <sz val="11"/>
      <name val="Times New Roman"/>
      <family val="1"/>
    </font>
    <font>
      <b/>
      <sz val="13"/>
      <name val="Times New Roman"/>
      <family val="1"/>
    </font>
    <font>
      <sz val="13"/>
      <name val="Times New Roman"/>
      <family val="1"/>
    </font>
    <font>
      <sz val="12"/>
      <color indexed="8"/>
      <name val="Times New Roman"/>
      <family val="1"/>
      <charset val="163"/>
    </font>
    <font>
      <i/>
      <sz val="13"/>
      <name val="Times New Roman"/>
      <family val="1"/>
    </font>
    <font>
      <b/>
      <sz val="12"/>
      <color indexed="8"/>
      <name val="Times New Roman"/>
      <family val="1"/>
    </font>
    <font>
      <sz val="11"/>
      <name val="Times New Roman"/>
      <family val="1"/>
    </font>
    <font>
      <i/>
      <sz val="11"/>
      <name val="Times New Roman"/>
      <family val="1"/>
    </font>
    <font>
      <b/>
      <sz val="14"/>
      <name val="Times New Roman"/>
      <family val="1"/>
    </font>
    <font>
      <b/>
      <sz val="10"/>
      <name val="Times New Roman"/>
      <family val="1"/>
      <charset val="163"/>
    </font>
    <font>
      <sz val="10"/>
      <name val="Times New Roman"/>
      <family val="1"/>
      <charset val="163"/>
    </font>
    <font>
      <b/>
      <sz val="16"/>
      <name val="Times New Roman"/>
      <family val="1"/>
    </font>
    <font>
      <b/>
      <sz val="12"/>
      <color indexed="8"/>
      <name val="Times New Roman"/>
      <family val="1"/>
    </font>
    <font>
      <b/>
      <sz val="14"/>
      <color indexed="8"/>
      <name val="Times New Roman"/>
      <family val="1"/>
    </font>
    <font>
      <sz val="12"/>
      <color indexed="8"/>
      <name val="Times New Roman"/>
      <family val="1"/>
    </font>
    <font>
      <i/>
      <sz val="12"/>
      <color indexed="8"/>
      <name val="Times New Roman"/>
      <family val="1"/>
    </font>
    <font>
      <b/>
      <sz val="12"/>
      <color indexed="8"/>
      <name val="Times New Roman"/>
      <family val="1"/>
      <charset val="163"/>
    </font>
    <font>
      <b/>
      <sz val="14"/>
      <color indexed="8"/>
      <name val="Times New Roman"/>
      <family val="1"/>
      <charset val="163"/>
    </font>
    <font>
      <sz val="12"/>
      <color indexed="8"/>
      <name val="Times New Roman"/>
      <family val="1"/>
    </font>
    <font>
      <sz val="11"/>
      <color indexed="8"/>
      <name val="Times New Roman"/>
      <family val="1"/>
    </font>
    <font>
      <sz val="9"/>
      <name val="Arial"/>
      <family val="2"/>
    </font>
    <font>
      <b/>
      <sz val="9"/>
      <name val="Arial"/>
      <family val="2"/>
    </font>
    <font>
      <sz val="14"/>
      <color indexed="8"/>
      <name val="Times New Roman"/>
      <family val="2"/>
    </font>
    <font>
      <b/>
      <sz val="12"/>
      <color indexed="10"/>
      <name val="Times New Roman"/>
      <family val="1"/>
    </font>
    <font>
      <sz val="11"/>
      <name val="UVnTime"/>
    </font>
    <font>
      <sz val="12"/>
      <name val="돋움체"/>
      <family val="3"/>
      <charset val="129"/>
    </font>
    <font>
      <sz val="12"/>
      <color indexed="9"/>
      <name val="Times New Roman"/>
      <family val="2"/>
    </font>
    <font>
      <sz val="12"/>
      <color indexed="20"/>
      <name val="Times New Roman"/>
      <family val="2"/>
    </font>
    <font>
      <sz val="11"/>
      <name val="돋움"/>
      <charset val="129"/>
    </font>
    <font>
      <b/>
      <sz val="12"/>
      <color indexed="52"/>
      <name val="Times New Roman"/>
      <family val="2"/>
    </font>
    <font>
      <b/>
      <sz val="12"/>
      <color indexed="9"/>
      <name val="Times New Roman"/>
      <family val="2"/>
    </font>
    <font>
      <sz val="10"/>
      <name val="VNI-Aptima"/>
    </font>
    <font>
      <sz val="14"/>
      <color indexed="8"/>
      <name val="Times New Roman"/>
      <family val="2"/>
    </font>
    <font>
      <sz val="11"/>
      <color indexed="8"/>
      <name val="Arial"/>
      <family val="2"/>
    </font>
    <font>
      <sz val="12"/>
      <name val="VNI-Times"/>
    </font>
    <font>
      <sz val="12"/>
      <color indexed="8"/>
      <name val="Times New Roman"/>
      <family val="2"/>
      <charset val="1"/>
    </font>
    <font>
      <i/>
      <sz val="12"/>
      <color indexed="23"/>
      <name val="Times New Roman"/>
      <family val="2"/>
    </font>
    <font>
      <sz val="12"/>
      <color indexed="17"/>
      <name val="Times New Roman"/>
      <family val="2"/>
    </font>
    <font>
      <b/>
      <sz val="12"/>
      <name val=".VnBook-AntiquaH"/>
      <family val="2"/>
    </font>
    <font>
      <b/>
      <sz val="15"/>
      <color indexed="56"/>
      <name val="Times New Roman"/>
      <family val="2"/>
    </font>
    <font>
      <b/>
      <sz val="13"/>
      <color indexed="56"/>
      <name val="Times New Roman"/>
      <family val="2"/>
    </font>
    <font>
      <b/>
      <sz val="11"/>
      <color indexed="56"/>
      <name val="Times New Roman"/>
      <family val="2"/>
    </font>
    <font>
      <b/>
      <sz val="18"/>
      <name val="Arial"/>
      <family val="2"/>
      <charset val="163"/>
    </font>
    <font>
      <b/>
      <sz val="12"/>
      <name val="Arial"/>
      <family val="2"/>
      <charset val="163"/>
    </font>
    <font>
      <sz val="12"/>
      <color indexed="62"/>
      <name val="Times New Roman"/>
      <family val="2"/>
    </font>
    <font>
      <sz val="12"/>
      <color indexed="52"/>
      <name val="Times New Roman"/>
      <family val="2"/>
    </font>
    <font>
      <sz val="12"/>
      <color indexed="60"/>
      <name val="Times New Roman"/>
      <family val="2"/>
    </font>
    <font>
      <sz val="7"/>
      <name val="Small Fonts"/>
      <family val="2"/>
    </font>
    <font>
      <b/>
      <sz val="12"/>
      <name val="VN-NTime"/>
    </font>
    <font>
      <b/>
      <sz val="12"/>
      <color indexed="63"/>
      <name val="Times New Roman"/>
      <family val="2"/>
    </font>
    <font>
      <b/>
      <sz val="12"/>
      <color indexed="8"/>
      <name val="Times New Roman"/>
      <family val="2"/>
    </font>
    <font>
      <sz val="12"/>
      <color indexed="10"/>
      <name val="Times New Roman"/>
      <family val="2"/>
    </font>
    <font>
      <sz val="10"/>
      <name val="명조"/>
      <family val="3"/>
      <charset val="129"/>
    </font>
    <font>
      <sz val="10"/>
      <name val="Arial"/>
      <family val="2"/>
    </font>
    <font>
      <b/>
      <sz val="11"/>
      <color indexed="8"/>
      <name val="Times New Roman"/>
      <family val="1"/>
    </font>
    <font>
      <b/>
      <sz val="11"/>
      <color indexed="8"/>
      <name val="Times New Roman"/>
      <family val="1"/>
    </font>
    <font>
      <sz val="11"/>
      <color indexed="8"/>
      <name val="Times New Roman"/>
      <family val="1"/>
    </font>
    <font>
      <i/>
      <sz val="11"/>
      <color indexed="8"/>
      <name val="Times New Roman"/>
      <family val="1"/>
    </font>
    <font>
      <i/>
      <sz val="11"/>
      <color indexed="8"/>
      <name val="Times New Roman"/>
      <family val="1"/>
    </font>
    <font>
      <i/>
      <sz val="14"/>
      <name val="Times New Roman"/>
      <family val="1"/>
    </font>
    <font>
      <sz val="12"/>
      <color indexed="10"/>
      <name val="Times New Roman"/>
      <family val="1"/>
    </font>
    <font>
      <sz val="8"/>
      <name val="Times New Roman"/>
      <family val="2"/>
    </font>
    <font>
      <sz val="11"/>
      <color indexed="8"/>
      <name val="Calibri"/>
      <family val="2"/>
    </font>
    <font>
      <b/>
      <sz val="11"/>
      <color indexed="8"/>
      <name val="Times New Roman"/>
      <family val="1"/>
    </font>
    <font>
      <b/>
      <sz val="12"/>
      <color indexed="8"/>
      <name val="Times New Roman"/>
      <family val="1"/>
    </font>
    <font>
      <sz val="12"/>
      <color indexed="8"/>
      <name val="Times New Roman"/>
      <family val="1"/>
    </font>
    <font>
      <b/>
      <sz val="14"/>
      <color indexed="8"/>
      <name val="Times New Roman"/>
      <family val="1"/>
    </font>
    <font>
      <sz val="11"/>
      <color indexed="8"/>
      <name val="Times New Roman"/>
      <family val="1"/>
    </font>
    <font>
      <i/>
      <sz val="14"/>
      <color indexed="8"/>
      <name val="Times New Roman"/>
      <family val="1"/>
    </font>
    <font>
      <i/>
      <sz val="12"/>
      <color indexed="8"/>
      <name val="Times New Roman"/>
      <family val="1"/>
    </font>
    <font>
      <sz val="12"/>
      <color indexed="10"/>
      <name val="Times New Roman"/>
      <family val="1"/>
    </font>
    <font>
      <b/>
      <sz val="12"/>
      <color indexed="10"/>
      <name val="Times New Roman"/>
      <family val="1"/>
    </font>
    <font>
      <sz val="11"/>
      <color indexed="10"/>
      <name val="Times New Roman"/>
      <family val="1"/>
    </font>
    <font>
      <sz val="11"/>
      <color indexed="10"/>
      <name val="Calibri"/>
      <family val="2"/>
    </font>
    <font>
      <sz val="11"/>
      <color theme="1"/>
      <name val="Calibri"/>
      <family val="2"/>
      <scheme val="minor"/>
    </font>
    <font>
      <sz val="11"/>
      <color theme="1"/>
      <name val="Calibri"/>
      <family val="2"/>
    </font>
    <font>
      <sz val="14"/>
      <color theme="1"/>
      <name val="Times New Roman"/>
      <family val="2"/>
    </font>
    <font>
      <sz val="11"/>
      <color theme="1"/>
      <name val="Calibri"/>
      <family val="2"/>
      <charset val="163"/>
    </font>
    <font>
      <sz val="12"/>
      <color theme="1"/>
      <name val="Times New Roman"/>
      <family val="2"/>
    </font>
    <font>
      <sz val="13"/>
      <color theme="1"/>
      <name val="Calibri"/>
      <family val="2"/>
      <charset val="163"/>
      <scheme val="minor"/>
    </font>
    <font>
      <sz val="11"/>
      <color theme="1"/>
      <name val="Calibri"/>
      <family val="2"/>
      <charset val="163"/>
      <scheme val="minor"/>
    </font>
    <font>
      <sz val="11"/>
      <color rgb="FF000000"/>
      <name val="Calibri"/>
      <family val="2"/>
      <charset val="204"/>
    </font>
    <font>
      <sz val="11"/>
      <color theme="1"/>
      <name val="Times New Roman"/>
      <family val="2"/>
    </font>
  </fonts>
  <fills count="55">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3"/>
        <bgColor indexed="64"/>
      </patternFill>
    </fill>
    <fill>
      <patternFill patternType="solid">
        <fgColor indexed="9"/>
        <bgColor indexed="64"/>
      </patternFill>
    </fill>
    <fill>
      <patternFill patternType="solid">
        <fgColor indexed="65"/>
        <bgColor indexed="64"/>
      </patternFill>
    </fill>
    <fill>
      <patternFill patternType="solid">
        <fgColor indexed="40"/>
        <bgColor indexed="64"/>
      </patternFill>
    </fill>
    <fill>
      <patternFill patternType="solid">
        <fgColor indexed="26"/>
        <bgColor indexed="64"/>
      </patternFill>
    </fill>
    <fill>
      <patternFill patternType="solid">
        <fgColor indexed="15"/>
        <bgColor indexed="64"/>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13"/>
        <bgColor indexed="64"/>
      </patternFill>
    </fill>
    <fill>
      <patternFill patternType="solid">
        <fgColor indexed="55"/>
        <bgColor indexed="64"/>
      </patternFill>
    </fill>
    <fill>
      <patternFill patternType="solid">
        <fgColor indexed="52"/>
        <bgColor indexed="64"/>
      </patternFill>
    </fill>
    <fill>
      <patternFill patternType="solid">
        <fgColor indexed="60"/>
        <bgColor indexed="64"/>
      </patternFill>
    </fill>
    <fill>
      <patternFill patternType="solid">
        <fgColor indexed="17"/>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top/>
      <bottom/>
      <diagonal/>
    </border>
    <border>
      <left style="double">
        <color indexed="64"/>
      </left>
      <right style="double">
        <color indexed="64"/>
      </right>
      <top style="thin">
        <color indexed="64"/>
      </top>
      <bottom style="double">
        <color indexed="64"/>
      </bottom>
      <diagonal/>
    </border>
    <border>
      <left/>
      <right style="double">
        <color indexed="64"/>
      </right>
      <top/>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medium">
        <color indexed="0"/>
      </right>
      <top/>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diagonal/>
    </border>
    <border>
      <left style="thin">
        <color indexed="8"/>
      </left>
      <right style="thin">
        <color indexed="8"/>
      </right>
      <top style="hair">
        <color indexed="8"/>
      </top>
      <bottom style="thin">
        <color indexed="8"/>
      </bottom>
      <diagonal/>
    </border>
    <border>
      <left/>
      <right style="thin">
        <color indexed="8"/>
      </right>
      <top style="hair">
        <color indexed="8"/>
      </top>
      <bottom style="thin">
        <color indexed="8"/>
      </bottom>
      <diagonal/>
    </border>
    <border>
      <left/>
      <right style="thin">
        <color indexed="8"/>
      </right>
      <top/>
      <bottom style="thin">
        <color indexed="8"/>
      </bottom>
      <diagonal/>
    </border>
    <border>
      <left/>
      <right style="thin">
        <color indexed="64"/>
      </right>
      <top style="hair">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374">
    <xf numFmtId="0" fontId="0" fillId="0" borderId="0"/>
    <xf numFmtId="0" fontId="26" fillId="0" borderId="0" applyNumberFormat="0" applyFill="0" applyBorder="0" applyAlignment="0" applyProtection="0"/>
    <xf numFmtId="3" fontId="185" fillId="0" borderId="1"/>
    <xf numFmtId="176" fontId="30" fillId="0" borderId="2">
      <alignment horizontal="center"/>
      <protection hidden="1"/>
    </xf>
    <xf numFmtId="177" fontId="31" fillId="0" borderId="0" applyFont="0" applyFill="0" applyBorder="0" applyAlignment="0" applyProtection="0"/>
    <xf numFmtId="0" fontId="32" fillId="0" borderId="0" applyFont="0" applyFill="0" applyBorder="0" applyAlignment="0" applyProtection="0"/>
    <xf numFmtId="178" fontId="9"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275" fontId="26" fillId="0" borderId="0" applyFont="0" applyFill="0" applyBorder="0" applyAlignment="0" applyProtection="0"/>
    <xf numFmtId="0" fontId="9" fillId="0" borderId="0" applyNumberFormat="0" applyFill="0" applyBorder="0" applyAlignment="0" applyProtection="0"/>
    <xf numFmtId="179" fontId="33" fillId="0" borderId="0" applyFont="0" applyFill="0" applyBorder="0" applyAlignment="0" applyProtection="0"/>
    <xf numFmtId="180" fontId="34" fillId="0" borderId="0" applyFont="0" applyFill="0" applyBorder="0" applyAlignment="0" applyProtection="0"/>
    <xf numFmtId="164" fontId="35" fillId="0" borderId="0" applyFont="0" applyFill="0" applyBorder="0" applyAlignment="0" applyProtection="0"/>
    <xf numFmtId="165" fontId="35" fillId="0" borderId="0" applyFont="0" applyFill="0" applyBorder="0" applyAlignment="0" applyProtection="0"/>
    <xf numFmtId="167" fontId="36" fillId="0" borderId="0" applyFont="0" applyFill="0" applyBorder="0" applyAlignment="0" applyProtection="0"/>
    <xf numFmtId="0" fontId="32"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7" fillId="0" borderId="0"/>
    <xf numFmtId="0" fontId="9" fillId="0" borderId="0" applyNumberFormat="0" applyFill="0" applyBorder="0" applyAlignment="0" applyProtection="0"/>
    <xf numFmtId="181" fontId="26"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xf numFmtId="0" fontId="39" fillId="0" borderId="0"/>
    <xf numFmtId="0" fontId="39" fillId="0" borderId="0"/>
    <xf numFmtId="0" fontId="38" fillId="0" borderId="0" applyNumberFormat="0" applyFill="0" applyBorder="0" applyAlignment="0" applyProtection="0"/>
    <xf numFmtId="0" fontId="38" fillId="0" borderId="0" applyNumberFormat="0" applyFill="0" applyBorder="0" applyAlignment="0" applyProtection="0"/>
    <xf numFmtId="0" fontId="39" fillId="0" borderId="0"/>
    <xf numFmtId="0" fontId="39" fillId="0" borderId="0"/>
    <xf numFmtId="0" fontId="38" fillId="0" borderId="0" applyNumberFormat="0" applyFill="0" applyBorder="0" applyAlignment="0" applyProtection="0"/>
    <xf numFmtId="0" fontId="38" fillId="0" borderId="0" applyNumberFormat="0" applyFill="0" applyBorder="0" applyAlignment="0" applyProtection="0"/>
    <xf numFmtId="182" fontId="40" fillId="0" borderId="0" applyFont="0" applyFill="0" applyBorder="0" applyAlignment="0" applyProtection="0"/>
    <xf numFmtId="183" fontId="41" fillId="0" borderId="0" applyFont="0" applyFill="0" applyBorder="0" applyAlignment="0" applyProtection="0"/>
    <xf numFmtId="184" fontId="41" fillId="0" borderId="0" applyFont="0" applyFill="0" applyBorder="0" applyAlignment="0" applyProtection="0"/>
    <xf numFmtId="0" fontId="42" fillId="0" borderId="0"/>
    <xf numFmtId="0" fontId="9" fillId="0" borderId="0"/>
    <xf numFmtId="1" fontId="43" fillId="0" borderId="1" applyBorder="0" applyAlignment="0">
      <alignment horizontal="center"/>
    </xf>
    <xf numFmtId="3" fontId="185" fillId="0" borderId="1"/>
    <xf numFmtId="3" fontId="185" fillId="0" borderId="1"/>
    <xf numFmtId="0" fontId="44" fillId="2" borderId="0"/>
    <xf numFmtId="0" fontId="44" fillId="2" borderId="0"/>
    <xf numFmtId="0" fontId="44" fillId="2" borderId="0"/>
    <xf numFmtId="0" fontId="44" fillId="2" borderId="0"/>
    <xf numFmtId="0" fontId="44" fillId="2" borderId="0"/>
    <xf numFmtId="0" fontId="34" fillId="2" borderId="0"/>
    <xf numFmtId="0" fontId="34" fillId="2" borderId="0"/>
    <xf numFmtId="0" fontId="34" fillId="2" borderId="0"/>
    <xf numFmtId="0" fontId="34" fillId="2" borderId="0"/>
    <xf numFmtId="0" fontId="34" fillId="2" borderId="0"/>
    <xf numFmtId="0" fontId="44" fillId="2" borderId="0"/>
    <xf numFmtId="0" fontId="45" fillId="0" borderId="1" applyNumberFormat="0" applyFont="0" applyBorder="0">
      <alignment horizontal="left" indent="2"/>
    </xf>
    <xf numFmtId="0" fontId="44" fillId="2" borderId="0"/>
    <xf numFmtId="0" fontId="45" fillId="0" borderId="1" applyNumberFormat="0" applyFont="0" applyBorder="0">
      <alignment horizontal="left" indent="2"/>
    </xf>
    <xf numFmtId="0" fontId="45" fillId="0" borderId="1" applyNumberFormat="0" applyFont="0" applyBorder="0">
      <alignment horizontal="left" indent="2"/>
    </xf>
    <xf numFmtId="0" fontId="44" fillId="2" borderId="0"/>
    <xf numFmtId="9" fontId="46" fillId="0" borderId="0" applyFont="0" applyFill="0" applyBorder="0" applyAlignment="0" applyProtection="0"/>
    <xf numFmtId="0" fontId="47" fillId="2" borderId="0"/>
    <xf numFmtId="0" fontId="47" fillId="2" borderId="0"/>
    <xf numFmtId="0" fontId="47" fillId="2" borderId="0"/>
    <xf numFmtId="0" fontId="47" fillId="2" borderId="0"/>
    <xf numFmtId="0" fontId="47" fillId="2" borderId="0"/>
    <xf numFmtId="0" fontId="34" fillId="2" borderId="0"/>
    <xf numFmtId="0" fontId="34" fillId="2" borderId="0"/>
    <xf numFmtId="0" fontId="34" fillId="2" borderId="0"/>
    <xf numFmtId="0" fontId="34" fillId="2" borderId="0"/>
    <xf numFmtId="0" fontId="34" fillId="2" borderId="0"/>
    <xf numFmtId="0" fontId="47" fillId="2" borderId="0"/>
    <xf numFmtId="0" fontId="45" fillId="0" borderId="1" applyNumberFormat="0" applyFont="0" applyBorder="0" applyAlignment="0">
      <alignment horizontal="center"/>
    </xf>
    <xf numFmtId="0" fontId="47" fillId="2" borderId="0"/>
    <xf numFmtId="0" fontId="45" fillId="0" borderId="1" applyNumberFormat="0" applyFont="0" applyBorder="0" applyAlignment="0">
      <alignment horizontal="center"/>
    </xf>
    <xf numFmtId="0" fontId="45" fillId="0" borderId="1" applyNumberFormat="0" applyFont="0" applyBorder="0" applyAlignment="0">
      <alignment horizontal="center"/>
    </xf>
    <xf numFmtId="0" fontId="47" fillId="2" borderId="0"/>
    <xf numFmtId="0" fontId="26" fillId="0" borderId="0"/>
    <xf numFmtId="0" fontId="48" fillId="3" borderId="0" applyNumberFormat="0" applyBorder="0" applyAlignment="0" applyProtection="0"/>
    <xf numFmtId="0" fontId="73" fillId="3" borderId="0" applyNumberFormat="0" applyBorder="0" applyAlignment="0" applyProtection="0"/>
    <xf numFmtId="0" fontId="48" fillId="4" borderId="0" applyNumberFormat="0" applyBorder="0" applyAlignment="0" applyProtection="0"/>
    <xf numFmtId="0" fontId="73" fillId="4" borderId="0" applyNumberFormat="0" applyBorder="0" applyAlignment="0" applyProtection="0"/>
    <xf numFmtId="0" fontId="48" fillId="5" borderId="0" applyNumberFormat="0" applyBorder="0" applyAlignment="0" applyProtection="0"/>
    <xf numFmtId="0" fontId="73" fillId="5" borderId="0" applyNumberFormat="0" applyBorder="0" applyAlignment="0" applyProtection="0"/>
    <xf numFmtId="0" fontId="48" fillId="6" borderId="0" applyNumberFormat="0" applyBorder="0" applyAlignment="0" applyProtection="0"/>
    <xf numFmtId="0" fontId="73" fillId="6" borderId="0" applyNumberFormat="0" applyBorder="0" applyAlignment="0" applyProtection="0"/>
    <xf numFmtId="0" fontId="48" fillId="7" borderId="0" applyNumberFormat="0" applyBorder="0" applyAlignment="0" applyProtection="0"/>
    <xf numFmtId="0" fontId="73" fillId="7" borderId="0" applyNumberFormat="0" applyBorder="0" applyAlignment="0" applyProtection="0"/>
    <xf numFmtId="0" fontId="48" fillId="8" borderId="0" applyNumberFormat="0" applyBorder="0" applyAlignment="0" applyProtection="0"/>
    <xf numFmtId="0" fontId="73" fillId="8" borderId="0" applyNumberFormat="0" applyBorder="0" applyAlignment="0" applyProtection="0"/>
    <xf numFmtId="0" fontId="49" fillId="2" borderId="0"/>
    <xf numFmtId="0" fontId="49" fillId="2" borderId="0"/>
    <xf numFmtId="0" fontId="49" fillId="2" borderId="0"/>
    <xf numFmtId="0" fontId="49" fillId="2" borderId="0"/>
    <xf numFmtId="0" fontId="49" fillId="2" borderId="0"/>
    <xf numFmtId="0" fontId="34" fillId="2" borderId="0"/>
    <xf numFmtId="0" fontId="34" fillId="2" borderId="0"/>
    <xf numFmtId="0" fontId="34" fillId="2" borderId="0"/>
    <xf numFmtId="0" fontId="34" fillId="2" borderId="0"/>
    <xf numFmtId="0" fontId="34" fillId="2" borderId="0"/>
    <xf numFmtId="0" fontId="49" fillId="2" borderId="0"/>
    <xf numFmtId="0" fontId="50" fillId="0" borderId="0">
      <alignment wrapText="1"/>
    </xf>
    <xf numFmtId="0" fontId="50" fillId="0" borderId="0">
      <alignment wrapText="1"/>
    </xf>
    <xf numFmtId="0" fontId="50" fillId="0" borderId="0">
      <alignment wrapText="1"/>
    </xf>
    <xf numFmtId="0" fontId="50" fillId="0" borderId="0">
      <alignment wrapText="1"/>
    </xf>
    <xf numFmtId="0" fontId="50" fillId="0" borderId="0">
      <alignment wrapText="1"/>
    </xf>
    <xf numFmtId="0" fontId="34" fillId="0" borderId="0">
      <alignment wrapText="1"/>
    </xf>
    <xf numFmtId="0" fontId="34" fillId="0" borderId="0">
      <alignment wrapText="1"/>
    </xf>
    <xf numFmtId="0" fontId="34" fillId="0" borderId="0">
      <alignment wrapText="1"/>
    </xf>
    <xf numFmtId="0" fontId="34" fillId="0" borderId="0">
      <alignment wrapText="1"/>
    </xf>
    <xf numFmtId="0" fontId="34" fillId="0" borderId="0">
      <alignment wrapText="1"/>
    </xf>
    <xf numFmtId="0" fontId="50" fillId="0" borderId="0">
      <alignment wrapText="1"/>
    </xf>
    <xf numFmtId="0" fontId="48" fillId="9" borderId="0" applyNumberFormat="0" applyBorder="0" applyAlignment="0" applyProtection="0"/>
    <xf numFmtId="0" fontId="73" fillId="9" borderId="0" applyNumberFormat="0" applyBorder="0" applyAlignment="0" applyProtection="0"/>
    <xf numFmtId="0" fontId="48" fillId="10" borderId="0" applyNumberFormat="0" applyBorder="0" applyAlignment="0" applyProtection="0"/>
    <xf numFmtId="0" fontId="73" fillId="10" borderId="0" applyNumberFormat="0" applyBorder="0" applyAlignment="0" applyProtection="0"/>
    <xf numFmtId="0" fontId="48" fillId="11" borderId="0" applyNumberFormat="0" applyBorder="0" applyAlignment="0" applyProtection="0"/>
    <xf numFmtId="0" fontId="73" fillId="11" borderId="0" applyNumberFormat="0" applyBorder="0" applyAlignment="0" applyProtection="0"/>
    <xf numFmtId="0" fontId="48" fillId="6" borderId="0" applyNumberFormat="0" applyBorder="0" applyAlignment="0" applyProtection="0"/>
    <xf numFmtId="0" fontId="73" fillId="6" borderId="0" applyNumberFormat="0" applyBorder="0" applyAlignment="0" applyProtection="0"/>
    <xf numFmtId="0" fontId="48" fillId="9" borderId="0" applyNumberFormat="0" applyBorder="0" applyAlignment="0" applyProtection="0"/>
    <xf numFmtId="0" fontId="73" fillId="9" borderId="0" applyNumberFormat="0" applyBorder="0" applyAlignment="0" applyProtection="0"/>
    <xf numFmtId="0" fontId="48" fillId="12" borderId="0" applyNumberFormat="0" applyBorder="0" applyAlignment="0" applyProtection="0"/>
    <xf numFmtId="0" fontId="73" fillId="12" borderId="0" applyNumberFormat="0" applyBorder="0" applyAlignment="0" applyProtection="0"/>
    <xf numFmtId="185" fontId="51" fillId="0" borderId="3" applyNumberFormat="0" applyFont="0" applyBorder="0" applyAlignment="0">
      <alignment horizontal="center"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2" fillId="13" borderId="0" applyNumberFormat="0" applyBorder="0" applyAlignment="0" applyProtection="0"/>
    <xf numFmtId="0" fontId="186" fillId="13" borderId="0" applyNumberFormat="0" applyBorder="0" applyAlignment="0" applyProtection="0"/>
    <xf numFmtId="0" fontId="52" fillId="10" borderId="0" applyNumberFormat="0" applyBorder="0" applyAlignment="0" applyProtection="0"/>
    <xf numFmtId="0" fontId="186" fillId="10" borderId="0" applyNumberFormat="0" applyBorder="0" applyAlignment="0" applyProtection="0"/>
    <xf numFmtId="0" fontId="52" fillId="11" borderId="0" applyNumberFormat="0" applyBorder="0" applyAlignment="0" applyProtection="0"/>
    <xf numFmtId="0" fontId="186" fillId="11" borderId="0" applyNumberFormat="0" applyBorder="0" applyAlignment="0" applyProtection="0"/>
    <xf numFmtId="0" fontId="52" fillId="14" borderId="0" applyNumberFormat="0" applyBorder="0" applyAlignment="0" applyProtection="0"/>
    <xf numFmtId="0" fontId="186" fillId="14" borderId="0" applyNumberFormat="0" applyBorder="0" applyAlignment="0" applyProtection="0"/>
    <xf numFmtId="0" fontId="52" fillId="15" borderId="0" applyNumberFormat="0" applyBorder="0" applyAlignment="0" applyProtection="0"/>
    <xf numFmtId="0" fontId="186" fillId="15" borderId="0" applyNumberFormat="0" applyBorder="0" applyAlignment="0" applyProtection="0"/>
    <xf numFmtId="0" fontId="52" fillId="16" borderId="0" applyNumberFormat="0" applyBorder="0" applyAlignment="0" applyProtection="0"/>
    <xf numFmtId="0" fontId="186" fillId="16" borderId="0" applyNumberFormat="0" applyBorder="0" applyAlignment="0" applyProtection="0"/>
    <xf numFmtId="0" fontId="53" fillId="0" borderId="0"/>
    <xf numFmtId="0" fontId="52" fillId="17" borderId="0" applyNumberFormat="0" applyBorder="0" applyAlignment="0" applyProtection="0"/>
    <xf numFmtId="0" fontId="186" fillId="17" borderId="0" applyNumberFormat="0" applyBorder="0" applyAlignment="0" applyProtection="0"/>
    <xf numFmtId="0" fontId="52" fillId="18" borderId="0" applyNumberFormat="0" applyBorder="0" applyAlignment="0" applyProtection="0"/>
    <xf numFmtId="0" fontId="186" fillId="18" borderId="0" applyNumberFormat="0" applyBorder="0" applyAlignment="0" applyProtection="0"/>
    <xf numFmtId="0" fontId="52" fillId="19" borderId="0" applyNumberFormat="0" applyBorder="0" applyAlignment="0" applyProtection="0"/>
    <xf numFmtId="0" fontId="186" fillId="19" borderId="0" applyNumberFormat="0" applyBorder="0" applyAlignment="0" applyProtection="0"/>
    <xf numFmtId="0" fontId="52" fillId="14" borderId="0" applyNumberFormat="0" applyBorder="0" applyAlignment="0" applyProtection="0"/>
    <xf numFmtId="0" fontId="186" fillId="14" borderId="0" applyNumberFormat="0" applyBorder="0" applyAlignment="0" applyProtection="0"/>
    <xf numFmtId="0" fontId="52" fillId="15" borderId="0" applyNumberFormat="0" applyBorder="0" applyAlignment="0" applyProtection="0"/>
    <xf numFmtId="0" fontId="186" fillId="15" borderId="0" applyNumberFormat="0" applyBorder="0" applyAlignment="0" applyProtection="0"/>
    <xf numFmtId="0" fontId="52" fillId="20" borderId="0" applyNumberFormat="0" applyBorder="0" applyAlignment="0" applyProtection="0"/>
    <xf numFmtId="0" fontId="186" fillId="20" borderId="0" applyNumberFormat="0" applyBorder="0" applyAlignment="0" applyProtection="0"/>
    <xf numFmtId="42" fontId="9" fillId="0" borderId="0" applyFont="0" applyFill="0" applyBorder="0" applyAlignment="0" applyProtection="0"/>
    <xf numFmtId="0" fontId="54" fillId="0" borderId="0" applyFont="0" applyFill="0" applyBorder="0" applyAlignment="0" applyProtection="0"/>
    <xf numFmtId="182" fontId="55" fillId="0" borderId="0" applyFont="0" applyFill="0" applyBorder="0" applyAlignment="0" applyProtection="0"/>
    <xf numFmtId="186" fontId="56" fillId="0" borderId="0" applyFont="0" applyFill="0" applyBorder="0" applyAlignment="0" applyProtection="0"/>
    <xf numFmtId="0" fontId="54" fillId="0" borderId="0" applyFont="0" applyFill="0" applyBorder="0" applyAlignment="0" applyProtection="0"/>
    <xf numFmtId="187" fontId="55" fillId="0" borderId="0" applyFont="0" applyFill="0" applyBorder="0" applyAlignment="0" applyProtection="0"/>
    <xf numFmtId="0" fontId="57" fillId="0" borderId="0">
      <alignment horizontal="center" wrapText="1"/>
      <protection locked="0"/>
    </xf>
    <xf numFmtId="164" fontId="9" fillId="0" borderId="0" applyFont="0" applyFill="0" applyBorder="0" applyAlignment="0" applyProtection="0"/>
    <xf numFmtId="0" fontId="54" fillId="0" borderId="0" applyFont="0" applyFill="0" applyBorder="0" applyAlignment="0" applyProtection="0"/>
    <xf numFmtId="188" fontId="46" fillId="0" borderId="0" applyFont="0" applyFill="0" applyBorder="0" applyAlignment="0" applyProtection="0"/>
    <xf numFmtId="189" fontId="56" fillId="0" borderId="0" applyFont="0" applyFill="0" applyBorder="0" applyAlignment="0" applyProtection="0"/>
    <xf numFmtId="0" fontId="54" fillId="0" borderId="0" applyFont="0" applyFill="0" applyBorder="0" applyAlignment="0" applyProtection="0"/>
    <xf numFmtId="190" fontId="46" fillId="0" borderId="0" applyFont="0" applyFill="0" applyBorder="0" applyAlignment="0" applyProtection="0"/>
    <xf numFmtId="0" fontId="58" fillId="4" borderId="0" applyNumberFormat="0" applyBorder="0" applyAlignment="0" applyProtection="0"/>
    <xf numFmtId="0" fontId="187" fillId="4" borderId="0" applyNumberFormat="0" applyBorder="0" applyAlignment="0" applyProtection="0"/>
    <xf numFmtId="0" fontId="59" fillId="0" borderId="0"/>
    <xf numFmtId="0" fontId="234" fillId="0" borderId="0"/>
    <xf numFmtId="0" fontId="75"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5"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60" fillId="0" borderId="0" applyNumberFormat="0" applyFill="0" applyBorder="0" applyAlignment="0" applyProtection="0"/>
    <xf numFmtId="0" fontId="54" fillId="0" borderId="0"/>
    <xf numFmtId="0" fontId="61" fillId="0" borderId="0"/>
    <xf numFmtId="0" fontId="54" fillId="0" borderId="0"/>
    <xf numFmtId="0" fontId="62" fillId="0" borderId="0"/>
    <xf numFmtId="0" fontId="34" fillId="0" borderId="0"/>
    <xf numFmtId="0" fontId="63" fillId="0" borderId="0"/>
    <xf numFmtId="191" fontId="26" fillId="0" borderId="0" applyFill="0" applyBorder="0" applyAlignment="0"/>
    <xf numFmtId="0" fontId="188" fillId="0" borderId="0" applyFill="0" applyBorder="0" applyAlignment="0"/>
    <xf numFmtId="192" fontId="64" fillId="0" borderId="0" applyFill="0" applyBorder="0" applyAlignment="0"/>
    <xf numFmtId="193" fontId="64" fillId="0" borderId="0" applyFill="0" applyBorder="0" applyAlignment="0"/>
    <xf numFmtId="194" fontId="26" fillId="0" borderId="0" applyFill="0" applyBorder="0" applyAlignment="0"/>
    <xf numFmtId="195" fontId="26" fillId="0" borderId="0" applyFill="0" applyBorder="0" applyAlignment="0"/>
    <xf numFmtId="196" fontId="26" fillId="0" borderId="0" applyFill="0" applyBorder="0" applyAlignment="0"/>
    <xf numFmtId="197" fontId="26" fillId="0" borderId="0" applyFill="0" applyBorder="0" applyAlignment="0"/>
    <xf numFmtId="192" fontId="64" fillId="0" borderId="0" applyFill="0" applyBorder="0" applyAlignment="0"/>
    <xf numFmtId="0" fontId="65" fillId="21" borderId="4" applyNumberFormat="0" applyAlignment="0" applyProtection="0"/>
    <xf numFmtId="0" fontId="189" fillId="21" borderId="4" applyNumberFormat="0" applyAlignment="0" applyProtection="0"/>
    <xf numFmtId="0" fontId="66" fillId="0" borderId="0"/>
    <xf numFmtId="198" fontId="67" fillId="0" borderId="5" applyBorder="0"/>
    <xf numFmtId="198" fontId="68" fillId="0" borderId="6">
      <protection locked="0"/>
    </xf>
    <xf numFmtId="199" fontId="69" fillId="0" borderId="6"/>
    <xf numFmtId="0" fontId="70" fillId="22" borderId="7" applyNumberFormat="0" applyAlignment="0" applyProtection="0"/>
    <xf numFmtId="0" fontId="190" fillId="22" borderId="7" applyNumberFormat="0" applyAlignment="0" applyProtection="0"/>
    <xf numFmtId="185" fontId="71" fillId="0" borderId="0" applyFont="0" applyFill="0" applyBorder="0" applyAlignment="0" applyProtection="0"/>
    <xf numFmtId="4" fontId="72" fillId="0" borderId="0" applyAlignment="0"/>
    <xf numFmtId="0" fontId="73" fillId="0" borderId="0"/>
    <xf numFmtId="1" fontId="9" fillId="0" borderId="8" applyBorder="0"/>
    <xf numFmtId="1" fontId="191" fillId="0" borderId="8" applyBorder="0"/>
    <xf numFmtId="200" fontId="74" fillId="0" borderId="0"/>
    <xf numFmtId="200" fontId="74" fillId="0" borderId="0"/>
    <xf numFmtId="200" fontId="74" fillId="0" borderId="0"/>
    <xf numFmtId="200" fontId="74" fillId="0" borderId="0"/>
    <xf numFmtId="200" fontId="74" fillId="0" borderId="0"/>
    <xf numFmtId="200" fontId="74" fillId="0" borderId="0"/>
    <xf numFmtId="200" fontId="74" fillId="0" borderId="0"/>
    <xf numFmtId="200" fontId="74" fillId="0" borderId="0"/>
    <xf numFmtId="168" fontId="75" fillId="0" borderId="0" applyFont="0" applyFill="0" applyBorder="0" applyAlignment="0" applyProtection="0"/>
    <xf numFmtId="168" fontId="9" fillId="0" borderId="0" applyFont="0" applyFill="0" applyBorder="0" applyAlignment="0" applyProtection="0"/>
    <xf numFmtId="168" fontId="26" fillId="0" borderId="0" applyFont="0" applyFill="0" applyBorder="0" applyAlignment="0" applyProtection="0"/>
    <xf numFmtId="168" fontId="75" fillId="0" borderId="0" applyFont="0" applyFill="0" applyBorder="0" applyAlignment="0" applyProtection="0"/>
    <xf numFmtId="196" fontId="26" fillId="0" borderId="0" applyFont="0" applyFill="0" applyBorder="0" applyAlignment="0" applyProtection="0"/>
    <xf numFmtId="169" fontId="9" fillId="0" borderId="0" applyFont="0" applyFill="0" applyBorder="0" applyAlignment="0" applyProtection="0"/>
    <xf numFmtId="43" fontId="48" fillId="0" borderId="0" applyFont="0" applyFill="0" applyBorder="0" applyAlignment="0" applyProtection="0"/>
    <xf numFmtId="43" fontId="73" fillId="0" borderId="0" applyFont="0" applyFill="0" applyBorder="0" applyAlignment="0" applyProtection="0"/>
    <xf numFmtId="43" fontId="76" fillId="0" borderId="0" applyFont="0" applyFill="0" applyBorder="0" applyAlignment="0" applyProtection="0"/>
    <xf numFmtId="43" fontId="75" fillId="0" borderId="0" applyFont="0" applyFill="0" applyBorder="0" applyAlignment="0" applyProtection="0"/>
    <xf numFmtId="43" fontId="182" fillId="0" borderId="0" applyFont="0" applyFill="0" applyBorder="0" applyAlignment="0" applyProtection="0"/>
    <xf numFmtId="43" fontId="192" fillId="0" borderId="0" applyFont="0" applyFill="0" applyBorder="0" applyAlignment="0" applyProtection="0"/>
    <xf numFmtId="43" fontId="182" fillId="0" borderId="0" applyFont="0" applyFill="0" applyBorder="0" applyAlignment="0" applyProtection="0"/>
    <xf numFmtId="43" fontId="192"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43" fontId="9" fillId="0" borderId="0" applyFont="0" applyFill="0" applyBorder="0" applyAlignment="0" applyProtection="0"/>
    <xf numFmtId="169" fontId="115" fillId="0" borderId="0" applyFont="0" applyFill="0" applyBorder="0" applyAlignment="0" applyProtection="0"/>
    <xf numFmtId="43" fontId="9" fillId="0" borderId="0" applyFont="0" applyFill="0" applyBorder="0" applyAlignment="0" applyProtection="0"/>
    <xf numFmtId="169" fontId="6" fillId="0" borderId="0" applyFont="0" applyFill="0" applyBorder="0" applyAlignment="0" applyProtection="0"/>
    <xf numFmtId="169" fontId="48"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0" fillId="0" borderId="0" applyFont="0" applyFill="0" applyBorder="0" applyAlignment="0" applyProtection="0"/>
    <xf numFmtId="169" fontId="73" fillId="0" borderId="0" applyFont="0" applyFill="0" applyBorder="0" applyAlignment="0" applyProtection="0"/>
    <xf numFmtId="43" fontId="48" fillId="0" borderId="0" applyFont="0" applyFill="0" applyBorder="0" applyAlignment="0" applyProtection="0"/>
    <xf numFmtId="43" fontId="9" fillId="0" borderId="0" applyFont="0" applyFill="0" applyBorder="0"/>
    <xf numFmtId="169" fontId="115" fillId="0" borderId="0" applyFont="0" applyFill="0" applyBorder="0" applyAlignment="0" applyProtection="0"/>
    <xf numFmtId="43" fontId="9" fillId="0" borderId="0" applyFont="0" applyFill="0" applyBorder="0"/>
    <xf numFmtId="43" fontId="184"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43" fontId="26" fillId="0" borderId="0" applyFont="0" applyFill="0" applyBorder="0" applyAlignment="0" applyProtection="0"/>
    <xf numFmtId="43" fontId="9" fillId="0" borderId="0" applyFont="0" applyFill="0" applyBorder="0" applyAlignment="0" applyProtection="0"/>
    <xf numFmtId="169" fontId="75" fillId="0" borderId="0" applyFont="0" applyFill="0" applyBorder="0" applyAlignment="0" applyProtection="0"/>
    <xf numFmtId="43" fontId="73"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8" fontId="10" fillId="0" borderId="0" applyFont="0" applyFill="0" applyBorder="0" applyAlignment="0" applyProtection="0"/>
    <xf numFmtId="43" fontId="10" fillId="0" borderId="0" applyFont="0" applyFill="0" applyBorder="0" applyAlignment="0" applyProtection="0"/>
    <xf numFmtId="43" fontId="19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8" fontId="26" fillId="0" borderId="0" applyFont="0" applyFill="0" applyBorder="0" applyAlignment="0" applyProtection="0"/>
    <xf numFmtId="0" fontId="9" fillId="0" borderId="0" applyFont="0" applyFill="0" applyBorder="0" applyAlignment="0" applyProtection="0"/>
    <xf numFmtId="43" fontId="26" fillId="0" borderId="0" applyFont="0" applyFill="0" applyBorder="0" applyAlignment="0" applyProtection="0"/>
    <xf numFmtId="8" fontId="26" fillId="0" borderId="0" applyFont="0" applyFill="0" applyBorder="0" applyAlignment="0" applyProtection="0"/>
    <xf numFmtId="8" fontId="26" fillId="0" borderId="0" applyFont="0" applyFill="0" applyBorder="0" applyAlignment="0" applyProtection="0"/>
    <xf numFmtId="43" fontId="193" fillId="0" borderId="0" applyFont="0" applyFill="0" applyBorder="0" applyAlignment="0" applyProtection="0"/>
    <xf numFmtId="169" fontId="115" fillId="0" borderId="0" applyFont="0" applyFill="0" applyBorder="0" applyAlignment="0" applyProtection="0"/>
    <xf numFmtId="43" fontId="48" fillId="0" borderId="0" applyFont="0" applyFill="0" applyBorder="0" applyAlignment="0" applyProtection="0"/>
    <xf numFmtId="169" fontId="115"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169" fontId="75" fillId="0" borderId="0" applyFont="0" applyFill="0" applyBorder="0" applyAlignment="0" applyProtection="0"/>
    <xf numFmtId="169" fontId="48" fillId="0" borderId="0" applyFont="0" applyFill="0" applyBorder="0" applyAlignment="0" applyProtection="0"/>
    <xf numFmtId="43" fontId="10"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213" fillId="0" borderId="0" applyFont="0" applyFill="0" applyBorder="0" applyAlignment="0" applyProtection="0"/>
    <xf numFmtId="43" fontId="9"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169" fontId="76" fillId="0" borderId="0" applyFont="0" applyFill="0" applyBorder="0" applyAlignment="0" applyProtection="0"/>
    <xf numFmtId="201" fontId="9" fillId="0" borderId="0"/>
    <xf numFmtId="201" fontId="170" fillId="0" borderId="0"/>
    <xf numFmtId="3" fontId="9" fillId="0" borderId="0" applyFont="0" applyFill="0" applyBorder="0" applyAlignment="0" applyProtection="0"/>
    <xf numFmtId="0" fontId="78" fillId="0" borderId="0">
      <alignment horizontal="center"/>
    </xf>
    <xf numFmtId="0" fontId="79" fillId="0" borderId="0" applyNumberFormat="0" applyAlignment="0">
      <alignment horizontal="left"/>
    </xf>
    <xf numFmtId="202" fontId="80" fillId="0" borderId="0">
      <protection locked="0"/>
    </xf>
    <xf numFmtId="203" fontId="80" fillId="0" borderId="0">
      <protection locked="0"/>
    </xf>
    <xf numFmtId="204" fontId="81" fillId="0" borderId="9">
      <protection locked="0"/>
    </xf>
    <xf numFmtId="205" fontId="80" fillId="0" borderId="0">
      <protection locked="0"/>
    </xf>
    <xf numFmtId="206" fontId="80" fillId="0" borderId="0">
      <protection locked="0"/>
    </xf>
    <xf numFmtId="205" fontId="80" fillId="0" borderId="0" applyNumberFormat="0">
      <protection locked="0"/>
    </xf>
    <xf numFmtId="205" fontId="80" fillId="0" borderId="0">
      <protection locked="0"/>
    </xf>
    <xf numFmtId="198" fontId="82" fillId="0" borderId="2"/>
    <xf numFmtId="207" fontId="82" fillId="0" borderId="2"/>
    <xf numFmtId="2" fontId="20" fillId="0" borderId="10" applyFill="0" applyProtection="0">
      <alignment horizontal="center" vertical="center" wrapText="1"/>
    </xf>
    <xf numFmtId="192" fontId="64" fillId="0" borderId="0" applyFont="0" applyFill="0" applyBorder="0" applyAlignment="0" applyProtection="0"/>
    <xf numFmtId="208" fontId="9" fillId="0" borderId="0" applyFont="0" applyFill="0" applyBorder="0" applyAlignment="0" applyProtection="0"/>
    <xf numFmtId="276" fontId="194" fillId="0" borderId="0" applyFont="0" applyFill="0" applyBorder="0" applyAlignment="0" applyProtection="0"/>
    <xf numFmtId="209" fontId="9" fillId="0" borderId="0"/>
    <xf numFmtId="209" fontId="75" fillId="0" borderId="0"/>
    <xf numFmtId="209" fontId="75" fillId="0" borderId="0"/>
    <xf numFmtId="198" fontId="30" fillId="0" borderId="2">
      <alignment horizontal="center"/>
      <protection hidden="1"/>
    </xf>
    <xf numFmtId="210" fontId="83" fillId="0" borderId="2">
      <alignment horizontal="center"/>
      <protection hidden="1"/>
    </xf>
    <xf numFmtId="211" fontId="26" fillId="0" borderId="11"/>
    <xf numFmtId="0" fontId="9" fillId="0" borderId="0" applyFont="0" applyFill="0" applyBorder="0" applyAlignment="0" applyProtection="0"/>
    <xf numFmtId="14" fontId="84" fillId="0" borderId="0" applyFill="0" applyBorder="0" applyAlignment="0"/>
    <xf numFmtId="3" fontId="85" fillId="0" borderId="12">
      <alignment horizontal="left" vertical="top" wrapText="1"/>
    </xf>
    <xf numFmtId="212" fontId="86" fillId="0" borderId="0" applyFont="0" applyFill="0" applyBorder="0" applyAlignment="0" applyProtection="0"/>
    <xf numFmtId="213" fontId="86" fillId="0" borderId="0" applyFont="0" applyFill="0" applyBorder="0" applyAlignment="0" applyProtection="0"/>
    <xf numFmtId="214" fontId="9" fillId="0" borderId="0"/>
    <xf numFmtId="214" fontId="75" fillId="0" borderId="0"/>
    <xf numFmtId="214" fontId="75" fillId="0" borderId="0"/>
    <xf numFmtId="164" fontId="87" fillId="0" borderId="0" applyFont="0" applyFill="0" applyBorder="0" applyAlignment="0" applyProtection="0"/>
    <xf numFmtId="165"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41" fontId="87" fillId="0" borderId="0" applyFont="0" applyFill="0" applyBorder="0" applyAlignment="0" applyProtection="0"/>
    <xf numFmtId="41"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41" fontId="87" fillId="0" borderId="0" applyFont="0" applyFill="0" applyBorder="0" applyAlignment="0" applyProtection="0"/>
    <xf numFmtId="41" fontId="87" fillId="0" borderId="0" applyFont="0" applyFill="0" applyBorder="0" applyAlignment="0" applyProtection="0"/>
    <xf numFmtId="168" fontId="87" fillId="0" borderId="0" applyFont="0" applyFill="0" applyBorder="0" applyAlignment="0" applyProtection="0"/>
    <xf numFmtId="168" fontId="87" fillId="0" borderId="0" applyFont="0" applyFill="0" applyBorder="0" applyAlignment="0" applyProtection="0"/>
    <xf numFmtId="164"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5" fontId="87" fillId="0" borderId="0" applyFont="0" applyFill="0" applyBorder="0" applyAlignment="0" applyProtection="0"/>
    <xf numFmtId="3" fontId="26" fillId="0" borderId="0" applyFont="0" applyBorder="0" applyAlignment="0"/>
    <xf numFmtId="0" fontId="21" fillId="0" borderId="0">
      <alignment vertical="center"/>
    </xf>
    <xf numFmtId="196" fontId="26" fillId="0" borderId="0" applyFill="0" applyBorder="0" applyAlignment="0"/>
    <xf numFmtId="192" fontId="64" fillId="0" borderId="0" applyFill="0" applyBorder="0" applyAlignment="0"/>
    <xf numFmtId="196" fontId="26" fillId="0" borderId="0" applyFill="0" applyBorder="0" applyAlignment="0"/>
    <xf numFmtId="197" fontId="26" fillId="0" borderId="0" applyFill="0" applyBorder="0" applyAlignment="0"/>
    <xf numFmtId="192" fontId="64" fillId="0" borderId="0" applyFill="0" applyBorder="0" applyAlignment="0"/>
    <xf numFmtId="0" fontId="88" fillId="0" borderId="0" applyNumberFormat="0" applyAlignment="0">
      <alignment horizontal="left"/>
    </xf>
    <xf numFmtId="0" fontId="89" fillId="0" borderId="0"/>
    <xf numFmtId="0" fontId="195" fillId="0" borderId="0"/>
    <xf numFmtId="0" fontId="90" fillId="0" borderId="0" applyNumberFormat="0" applyFill="0" applyBorder="0" applyAlignment="0" applyProtection="0"/>
    <xf numFmtId="0" fontId="196" fillId="0" borderId="0" applyNumberFormat="0" applyFill="0" applyBorder="0" applyAlignment="0" applyProtection="0"/>
    <xf numFmtId="3" fontId="26" fillId="0" borderId="0" applyFont="0" applyBorder="0" applyAlignment="0"/>
    <xf numFmtId="2" fontId="9" fillId="0" borderId="0" applyFont="0" applyFill="0" applyBorder="0" applyAlignment="0" applyProtection="0"/>
    <xf numFmtId="0" fontId="91" fillId="0" borderId="0">
      <alignment vertical="top" wrapText="1"/>
    </xf>
    <xf numFmtId="3" fontId="26" fillId="23" borderId="13">
      <alignment horizontal="right" vertical="top" wrapText="1"/>
    </xf>
    <xf numFmtId="0" fontId="92" fillId="5" borderId="0" applyNumberFormat="0" applyBorder="0" applyAlignment="0" applyProtection="0"/>
    <xf numFmtId="0" fontId="197" fillId="5" borderId="0" applyNumberFormat="0" applyBorder="0" applyAlignment="0" applyProtection="0"/>
    <xf numFmtId="38" fontId="93" fillId="24" borderId="0" applyNumberFormat="0" applyBorder="0" applyAlignment="0" applyProtection="0"/>
    <xf numFmtId="38" fontId="93" fillId="2" borderId="0" applyNumberFormat="0" applyBorder="0" applyAlignment="0" applyProtection="0"/>
    <xf numFmtId="0" fontId="9" fillId="0" borderId="0" applyNumberFormat="0" applyFont="0" applyBorder="0" applyAlignment="0">
      <alignment horizontal="left" vertical="center"/>
    </xf>
    <xf numFmtId="0" fontId="198" fillId="0" borderId="0" applyNumberFormat="0" applyFont="0" applyBorder="0" applyAlignment="0">
      <alignment horizontal="left" vertical="center"/>
    </xf>
    <xf numFmtId="0" fontId="33" fillId="0" borderId="0">
      <alignment vertical="justify"/>
    </xf>
    <xf numFmtId="0" fontId="94" fillId="25" borderId="0"/>
    <xf numFmtId="0" fontId="95" fillId="0" borderId="0">
      <alignment horizontal="left"/>
    </xf>
    <xf numFmtId="0" fontId="96" fillId="0" borderId="14" applyNumberFormat="0" applyAlignment="0" applyProtection="0">
      <alignment horizontal="left" vertical="center"/>
    </xf>
    <xf numFmtId="0" fontId="96" fillId="0" borderId="15">
      <alignment horizontal="left" vertical="center"/>
    </xf>
    <xf numFmtId="0" fontId="97" fillId="0" borderId="16" applyNumberFormat="0" applyFill="0" applyAlignment="0" applyProtection="0"/>
    <xf numFmtId="0" fontId="199" fillId="0" borderId="16" applyNumberFormat="0" applyFill="0" applyAlignment="0" applyProtection="0"/>
    <xf numFmtId="0" fontId="98" fillId="0" borderId="17" applyNumberFormat="0" applyFill="0" applyAlignment="0" applyProtection="0"/>
    <xf numFmtId="0" fontId="200" fillId="0" borderId="17" applyNumberFormat="0" applyFill="0" applyAlignment="0" applyProtection="0"/>
    <xf numFmtId="0" fontId="99" fillId="0" borderId="18" applyNumberFormat="0" applyFill="0" applyAlignment="0" applyProtection="0"/>
    <xf numFmtId="0" fontId="201" fillId="0" borderId="18" applyNumberFormat="0" applyFill="0" applyAlignment="0" applyProtection="0"/>
    <xf numFmtId="0" fontId="99" fillId="0" borderId="0" applyNumberFormat="0" applyFill="0" applyBorder="0" applyAlignment="0" applyProtection="0"/>
    <xf numFmtId="0" fontId="201" fillId="0" borderId="0" applyNumberFormat="0" applyFill="0" applyBorder="0" applyAlignment="0" applyProtection="0"/>
    <xf numFmtId="215" fontId="33" fillId="0" borderId="0">
      <protection locked="0"/>
    </xf>
    <xf numFmtId="0" fontId="202" fillId="0" borderId="0" applyProtection="0"/>
    <xf numFmtId="215" fontId="33" fillId="0" borderId="0">
      <protection locked="0"/>
    </xf>
    <xf numFmtId="0" fontId="203" fillId="0" borderId="0" applyProtection="0"/>
    <xf numFmtId="0" fontId="100" fillId="0" borderId="19">
      <alignment horizontal="center"/>
    </xf>
    <xf numFmtId="0" fontId="100" fillId="0" borderId="0">
      <alignment horizontal="center"/>
    </xf>
    <xf numFmtId="5" fontId="101" fillId="26" borderId="1" applyNumberFormat="0" applyAlignment="0">
      <alignment horizontal="left" vertical="top"/>
    </xf>
    <xf numFmtId="49" fontId="102" fillId="0" borderId="1">
      <alignment vertical="center"/>
    </xf>
    <xf numFmtId="10" fontId="93" fillId="24" borderId="1" applyNumberFormat="0" applyBorder="0" applyAlignment="0" applyProtection="0"/>
    <xf numFmtId="10" fontId="93" fillId="27" borderId="1" applyNumberFormat="0" applyBorder="0" applyAlignment="0" applyProtection="0"/>
    <xf numFmtId="0" fontId="103" fillId="8" borderId="4" applyNumberFormat="0" applyAlignment="0" applyProtection="0"/>
    <xf numFmtId="0" fontId="204" fillId="8" borderId="4" applyNumberFormat="0" applyAlignment="0" applyProtection="0"/>
    <xf numFmtId="0" fontId="204" fillId="8" borderId="4" applyNumberFormat="0" applyAlignment="0" applyProtection="0"/>
    <xf numFmtId="0" fontId="204" fillId="8" borderId="4" applyNumberFormat="0" applyAlignment="0" applyProtection="0"/>
    <xf numFmtId="0" fontId="204" fillId="8" borderId="4" applyNumberFormat="0" applyAlignment="0" applyProtection="0"/>
    <xf numFmtId="0" fontId="204" fillId="8" borderId="4" applyNumberFormat="0" applyAlignment="0" applyProtection="0"/>
    <xf numFmtId="0" fontId="204" fillId="8" borderId="4" applyNumberFormat="0" applyAlignment="0" applyProtection="0"/>
    <xf numFmtId="0" fontId="204" fillId="8" borderId="4" applyNumberFormat="0" applyAlignment="0" applyProtection="0"/>
    <xf numFmtId="0" fontId="26" fillId="0" borderId="0"/>
    <xf numFmtId="216" fontId="26" fillId="28" borderId="13">
      <alignment vertical="top" wrapText="1"/>
    </xf>
    <xf numFmtId="0" fontId="73" fillId="0" borderId="0"/>
    <xf numFmtId="196" fontId="26" fillId="0" borderId="0" applyFill="0" applyBorder="0" applyAlignment="0"/>
    <xf numFmtId="192" fontId="64" fillId="0" borderId="0" applyFill="0" applyBorder="0" applyAlignment="0"/>
    <xf numFmtId="196" fontId="26" fillId="0" borderId="0" applyFill="0" applyBorder="0" applyAlignment="0"/>
    <xf numFmtId="197" fontId="26" fillId="0" borderId="0" applyFill="0" applyBorder="0" applyAlignment="0"/>
    <xf numFmtId="192" fontId="64" fillId="0" borderId="0" applyFill="0" applyBorder="0" applyAlignment="0"/>
    <xf numFmtId="0" fontId="104" fillId="0" borderId="20" applyNumberFormat="0" applyFill="0" applyAlignment="0" applyProtection="0"/>
    <xf numFmtId="0" fontId="205" fillId="0" borderId="20" applyNumberFormat="0" applyFill="0" applyAlignment="0" applyProtection="0"/>
    <xf numFmtId="198" fontId="93" fillId="0" borderId="5" applyFont="0"/>
    <xf numFmtId="3" fontId="9" fillId="0" borderId="21"/>
    <xf numFmtId="38" fontId="86" fillId="0" borderId="0" applyFont="0" applyFill="0" applyBorder="0" applyAlignment="0" applyProtection="0"/>
    <xf numFmtId="4" fontId="64" fillId="0" borderId="0" applyFont="0" applyFill="0" applyBorder="0" applyAlignment="0" applyProtection="0"/>
    <xf numFmtId="38" fontId="86" fillId="0" borderId="0" applyFont="0" applyFill="0" applyBorder="0" applyAlignment="0" applyProtection="0"/>
    <xf numFmtId="40" fontId="86" fillId="0" borderId="0" applyFont="0" applyFill="0" applyBorder="0" applyAlignment="0" applyProtection="0"/>
    <xf numFmtId="38" fontId="86" fillId="0" borderId="0" applyFont="0" applyFill="0" applyBorder="0" applyAlignment="0" applyProtection="0"/>
    <xf numFmtId="40" fontId="86" fillId="0" borderId="0" applyFont="0" applyFill="0" applyBorder="0" applyAlignment="0" applyProtection="0"/>
    <xf numFmtId="0" fontId="105" fillId="0" borderId="19"/>
    <xf numFmtId="217" fontId="106" fillId="0" borderId="22"/>
    <xf numFmtId="218" fontId="86" fillId="0" borderId="0" applyFont="0" applyFill="0" applyBorder="0" applyAlignment="0" applyProtection="0"/>
    <xf numFmtId="219" fontId="86" fillId="0" borderId="0" applyFont="0" applyFill="0" applyBorder="0" applyAlignment="0" applyProtection="0"/>
    <xf numFmtId="6" fontId="86" fillId="0" borderId="0" applyFont="0" applyFill="0" applyBorder="0" applyAlignment="0" applyProtection="0"/>
    <xf numFmtId="8" fontId="86" fillId="0" borderId="0" applyFont="0" applyFill="0" applyBorder="0" applyAlignment="0" applyProtection="0"/>
    <xf numFmtId="0" fontId="107" fillId="0" borderId="0" applyNumberFormat="0" applyFont="0" applyFill="0" applyAlignment="0"/>
    <xf numFmtId="0" fontId="9" fillId="0" borderId="0" applyNumberFormat="0" applyFill="0" applyAlignment="0"/>
    <xf numFmtId="0" fontId="9" fillId="0" borderId="0" applyNumberFormat="0" applyFill="0" applyAlignment="0"/>
    <xf numFmtId="0" fontId="107" fillId="0" borderId="0" applyNumberFormat="0" applyFont="0" applyFill="0" applyAlignment="0"/>
    <xf numFmtId="0" fontId="9" fillId="0" borderId="0" applyNumberFormat="0" applyFill="0" applyAlignment="0"/>
    <xf numFmtId="0" fontId="107" fillId="0" borderId="0" applyNumberFormat="0" applyFont="0" applyFill="0" applyAlignment="0"/>
    <xf numFmtId="0" fontId="82" fillId="0" borderId="0">
      <alignment horizontal="justify" vertical="top"/>
    </xf>
    <xf numFmtId="0" fontId="108" fillId="29" borderId="0" applyNumberFormat="0" applyBorder="0" applyAlignment="0" applyProtection="0"/>
    <xf numFmtId="0" fontId="206" fillId="29" borderId="0" applyNumberFormat="0" applyBorder="0" applyAlignment="0" applyProtection="0"/>
    <xf numFmtId="0" fontId="9" fillId="0" borderId="0"/>
    <xf numFmtId="0" fontId="170" fillId="0" borderId="0"/>
    <xf numFmtId="0" fontId="26" fillId="0" borderId="0">
      <alignment horizontal="left"/>
    </xf>
    <xf numFmtId="37" fontId="9" fillId="0" borderId="0"/>
    <xf numFmtId="37" fontId="207" fillId="0" borderId="0"/>
    <xf numFmtId="0" fontId="26" fillId="0" borderId="0">
      <alignment horizontal="left"/>
    </xf>
    <xf numFmtId="0" fontId="9" fillId="0" borderId="1" applyNumberFormat="0" applyFont="0" applyFill="0" applyBorder="0" applyAlignment="0">
      <alignment horizontal="center"/>
    </xf>
    <xf numFmtId="0" fontId="208" fillId="0" borderId="1" applyNumberFormat="0" applyFont="0" applyFill="0" applyBorder="0" applyAlignment="0">
      <alignment horizontal="center"/>
    </xf>
    <xf numFmtId="0" fontId="109" fillId="0" borderId="0"/>
    <xf numFmtId="277" fontId="38" fillId="0" borderId="0"/>
    <xf numFmtId="0" fontId="110" fillId="0" borderId="0"/>
    <xf numFmtId="0" fontId="26" fillId="0" borderId="0"/>
    <xf numFmtId="0" fontId="9" fillId="0" borderId="0"/>
    <xf numFmtId="0" fontId="73" fillId="0" borderId="0"/>
    <xf numFmtId="0" fontId="9" fillId="0" borderId="0"/>
    <xf numFmtId="0" fontId="184"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4" fillId="0" borderId="0"/>
    <xf numFmtId="0" fontId="10" fillId="0" borderId="0"/>
    <xf numFmtId="0" fontId="9" fillId="0" borderId="0"/>
    <xf numFmtId="0" fontId="237" fillId="0" borderId="0"/>
    <xf numFmtId="0" fontId="10" fillId="0" borderId="0"/>
    <xf numFmtId="0" fontId="184" fillId="0" borderId="0"/>
    <xf numFmtId="0" fontId="73"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8" fillId="0" borderId="0"/>
    <xf numFmtId="0" fontId="9" fillId="0" borderId="0"/>
    <xf numFmtId="0" fontId="184" fillId="0" borderId="0"/>
    <xf numFmtId="0" fontId="73"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111" fillId="0" borderId="0"/>
    <xf numFmtId="0" fontId="73"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111" fillId="0" borderId="0"/>
    <xf numFmtId="0" fontId="184" fillId="0" borderId="0"/>
    <xf numFmtId="0" fontId="73" fillId="0" borderId="0"/>
    <xf numFmtId="0" fontId="236" fillId="0" borderId="0"/>
    <xf numFmtId="0" fontId="234" fillId="0" borderId="0"/>
    <xf numFmtId="0" fontId="234" fillId="0" borderId="0"/>
    <xf numFmtId="0" fontId="10" fillId="0" borderId="0"/>
    <xf numFmtId="0" fontId="234" fillId="0" borderId="0"/>
    <xf numFmtId="0" fontId="234" fillId="0" borderId="0"/>
    <xf numFmtId="0" fontId="10" fillId="0" borderId="0"/>
    <xf numFmtId="0" fontId="234" fillId="0" borderId="0"/>
    <xf numFmtId="0" fontId="234" fillId="0" borderId="0"/>
    <xf numFmtId="0" fontId="236" fillId="0" borderId="0"/>
    <xf numFmtId="0" fontId="236" fillId="0" borderId="0"/>
    <xf numFmtId="0" fontId="236" fillId="0" borderId="0"/>
    <xf numFmtId="0" fontId="10" fillId="0" borderId="0"/>
    <xf numFmtId="0" fontId="236" fillId="0" borderId="0"/>
    <xf numFmtId="0" fontId="75" fillId="0" borderId="0"/>
    <xf numFmtId="0" fontId="73"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6" fillId="0" borderId="0"/>
    <xf numFmtId="0" fontId="234" fillId="0" borderId="0"/>
    <xf numFmtId="0" fontId="234"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6" fillId="0" borderId="0"/>
    <xf numFmtId="0" fontId="234" fillId="0" borderId="0"/>
    <xf numFmtId="0" fontId="234" fillId="0" borderId="0"/>
    <xf numFmtId="0" fontId="236" fillId="0" borderId="0"/>
    <xf numFmtId="0" fontId="236" fillId="0" borderId="0"/>
    <xf numFmtId="0" fontId="236" fillId="0" borderId="0"/>
    <xf numFmtId="0" fontId="234" fillId="0" borderId="0"/>
    <xf numFmtId="0" fontId="234" fillId="0" borderId="0"/>
    <xf numFmtId="0" fontId="234" fillId="0" borderId="0"/>
    <xf numFmtId="0" fontId="4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235" fillId="0" borderId="0"/>
    <xf numFmtId="0" fontId="4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184" fillId="0" borderId="0"/>
    <xf numFmtId="0" fontId="234" fillId="0" borderId="0"/>
    <xf numFmtId="0" fontId="234" fillId="0" borderId="0"/>
    <xf numFmtId="0" fontId="239" fillId="0" borderId="0"/>
    <xf numFmtId="0" fontId="112"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6" fillId="0" borderId="0"/>
    <xf numFmtId="0" fontId="26" fillId="0" borderId="0"/>
    <xf numFmtId="0" fontId="9" fillId="0" borderId="0"/>
    <xf numFmtId="0" fontId="33" fillId="0" borderId="0"/>
    <xf numFmtId="0" fontId="10" fillId="0" borderId="0"/>
    <xf numFmtId="0" fontId="9" fillId="0" borderId="0"/>
    <xf numFmtId="0" fontId="9" fillId="0" borderId="0"/>
    <xf numFmtId="0" fontId="73"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112" fillId="0" borderId="0"/>
    <xf numFmtId="0" fontId="112" fillId="0" borderId="0"/>
    <xf numFmtId="0" fontId="112" fillId="0" borderId="0"/>
    <xf numFmtId="0" fontId="112" fillId="0" borderId="0"/>
    <xf numFmtId="0" fontId="112" fillId="0" borderId="0"/>
    <xf numFmtId="0" fontId="26" fillId="0" borderId="0"/>
    <xf numFmtId="0" fontId="234" fillId="0" borderId="0"/>
    <xf numFmtId="0" fontId="235" fillId="0" borderId="0"/>
    <xf numFmtId="0" fontId="4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10" fillId="0" borderId="0"/>
    <xf numFmtId="0" fontId="234" fillId="0" borderId="0"/>
    <xf numFmtId="0" fontId="234" fillId="0" borderId="0"/>
    <xf numFmtId="0" fontId="234" fillId="0" borderId="0"/>
    <xf numFmtId="0" fontId="235" fillId="0" borderId="0"/>
    <xf numFmtId="0" fontId="4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235" fillId="0" borderId="0"/>
    <xf numFmtId="0" fontId="4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184" fillId="0" borderId="0"/>
    <xf numFmtId="0" fontId="234" fillId="0" borderId="0"/>
    <xf numFmtId="0" fontId="234" fillId="0" borderId="0"/>
    <xf numFmtId="0" fontId="234" fillId="0" borderId="0"/>
    <xf numFmtId="0" fontId="73"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184" fillId="0" borderId="0"/>
    <xf numFmtId="0" fontId="184" fillId="0" borderId="0"/>
    <xf numFmtId="0" fontId="73"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18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2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18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9" fillId="0" borderId="0"/>
    <xf numFmtId="0" fontId="113" fillId="0" borderId="0"/>
    <xf numFmtId="0" fontId="113" fillId="0" borderId="0"/>
    <xf numFmtId="0" fontId="48" fillId="0" borderId="0"/>
    <xf numFmtId="0" fontId="10" fillId="0" borderId="0"/>
    <xf numFmtId="0" fontId="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7" fillId="0" borderId="0"/>
    <xf numFmtId="0" fontId="234" fillId="0" borderId="0"/>
    <xf numFmtId="0" fontId="234" fillId="0" borderId="0"/>
    <xf numFmtId="0" fontId="237" fillId="0" borderId="0"/>
    <xf numFmtId="0" fontId="237" fillId="0" borderId="0"/>
    <xf numFmtId="0" fontId="9" fillId="0" borderId="0"/>
    <xf numFmtId="0" fontId="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37" fillId="0" borderId="0"/>
    <xf numFmtId="0" fontId="240" fillId="0" borderId="0"/>
    <xf numFmtId="0" fontId="26" fillId="0" borderId="0"/>
    <xf numFmtId="0" fontId="237" fillId="0" borderId="0"/>
    <xf numFmtId="0" fontId="237" fillId="0" borderId="0"/>
    <xf numFmtId="0" fontId="237" fillId="0" borderId="0"/>
    <xf numFmtId="0" fontId="237" fillId="0" borderId="0"/>
    <xf numFmtId="0" fontId="237"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9" fillId="0" borderId="0"/>
    <xf numFmtId="0" fontId="9" fillId="0" borderId="0"/>
    <xf numFmtId="0" fontId="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9" fillId="0" borderId="0"/>
    <xf numFmtId="0" fontId="9" fillId="0" borderId="0"/>
    <xf numFmtId="0" fontId="9" fillId="0" borderId="0"/>
    <xf numFmtId="0" fontId="26" fillId="0" borderId="0"/>
    <xf numFmtId="0" fontId="114" fillId="0" borderId="0"/>
    <xf numFmtId="0" fontId="75" fillId="0" borderId="0"/>
    <xf numFmtId="0" fontId="9" fillId="0" borderId="0"/>
    <xf numFmtId="0" fontId="184"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0"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9" fillId="0" borderId="0"/>
    <xf numFmtId="0" fontId="241" fillId="0" borderId="0"/>
    <xf numFmtId="0" fontId="241" fillId="0" borderId="0"/>
    <xf numFmtId="0" fontId="75" fillId="0" borderId="0"/>
    <xf numFmtId="0" fontId="9" fillId="0" borderId="0"/>
    <xf numFmtId="0" fontId="18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13" fillId="0" borderId="0"/>
    <xf numFmtId="0" fontId="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13" fillId="0" borderId="0"/>
    <xf numFmtId="0" fontId="9" fillId="0" borderId="0"/>
    <xf numFmtId="0" fontId="115" fillId="0" borderId="0"/>
    <xf numFmtId="0" fontId="235" fillId="0" borderId="0"/>
    <xf numFmtId="0" fontId="18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76" fillId="0" borderId="0"/>
    <xf numFmtId="0" fontId="75" fillId="0" borderId="0"/>
    <xf numFmtId="0" fontId="76" fillId="0" borderId="0"/>
    <xf numFmtId="0" fontId="48" fillId="0" borderId="0"/>
    <xf numFmtId="0" fontId="76"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48"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10" fillId="0" borderId="0"/>
    <xf numFmtId="0" fontId="10" fillId="0" borderId="0"/>
    <xf numFmtId="0" fontId="75" fillId="0" borderId="0"/>
    <xf numFmtId="0" fontId="184" fillId="0" borderId="0"/>
    <xf numFmtId="0" fontId="240"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42" fillId="0" borderId="0"/>
    <xf numFmtId="0" fontId="9" fillId="0" borderId="0"/>
    <xf numFmtId="0" fontId="75" fillId="0" borderId="0"/>
    <xf numFmtId="0" fontId="73"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213" fillId="0" borderId="0"/>
    <xf numFmtId="0" fontId="9" fillId="0" borderId="0"/>
    <xf numFmtId="0" fontId="184" fillId="0" borderId="0"/>
    <xf numFmtId="0" fontId="114" fillId="0" borderId="0"/>
    <xf numFmtId="0" fontId="9" fillId="0" borderId="0"/>
    <xf numFmtId="0" fontId="9" fillId="0" borderId="0"/>
    <xf numFmtId="0" fontId="9" fillId="0" borderId="0"/>
    <xf numFmtId="0" fontId="26" fillId="0" borderId="0"/>
    <xf numFmtId="0" fontId="9" fillId="0" borderId="0"/>
    <xf numFmtId="0" fontId="26" fillId="0" borderId="0"/>
    <xf numFmtId="0" fontId="213" fillId="0" borderId="0"/>
    <xf numFmtId="0" fontId="26" fillId="0" borderId="0"/>
    <xf numFmtId="0" fontId="64" fillId="24" borderId="0"/>
    <xf numFmtId="0" fontId="87" fillId="0" borderId="0"/>
    <xf numFmtId="0" fontId="9" fillId="30" borderId="23" applyNumberFormat="0" applyFont="0" applyAlignment="0" applyProtection="0"/>
    <xf numFmtId="0" fontId="73" fillId="30" borderId="23" applyNumberFormat="0" applyFont="0" applyAlignment="0" applyProtection="0"/>
    <xf numFmtId="165" fontId="116" fillId="0" borderId="0" applyFont="0" applyFill="0" applyBorder="0" applyAlignment="0" applyProtection="0"/>
    <xf numFmtId="164" fontId="116" fillId="0" borderId="0" applyFon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6" fillId="0" borderId="0" applyNumberFormat="0" applyFill="0" applyBorder="0" applyAlignment="0" applyProtection="0"/>
    <xf numFmtId="0" fontId="9" fillId="0" borderId="0" applyFont="0" applyFill="0" applyBorder="0" applyAlignment="0" applyProtection="0"/>
    <xf numFmtId="0" fontId="16" fillId="0" borderId="0"/>
    <xf numFmtId="0" fontId="119" fillId="21" borderId="24" applyNumberFormat="0" applyAlignment="0" applyProtection="0"/>
    <xf numFmtId="0" fontId="209" fillId="21" borderId="24" applyNumberFormat="0" applyAlignment="0" applyProtection="0"/>
    <xf numFmtId="14" fontId="57" fillId="0" borderId="0">
      <alignment horizontal="center" wrapText="1"/>
      <protection locked="0"/>
    </xf>
    <xf numFmtId="195" fontId="26" fillId="0" borderId="0" applyFont="0" applyFill="0" applyBorder="0" applyAlignment="0" applyProtection="0"/>
    <xf numFmtId="22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86" fillId="0" borderId="25" applyNumberFormat="0" applyBorder="0"/>
    <xf numFmtId="0" fontId="120" fillId="0" borderId="0"/>
    <xf numFmtId="196" fontId="26" fillId="0" borderId="0" applyFill="0" applyBorder="0" applyAlignment="0"/>
    <xf numFmtId="192" fontId="64" fillId="0" borderId="0" applyFill="0" applyBorder="0" applyAlignment="0"/>
    <xf numFmtId="196" fontId="26" fillId="0" borderId="0" applyFill="0" applyBorder="0" applyAlignment="0"/>
    <xf numFmtId="197" fontId="26" fillId="0" borderId="0" applyFill="0" applyBorder="0" applyAlignment="0"/>
    <xf numFmtId="192" fontId="64" fillId="0" borderId="0" applyFill="0" applyBorder="0" applyAlignment="0"/>
    <xf numFmtId="0" fontId="121" fillId="0" borderId="0"/>
    <xf numFmtId="0" fontId="86" fillId="0" borderId="0" applyNumberFormat="0" applyFont="0" applyFill="0" applyBorder="0" applyAlignment="0" applyProtection="0">
      <alignment horizontal="left"/>
    </xf>
    <xf numFmtId="0" fontId="122" fillId="0" borderId="19">
      <alignment horizontal="center"/>
    </xf>
    <xf numFmtId="0" fontId="123" fillId="31" borderId="0" applyNumberFormat="0" applyFont="0" applyBorder="0" applyAlignment="0">
      <alignment horizontal="center"/>
    </xf>
    <xf numFmtId="14" fontId="124" fillId="0" borderId="0" applyNumberFormat="0" applyFill="0" applyBorder="0" applyAlignment="0" applyProtection="0">
      <alignment horizontal="left"/>
    </xf>
    <xf numFmtId="0" fontId="26" fillId="0" borderId="0" applyNumberFormat="0" applyFill="0" applyBorder="0" applyAlignment="0" applyProtection="0"/>
    <xf numFmtId="4" fontId="125" fillId="32" borderId="26" applyNumberFormat="0" applyProtection="0">
      <alignment vertical="center"/>
    </xf>
    <xf numFmtId="4" fontId="126" fillId="32" borderId="26" applyNumberFormat="0" applyProtection="0">
      <alignment vertical="center"/>
    </xf>
    <xf numFmtId="4" fontId="127" fillId="32" borderId="26" applyNumberFormat="0" applyProtection="0">
      <alignment horizontal="left" vertical="center" indent="1"/>
    </xf>
    <xf numFmtId="4" fontId="127" fillId="33" borderId="0" applyNumberFormat="0" applyProtection="0">
      <alignment horizontal="left" vertical="center" indent="1"/>
    </xf>
    <xf numFmtId="4" fontId="127" fillId="34" borderId="26" applyNumberFormat="0" applyProtection="0">
      <alignment horizontal="right" vertical="center"/>
    </xf>
    <xf numFmtId="4" fontId="127" fillId="35" borderId="26" applyNumberFormat="0" applyProtection="0">
      <alignment horizontal="right" vertical="center"/>
    </xf>
    <xf numFmtId="4" fontId="127" fillId="36" borderId="26" applyNumberFormat="0" applyProtection="0">
      <alignment horizontal="right" vertical="center"/>
    </xf>
    <xf numFmtId="4" fontId="127" fillId="37" borderId="26" applyNumberFormat="0" applyProtection="0">
      <alignment horizontal="right" vertical="center"/>
    </xf>
    <xf numFmtId="4" fontId="127" fillId="38" borderId="26" applyNumberFormat="0" applyProtection="0">
      <alignment horizontal="right" vertical="center"/>
    </xf>
    <xf numFmtId="4" fontId="127" fillId="39" borderId="26" applyNumberFormat="0" applyProtection="0">
      <alignment horizontal="right" vertical="center"/>
    </xf>
    <xf numFmtId="4" fontId="127" fillId="40" borderId="26" applyNumberFormat="0" applyProtection="0">
      <alignment horizontal="right" vertical="center"/>
    </xf>
    <xf numFmtId="4" fontId="127" fillId="41" borderId="26" applyNumberFormat="0" applyProtection="0">
      <alignment horizontal="right" vertical="center"/>
    </xf>
    <xf numFmtId="4" fontId="127" fillId="42" borderId="26" applyNumberFormat="0" applyProtection="0">
      <alignment horizontal="right" vertical="center"/>
    </xf>
    <xf numFmtId="4" fontId="125" fillId="43" borderId="27" applyNumberFormat="0" applyProtection="0">
      <alignment horizontal="left" vertical="center" indent="1"/>
    </xf>
    <xf numFmtId="4" fontId="125" fillId="44" borderId="0" applyNumberFormat="0" applyProtection="0">
      <alignment horizontal="left" vertical="center" indent="1"/>
    </xf>
    <xf numFmtId="4" fontId="125" fillId="33" borderId="0" applyNumberFormat="0" applyProtection="0">
      <alignment horizontal="left" vertical="center" indent="1"/>
    </xf>
    <xf numFmtId="4" fontId="127" fillId="44" borderId="26" applyNumberFormat="0" applyProtection="0">
      <alignment horizontal="right" vertical="center"/>
    </xf>
    <xf numFmtId="4" fontId="84" fillId="44" borderId="0" applyNumberFormat="0" applyProtection="0">
      <alignment horizontal="left" vertical="center" indent="1"/>
    </xf>
    <xf numFmtId="4" fontId="84" fillId="33" borderId="0" applyNumberFormat="0" applyProtection="0">
      <alignment horizontal="left" vertical="center" indent="1"/>
    </xf>
    <xf numFmtId="4" fontId="127" fillId="45" borderId="26" applyNumberFormat="0" applyProtection="0">
      <alignment vertical="center"/>
    </xf>
    <xf numFmtId="4" fontId="128" fillId="45" borderId="26" applyNumberFormat="0" applyProtection="0">
      <alignment vertical="center"/>
    </xf>
    <xf numFmtId="4" fontId="125" fillId="44" borderId="28" applyNumberFormat="0" applyProtection="0">
      <alignment horizontal="left" vertical="center" indent="1"/>
    </xf>
    <xf numFmtId="4" fontId="127" fillId="45" borderId="26" applyNumberFormat="0" applyProtection="0">
      <alignment horizontal="right" vertical="center"/>
    </xf>
    <xf numFmtId="4" fontId="128" fillId="45" borderId="26" applyNumberFormat="0" applyProtection="0">
      <alignment horizontal="right" vertical="center"/>
    </xf>
    <xf numFmtId="4" fontId="125" fillId="44" borderId="26" applyNumberFormat="0" applyProtection="0">
      <alignment horizontal="left" vertical="center" indent="1"/>
    </xf>
    <xf numFmtId="4" fontId="129" fillId="26" borderId="28" applyNumberFormat="0" applyProtection="0">
      <alignment horizontal="left" vertical="center" indent="1"/>
    </xf>
    <xf numFmtId="4" fontId="130" fillId="45" borderId="26" applyNumberFormat="0" applyProtection="0">
      <alignment horizontal="right" vertical="center"/>
    </xf>
    <xf numFmtId="0" fontId="123" fillId="1" borderId="15" applyNumberFormat="0" applyFont="0" applyAlignment="0">
      <alignment horizontal="center"/>
    </xf>
    <xf numFmtId="0" fontId="131" fillId="0" borderId="0" applyNumberFormat="0" applyFill="0" applyBorder="0" applyAlignment="0" applyProtection="0">
      <alignment vertical="top"/>
      <protection locked="0"/>
    </xf>
    <xf numFmtId="0" fontId="34" fillId="0" borderId="2">
      <alignment horizontal="center"/>
      <protection locked="0"/>
    </xf>
    <xf numFmtId="0" fontId="132" fillId="0" borderId="0" applyNumberFormat="0" applyFill="0" applyBorder="0" applyAlignment="0">
      <alignment horizontal="center"/>
    </xf>
    <xf numFmtId="0" fontId="9"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85" fontId="71" fillId="0" borderId="0" applyFont="0" applyFill="0" applyBorder="0" applyAlignment="0" applyProtection="0"/>
    <xf numFmtId="0" fontId="133" fillId="0" borderId="0"/>
    <xf numFmtId="0" fontId="105" fillId="0" borderId="0"/>
    <xf numFmtId="40" fontId="134" fillId="0" borderId="0" applyBorder="0">
      <alignment horizontal="right"/>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2" fontId="135"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3" fontId="71" fillId="0" borderId="29">
      <alignment horizontal="right" vertical="center"/>
    </xf>
    <xf numFmtId="223" fontId="71" fillId="0" borderId="29">
      <alignment horizontal="right" vertical="center"/>
    </xf>
    <xf numFmtId="224" fontId="20" fillId="0" borderId="29">
      <alignment horizontal="right" vertical="center"/>
    </xf>
    <xf numFmtId="225" fontId="136" fillId="0" borderId="29">
      <alignment horizontal="right" vertical="center"/>
    </xf>
    <xf numFmtId="224" fontId="20" fillId="0" borderId="29">
      <alignment horizontal="right" vertical="center"/>
    </xf>
    <xf numFmtId="226" fontId="76" fillId="0" borderId="29">
      <alignment horizontal="right" vertical="center"/>
    </xf>
    <xf numFmtId="227" fontId="136" fillId="0" borderId="29">
      <alignment horizontal="right" vertical="center"/>
    </xf>
    <xf numFmtId="227" fontId="136" fillId="0" borderId="29">
      <alignment horizontal="right" vertical="center"/>
    </xf>
    <xf numFmtId="183" fontId="20" fillId="0" borderId="29">
      <alignment horizontal="right" vertical="center"/>
    </xf>
    <xf numFmtId="227" fontId="136" fillId="0" borderId="29">
      <alignment horizontal="right" vertical="center"/>
    </xf>
    <xf numFmtId="225" fontId="136" fillId="0" borderId="29">
      <alignment horizontal="right" vertical="center"/>
    </xf>
    <xf numFmtId="228" fontId="135" fillId="0" borderId="29">
      <alignment horizontal="right" vertical="center"/>
    </xf>
    <xf numFmtId="226" fontId="76" fillId="0" borderId="29">
      <alignment horizontal="right" vertical="center"/>
    </xf>
    <xf numFmtId="228" fontId="135" fillId="0" borderId="29">
      <alignment horizontal="right" vertical="center"/>
    </xf>
    <xf numFmtId="226" fontId="76" fillId="0" borderId="29">
      <alignment horizontal="right" vertical="center"/>
    </xf>
    <xf numFmtId="183" fontId="20" fillId="0" borderId="29">
      <alignment horizontal="right" vertical="center"/>
    </xf>
    <xf numFmtId="225" fontId="136" fillId="0" borderId="29">
      <alignment horizontal="right" vertical="center"/>
    </xf>
    <xf numFmtId="228" fontId="135" fillId="0" borderId="29">
      <alignment horizontal="right" vertical="center"/>
    </xf>
    <xf numFmtId="183" fontId="20" fillId="0" borderId="29">
      <alignment horizontal="right" vertical="center"/>
    </xf>
    <xf numFmtId="227" fontId="136" fillId="0" borderId="29">
      <alignment horizontal="right" vertical="center"/>
    </xf>
    <xf numFmtId="227" fontId="136" fillId="0" borderId="29">
      <alignment horizontal="right" vertical="center"/>
    </xf>
    <xf numFmtId="228" fontId="135" fillId="0" borderId="29">
      <alignment horizontal="right" vertical="center"/>
    </xf>
    <xf numFmtId="183" fontId="20" fillId="0" borderId="29">
      <alignment horizontal="right" vertical="center"/>
    </xf>
    <xf numFmtId="183" fontId="20" fillId="0" borderId="29">
      <alignment horizontal="right" vertical="center"/>
    </xf>
    <xf numFmtId="183" fontId="20" fillId="0" borderId="29">
      <alignment horizontal="right" vertical="center"/>
    </xf>
    <xf numFmtId="225" fontId="136" fillId="0" borderId="29">
      <alignment horizontal="right" vertical="center"/>
    </xf>
    <xf numFmtId="227" fontId="136" fillId="0" borderId="29">
      <alignment horizontal="right" vertical="center"/>
    </xf>
    <xf numFmtId="183" fontId="20" fillId="0" borderId="29">
      <alignment horizontal="right" vertical="center"/>
    </xf>
    <xf numFmtId="228" fontId="135" fillId="0" borderId="29">
      <alignment horizontal="right" vertical="center"/>
    </xf>
    <xf numFmtId="227" fontId="136" fillId="0" borderId="29">
      <alignment horizontal="right" vertical="center"/>
    </xf>
    <xf numFmtId="227" fontId="136" fillId="0" borderId="29">
      <alignment horizontal="right" vertical="center"/>
    </xf>
    <xf numFmtId="183" fontId="20" fillId="0" borderId="29">
      <alignment horizontal="right" vertical="center"/>
    </xf>
    <xf numFmtId="228" fontId="135" fillId="0" borderId="29">
      <alignment horizontal="right" vertical="center"/>
    </xf>
    <xf numFmtId="183" fontId="20" fillId="0" borderId="29">
      <alignment horizontal="right" vertical="center"/>
    </xf>
    <xf numFmtId="227" fontId="136" fillId="0" borderId="29">
      <alignment horizontal="right" vertical="center"/>
    </xf>
    <xf numFmtId="221" fontId="118" fillId="0" borderId="29">
      <alignment horizontal="right" vertical="center"/>
    </xf>
    <xf numFmtId="229" fontId="137" fillId="0" borderId="29">
      <alignment horizontal="right" vertical="center"/>
    </xf>
    <xf numFmtId="230" fontId="9" fillId="0" borderId="29">
      <alignment horizontal="right" vertical="center"/>
    </xf>
    <xf numFmtId="223" fontId="71" fillId="0" borderId="29">
      <alignment horizontal="right" vertical="center"/>
    </xf>
    <xf numFmtId="226" fontId="76" fillId="0" borderId="29">
      <alignment horizontal="right" vertical="center"/>
    </xf>
    <xf numFmtId="221" fontId="118" fillId="0" borderId="29">
      <alignment horizontal="right" vertical="center"/>
    </xf>
    <xf numFmtId="226" fontId="76" fillId="0" borderId="29">
      <alignment horizontal="right" vertical="center"/>
    </xf>
    <xf numFmtId="228" fontId="135" fillId="0" borderId="29">
      <alignment horizontal="right" vertical="center"/>
    </xf>
    <xf numFmtId="231" fontId="20" fillId="0" borderId="29">
      <alignment horizontal="right" vertical="center"/>
    </xf>
    <xf numFmtId="229" fontId="137" fillId="0" borderId="29">
      <alignment horizontal="right" vertical="center"/>
    </xf>
    <xf numFmtId="230" fontId="9" fillId="0" borderId="29">
      <alignment horizontal="right" vertical="center"/>
    </xf>
    <xf numFmtId="229" fontId="137" fillId="0" borderId="29">
      <alignment horizontal="right" vertical="center"/>
    </xf>
    <xf numFmtId="227" fontId="136" fillId="0" borderId="29">
      <alignment horizontal="right" vertical="center"/>
    </xf>
    <xf numFmtId="226" fontId="76" fillId="0" borderId="29">
      <alignment horizontal="right" vertical="center"/>
    </xf>
    <xf numFmtId="226" fontId="76" fillId="0" borderId="29">
      <alignment horizontal="right" vertical="center"/>
    </xf>
    <xf numFmtId="231" fontId="20" fillId="0" borderId="29">
      <alignment horizontal="right" vertical="center"/>
    </xf>
    <xf numFmtId="229" fontId="137" fillId="0" borderId="29">
      <alignment horizontal="right" vertical="center"/>
    </xf>
    <xf numFmtId="229" fontId="137" fillId="0" borderId="29">
      <alignment horizontal="right" vertical="center"/>
    </xf>
    <xf numFmtId="226" fontId="76" fillId="0" borderId="29">
      <alignment horizontal="right" vertical="center"/>
    </xf>
    <xf numFmtId="226" fontId="76" fillId="0" borderId="29">
      <alignment horizontal="right" vertical="center"/>
    </xf>
    <xf numFmtId="226" fontId="76" fillId="0" borderId="29">
      <alignment horizontal="right" vertical="center"/>
    </xf>
    <xf numFmtId="229" fontId="137" fillId="0" borderId="29">
      <alignment horizontal="right" vertical="center"/>
    </xf>
    <xf numFmtId="229" fontId="137" fillId="0" borderId="29">
      <alignment horizontal="right" vertical="center"/>
    </xf>
    <xf numFmtId="229" fontId="137" fillId="0" borderId="29">
      <alignment horizontal="right" vertical="center"/>
    </xf>
    <xf numFmtId="230" fontId="9" fillId="0" borderId="29">
      <alignment horizontal="right" vertical="center"/>
    </xf>
    <xf numFmtId="226" fontId="76" fillId="0" borderId="29">
      <alignment horizontal="right" vertical="center"/>
    </xf>
    <xf numFmtId="229" fontId="137" fillId="0" borderId="29">
      <alignment horizontal="right" vertical="center"/>
    </xf>
    <xf numFmtId="226" fontId="76" fillId="0" borderId="29">
      <alignment horizontal="right" vertical="center"/>
    </xf>
    <xf numFmtId="226" fontId="76" fillId="0" borderId="29">
      <alignment horizontal="right" vertical="center"/>
    </xf>
    <xf numFmtId="229" fontId="137" fillId="0" borderId="29">
      <alignment horizontal="right" vertical="center"/>
    </xf>
    <xf numFmtId="228" fontId="135" fillId="0" borderId="29">
      <alignment horizontal="right" vertical="center"/>
    </xf>
    <xf numFmtId="226" fontId="76" fillId="0" borderId="29">
      <alignment horizontal="right" vertical="center"/>
    </xf>
    <xf numFmtId="226" fontId="76" fillId="0" borderId="29">
      <alignment horizontal="right" vertical="center"/>
    </xf>
    <xf numFmtId="226" fontId="76" fillId="0" borderId="29">
      <alignment horizontal="right" vertical="center"/>
    </xf>
    <xf numFmtId="229" fontId="137" fillId="0" borderId="29">
      <alignment horizontal="right" vertical="center"/>
    </xf>
    <xf numFmtId="226" fontId="76" fillId="0" borderId="29">
      <alignment horizontal="right" vertical="center"/>
    </xf>
    <xf numFmtId="229" fontId="137" fillId="0" borderId="29">
      <alignment horizontal="right" vertical="center"/>
    </xf>
    <xf numFmtId="226" fontId="76" fillId="0" borderId="29">
      <alignment horizontal="right" vertical="center"/>
    </xf>
    <xf numFmtId="229" fontId="137" fillId="0" borderId="29">
      <alignment horizontal="right" vertical="center"/>
    </xf>
    <xf numFmtId="226" fontId="76" fillId="0" borderId="29">
      <alignment horizontal="right" vertical="center"/>
    </xf>
    <xf numFmtId="226" fontId="76" fillId="0" borderId="29">
      <alignment horizontal="right" vertical="center"/>
    </xf>
    <xf numFmtId="221" fontId="118" fillId="0" borderId="29">
      <alignment horizontal="right" vertical="center"/>
    </xf>
    <xf numFmtId="232" fontId="26" fillId="0" borderId="29">
      <alignment horizontal="right" vertical="center"/>
    </xf>
    <xf numFmtId="233" fontId="20" fillId="0" borderId="29">
      <alignment horizontal="right" vertical="center"/>
    </xf>
    <xf numFmtId="225" fontId="20" fillId="0" borderId="29">
      <alignment horizontal="right" vertical="center"/>
    </xf>
    <xf numFmtId="233" fontId="20" fillId="0" borderId="29">
      <alignment horizontal="right" vertical="center"/>
    </xf>
    <xf numFmtId="221" fontId="118" fillId="0" borderId="29">
      <alignment horizontal="right" vertical="center"/>
    </xf>
    <xf numFmtId="234" fontId="20" fillId="0" borderId="29">
      <alignment horizontal="right" vertical="center"/>
    </xf>
    <xf numFmtId="232" fontId="26" fillId="0" borderId="29">
      <alignment horizontal="right" vertical="center"/>
    </xf>
    <xf numFmtId="232" fontId="26" fillId="0" borderId="29">
      <alignment horizontal="right" vertical="center"/>
    </xf>
    <xf numFmtId="234" fontId="20" fillId="0" borderId="29">
      <alignment horizontal="right" vertical="center"/>
    </xf>
    <xf numFmtId="234" fontId="20"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4" fontId="20" fillId="0" borderId="29">
      <alignment horizontal="right" vertical="center"/>
    </xf>
    <xf numFmtId="234" fontId="20" fillId="0" borderId="29">
      <alignment horizontal="right" vertical="center"/>
    </xf>
    <xf numFmtId="234" fontId="20" fillId="0" borderId="29">
      <alignment horizontal="right" vertical="center"/>
    </xf>
    <xf numFmtId="232" fontId="26" fillId="0" borderId="29">
      <alignment horizontal="right" vertical="center"/>
    </xf>
    <xf numFmtId="234" fontId="20"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4" fontId="20" fillId="0" borderId="29">
      <alignment horizontal="right" vertical="center"/>
    </xf>
    <xf numFmtId="234" fontId="20" fillId="0" borderId="29">
      <alignment horizontal="right" vertical="center"/>
    </xf>
    <xf numFmtId="232" fontId="26" fillId="0" borderId="29">
      <alignment horizontal="right" vertical="center"/>
    </xf>
    <xf numFmtId="232" fontId="26" fillId="0" borderId="29">
      <alignment horizontal="right" vertical="center"/>
    </xf>
    <xf numFmtId="229" fontId="137" fillId="0" borderId="29">
      <alignment horizontal="right" vertical="center"/>
    </xf>
    <xf numFmtId="229" fontId="137" fillId="0" borderId="29">
      <alignment horizontal="right" vertical="center"/>
    </xf>
    <xf numFmtId="226" fontId="76" fillId="0" borderId="29">
      <alignment horizontal="right" vertical="center"/>
    </xf>
    <xf numFmtId="232" fontId="26"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5" fontId="136" fillId="0" borderId="29">
      <alignment horizontal="right" vertical="center"/>
    </xf>
    <xf numFmtId="221" fontId="118" fillId="0" borderId="29">
      <alignment horizontal="right" vertical="center"/>
    </xf>
    <xf numFmtId="235" fontId="20" fillId="0" borderId="29">
      <alignment horizontal="right" vertical="center"/>
    </xf>
    <xf numFmtId="221" fontId="118" fillId="0" borderId="29">
      <alignment horizontal="right" vertical="center"/>
    </xf>
    <xf numFmtId="221" fontId="118" fillId="0" borderId="29">
      <alignment horizontal="right" vertical="center"/>
    </xf>
    <xf numFmtId="236" fontId="20" fillId="0" borderId="29">
      <alignment horizontal="right" vertical="center"/>
    </xf>
    <xf numFmtId="221" fontId="118" fillId="0" borderId="29">
      <alignment horizontal="right" vertical="center"/>
    </xf>
    <xf numFmtId="225" fontId="136" fillId="0" borderId="29">
      <alignment horizontal="right" vertical="center"/>
    </xf>
    <xf numFmtId="237" fontId="76" fillId="0" borderId="29">
      <alignment horizontal="right" vertical="center"/>
    </xf>
    <xf numFmtId="225" fontId="136" fillId="0" borderId="29">
      <alignment horizontal="right" vertical="center"/>
    </xf>
    <xf numFmtId="225" fontId="136" fillId="0" borderId="29">
      <alignment horizontal="right" vertical="center"/>
    </xf>
    <xf numFmtId="236" fontId="20" fillId="0" borderId="29">
      <alignment horizontal="right" vertical="center"/>
    </xf>
    <xf numFmtId="221" fontId="118" fillId="0" borderId="29">
      <alignment horizontal="right" vertical="center"/>
    </xf>
    <xf numFmtId="236" fontId="20" fillId="0" borderId="29">
      <alignment horizontal="right" vertical="center"/>
    </xf>
    <xf numFmtId="236" fontId="20" fillId="0" borderId="29">
      <alignment horizontal="right" vertical="center"/>
    </xf>
    <xf numFmtId="221" fontId="118" fillId="0" borderId="29">
      <alignment horizontal="right" vertical="center"/>
    </xf>
    <xf numFmtId="221" fontId="118" fillId="0" borderId="29">
      <alignment horizontal="right" vertical="center"/>
    </xf>
    <xf numFmtId="225" fontId="136" fillId="0" borderId="29">
      <alignment horizontal="right" vertical="center"/>
    </xf>
    <xf numFmtId="236" fontId="20" fillId="0" borderId="29">
      <alignment horizontal="right" vertical="center"/>
    </xf>
    <xf numFmtId="236" fontId="20" fillId="0" borderId="29">
      <alignment horizontal="right" vertical="center"/>
    </xf>
    <xf numFmtId="236" fontId="20" fillId="0" borderId="29">
      <alignment horizontal="right" vertical="center"/>
    </xf>
    <xf numFmtId="221" fontId="118" fillId="0" borderId="29">
      <alignment horizontal="right" vertical="center"/>
    </xf>
    <xf numFmtId="236" fontId="20" fillId="0" borderId="29">
      <alignment horizontal="right" vertical="center"/>
    </xf>
    <xf numFmtId="225" fontId="136" fillId="0" borderId="29">
      <alignment horizontal="right" vertical="center"/>
    </xf>
    <xf numFmtId="221" fontId="118" fillId="0" borderId="29">
      <alignment horizontal="right" vertical="center"/>
    </xf>
    <xf numFmtId="221" fontId="118" fillId="0" borderId="29">
      <alignment horizontal="right" vertical="center"/>
    </xf>
    <xf numFmtId="236" fontId="20" fillId="0" borderId="29">
      <alignment horizontal="right" vertical="center"/>
    </xf>
    <xf numFmtId="236" fontId="20" fillId="0" borderId="29">
      <alignment horizontal="right" vertical="center"/>
    </xf>
    <xf numFmtId="221" fontId="118" fillId="0" borderId="29">
      <alignment horizontal="right" vertical="center"/>
    </xf>
    <xf numFmtId="235" fontId="20" fillId="0" borderId="29">
      <alignment horizontal="right" vertical="center"/>
    </xf>
    <xf numFmtId="238" fontId="20" fillId="0" borderId="29">
      <alignment horizontal="right" vertical="center"/>
    </xf>
    <xf numFmtId="225" fontId="136" fillId="0" borderId="29">
      <alignment horizontal="right" vertical="center"/>
    </xf>
    <xf numFmtId="235" fontId="20" fillId="0" borderId="29">
      <alignment horizontal="right" vertical="center"/>
    </xf>
    <xf numFmtId="221" fontId="118" fillId="0" borderId="29">
      <alignment horizontal="right" vertical="center"/>
    </xf>
    <xf numFmtId="238" fontId="20" fillId="0" borderId="29">
      <alignment horizontal="right" vertical="center"/>
    </xf>
    <xf numFmtId="227" fontId="20" fillId="0" borderId="29">
      <alignment horizontal="right" vertical="center"/>
    </xf>
    <xf numFmtId="238" fontId="20" fillId="0" borderId="29">
      <alignment horizontal="right" vertical="center"/>
    </xf>
    <xf numFmtId="183" fontId="20" fillId="0" borderId="29">
      <alignment horizontal="right" vertical="center"/>
    </xf>
    <xf numFmtId="225" fontId="136" fillId="0" borderId="29">
      <alignment horizontal="right" vertical="center"/>
    </xf>
    <xf numFmtId="183" fontId="20" fillId="0" borderId="29">
      <alignment horizontal="right" vertical="center"/>
    </xf>
    <xf numFmtId="221" fontId="118" fillId="0" borderId="29">
      <alignment horizontal="right" vertical="center"/>
    </xf>
    <xf numFmtId="237" fontId="76" fillId="0" borderId="29">
      <alignment horizontal="right" vertical="center"/>
    </xf>
    <xf numFmtId="232" fontId="26" fillId="0" borderId="29">
      <alignment horizontal="right" vertical="center"/>
    </xf>
    <xf numFmtId="223" fontId="71" fillId="0" borderId="29">
      <alignment horizontal="right" vertical="center"/>
    </xf>
    <xf numFmtId="223" fontId="71" fillId="0" borderId="29">
      <alignment horizontal="right" vertical="center"/>
    </xf>
    <xf numFmtId="221" fontId="20" fillId="0" borderId="29">
      <alignment horizontal="right" vertical="center"/>
    </xf>
    <xf numFmtId="237" fontId="76" fillId="0" borderId="29">
      <alignment horizontal="right" vertical="center"/>
    </xf>
    <xf numFmtId="208" fontId="137" fillId="0" borderId="29">
      <alignment horizontal="right" vertical="center"/>
    </xf>
    <xf numFmtId="221" fontId="20" fillId="0" borderId="29">
      <alignment horizontal="right" vertical="center"/>
    </xf>
    <xf numFmtId="239" fontId="20" fillId="0" borderId="29">
      <alignment horizontal="right" vertical="center"/>
    </xf>
    <xf numFmtId="237" fontId="76" fillId="0" borderId="29">
      <alignment horizontal="right" vertical="center"/>
    </xf>
    <xf numFmtId="221" fontId="20" fillId="0" borderId="29">
      <alignment horizontal="right" vertical="center"/>
    </xf>
    <xf numFmtId="237" fontId="76" fillId="0" borderId="29">
      <alignment horizontal="right" vertical="center"/>
    </xf>
    <xf numFmtId="239" fontId="20" fillId="0" borderId="29">
      <alignment horizontal="right" vertical="center"/>
    </xf>
    <xf numFmtId="237" fontId="76" fillId="0" borderId="29">
      <alignment horizontal="right" vertical="center"/>
    </xf>
    <xf numFmtId="237" fontId="76" fillId="0" borderId="29">
      <alignment horizontal="right" vertical="center"/>
    </xf>
    <xf numFmtId="240" fontId="20" fillId="0" borderId="29">
      <alignment horizontal="right" vertical="center"/>
    </xf>
    <xf numFmtId="237" fontId="76" fillId="0" borderId="29">
      <alignment horizontal="right" vertical="center"/>
    </xf>
    <xf numFmtId="241" fontId="26" fillId="0" borderId="29">
      <alignment horizontal="right" vertical="center"/>
    </xf>
    <xf numFmtId="237" fontId="76" fillId="0" borderId="29">
      <alignment horizontal="right" vertical="center"/>
    </xf>
    <xf numFmtId="237" fontId="76" fillId="0" borderId="29">
      <alignment horizontal="right" vertical="center"/>
    </xf>
    <xf numFmtId="225" fontId="136" fillId="0" borderId="29">
      <alignment horizontal="right" vertical="center"/>
    </xf>
    <xf numFmtId="225" fontId="136" fillId="0" borderId="29">
      <alignment horizontal="right" vertical="center"/>
    </xf>
    <xf numFmtId="228" fontId="135" fillId="0" borderId="29">
      <alignment horizontal="right" vertical="center"/>
    </xf>
    <xf numFmtId="225" fontId="136" fillId="0" borderId="29">
      <alignment horizontal="right" vertical="center"/>
    </xf>
    <xf numFmtId="227" fontId="136" fillId="0" borderId="29">
      <alignment horizontal="right" vertical="center"/>
    </xf>
    <xf numFmtId="232" fontId="26" fillId="0" borderId="29">
      <alignment horizontal="right" vertical="center"/>
    </xf>
    <xf numFmtId="242" fontId="9" fillId="0" borderId="29">
      <alignment horizontal="right" vertical="center"/>
    </xf>
    <xf numFmtId="237" fontId="76" fillId="0" borderId="29">
      <alignment horizontal="right" vertical="center"/>
    </xf>
    <xf numFmtId="227" fontId="136" fillId="0" borderId="29">
      <alignment horizontal="right" vertical="center"/>
    </xf>
    <xf numFmtId="237" fontId="76" fillId="0" borderId="29">
      <alignment horizontal="right" vertical="center"/>
    </xf>
    <xf numFmtId="237" fontId="76" fillId="0" borderId="29">
      <alignment horizontal="right" vertical="center"/>
    </xf>
    <xf numFmtId="229" fontId="137" fillId="0" borderId="29">
      <alignment horizontal="right" vertical="center"/>
    </xf>
    <xf numFmtId="228" fontId="135" fillId="0" borderId="29">
      <alignment horizontal="right" vertical="center"/>
    </xf>
    <xf numFmtId="242" fontId="9" fillId="0" borderId="29">
      <alignment horizontal="right" vertical="center"/>
    </xf>
    <xf numFmtId="228" fontId="135" fillId="0" borderId="29">
      <alignment horizontal="right" vertical="center"/>
    </xf>
    <xf numFmtId="227" fontId="136" fillId="0" borderId="29">
      <alignment horizontal="right" vertical="center"/>
    </xf>
    <xf numFmtId="229" fontId="137" fillId="0" borderId="29">
      <alignment horizontal="right" vertical="center"/>
    </xf>
    <xf numFmtId="229" fontId="137" fillId="0" borderId="29">
      <alignment horizontal="right" vertical="center"/>
    </xf>
    <xf numFmtId="237" fontId="76" fillId="0" borderId="29">
      <alignment horizontal="right" vertical="center"/>
    </xf>
    <xf numFmtId="243" fontId="20" fillId="0" borderId="29">
      <alignment horizontal="right" vertical="center"/>
    </xf>
    <xf numFmtId="228" fontId="135" fillId="0" borderId="29">
      <alignment horizontal="right" vertical="center"/>
    </xf>
    <xf numFmtId="228" fontId="135" fillId="0" borderId="29">
      <alignment horizontal="right" vertical="center"/>
    </xf>
    <xf numFmtId="225" fontId="136" fillId="0" borderId="29">
      <alignment horizontal="right" vertical="center"/>
    </xf>
    <xf numFmtId="225" fontId="136" fillId="0" borderId="29">
      <alignment horizontal="right" vertical="center"/>
    </xf>
    <xf numFmtId="229" fontId="137" fillId="0" borderId="29">
      <alignment horizontal="right" vertical="center"/>
    </xf>
    <xf numFmtId="228" fontId="135" fillId="0" borderId="29">
      <alignment horizontal="right" vertical="center"/>
    </xf>
    <xf numFmtId="228" fontId="135" fillId="0" borderId="29">
      <alignment horizontal="right" vertical="center"/>
    </xf>
    <xf numFmtId="228" fontId="135" fillId="0" borderId="29">
      <alignment horizontal="right" vertical="center"/>
    </xf>
    <xf numFmtId="242" fontId="9" fillId="0" borderId="29">
      <alignment horizontal="right" vertical="center"/>
    </xf>
    <xf numFmtId="229" fontId="137" fillId="0" borderId="29">
      <alignment horizontal="right" vertical="center"/>
    </xf>
    <xf numFmtId="228" fontId="135" fillId="0" borderId="29">
      <alignment horizontal="right" vertical="center"/>
    </xf>
    <xf numFmtId="237" fontId="76" fillId="0" borderId="29">
      <alignment horizontal="right" vertical="center"/>
    </xf>
    <xf numFmtId="225" fontId="136" fillId="0" borderId="29">
      <alignment horizontal="right" vertical="center"/>
    </xf>
    <xf numFmtId="228" fontId="135" fillId="0" borderId="29">
      <alignment horizontal="right" vertical="center"/>
    </xf>
    <xf numFmtId="243" fontId="20" fillId="0" borderId="29">
      <alignment horizontal="right" vertical="center"/>
    </xf>
    <xf numFmtId="232" fontId="26" fillId="0" borderId="29">
      <alignment horizontal="right" vertical="center"/>
    </xf>
    <xf numFmtId="225" fontId="136" fillId="0" borderId="29">
      <alignment horizontal="right" vertical="center"/>
    </xf>
    <xf numFmtId="225" fontId="136" fillId="0" borderId="29">
      <alignment horizontal="right" vertical="center"/>
    </xf>
    <xf numFmtId="228" fontId="135" fillId="0" borderId="29">
      <alignment horizontal="right" vertical="center"/>
    </xf>
    <xf numFmtId="229" fontId="137" fillId="0" borderId="29">
      <alignment horizontal="right" vertical="center"/>
    </xf>
    <xf numFmtId="228" fontId="135" fillId="0" borderId="29">
      <alignment horizontal="right" vertical="center"/>
    </xf>
    <xf numFmtId="229" fontId="137" fillId="0" borderId="29">
      <alignment horizontal="right" vertical="center"/>
    </xf>
    <xf numFmtId="228" fontId="135" fillId="0" borderId="29">
      <alignment horizontal="right" vertical="center"/>
    </xf>
    <xf numFmtId="225" fontId="136" fillId="0" borderId="29">
      <alignment horizontal="right" vertical="center"/>
    </xf>
    <xf numFmtId="242" fontId="9" fillId="0" borderId="29">
      <alignment horizontal="right" vertical="center"/>
    </xf>
    <xf numFmtId="237" fontId="76" fillId="0" borderId="29">
      <alignment horizontal="right" vertical="center"/>
    </xf>
    <xf numFmtId="232" fontId="26" fillId="0" borderId="29">
      <alignment horizontal="right" vertical="center"/>
    </xf>
    <xf numFmtId="228" fontId="135" fillId="0" borderId="29">
      <alignment horizontal="right" vertical="center"/>
    </xf>
    <xf numFmtId="232" fontId="26" fillId="0" borderId="29">
      <alignment horizontal="right" vertical="center"/>
    </xf>
    <xf numFmtId="228" fontId="135" fillId="0" borderId="29">
      <alignment horizontal="right" vertical="center"/>
    </xf>
    <xf numFmtId="171" fontId="137" fillId="0" borderId="29">
      <alignment horizontal="right" vertical="center"/>
    </xf>
    <xf numFmtId="237" fontId="76" fillId="0" borderId="29">
      <alignment horizontal="right" vertical="center"/>
    </xf>
    <xf numFmtId="221" fontId="118" fillId="0" borderId="29">
      <alignment horizontal="right" vertical="center"/>
    </xf>
    <xf numFmtId="232" fontId="26" fillId="0" borderId="29">
      <alignment horizontal="right" vertical="center"/>
    </xf>
    <xf numFmtId="171" fontId="137" fillId="0" borderId="29">
      <alignment horizontal="right" vertical="center"/>
    </xf>
    <xf numFmtId="244" fontId="135" fillId="0" borderId="29">
      <alignment horizontal="right" vertical="center"/>
    </xf>
    <xf numFmtId="244" fontId="135" fillId="0" borderId="29">
      <alignment horizontal="right" vertical="center"/>
    </xf>
    <xf numFmtId="171" fontId="137" fillId="0" borderId="29">
      <alignment horizontal="right" vertical="center"/>
    </xf>
    <xf numFmtId="245" fontId="9" fillId="0" borderId="29">
      <alignment horizontal="right" vertical="center"/>
    </xf>
    <xf numFmtId="245" fontId="9" fillId="0" borderId="29">
      <alignment horizontal="right" vertical="center"/>
    </xf>
    <xf numFmtId="245" fontId="9" fillId="0" borderId="29">
      <alignment horizontal="right" vertical="center"/>
    </xf>
    <xf numFmtId="171" fontId="137" fillId="0" borderId="29">
      <alignment horizontal="right" vertical="center"/>
    </xf>
    <xf numFmtId="244" fontId="135" fillId="0" borderId="29">
      <alignment horizontal="right" vertical="center"/>
    </xf>
    <xf numFmtId="171" fontId="137" fillId="0" borderId="29">
      <alignment horizontal="right" vertical="center"/>
    </xf>
    <xf numFmtId="171" fontId="137" fillId="0" borderId="29">
      <alignment horizontal="right" vertical="center"/>
    </xf>
    <xf numFmtId="245" fontId="9" fillId="0" borderId="29">
      <alignment horizontal="right" vertical="center"/>
    </xf>
    <xf numFmtId="245" fontId="9" fillId="0" borderId="29">
      <alignment horizontal="right" vertical="center"/>
    </xf>
    <xf numFmtId="171" fontId="137" fillId="0" borderId="29">
      <alignment horizontal="right" vertical="center"/>
    </xf>
    <xf numFmtId="245" fontId="9" fillId="0" borderId="29">
      <alignment horizontal="right" vertical="center"/>
    </xf>
    <xf numFmtId="171" fontId="137" fillId="0" borderId="29">
      <alignment horizontal="right" vertical="center"/>
    </xf>
    <xf numFmtId="171" fontId="137" fillId="0" borderId="29">
      <alignment horizontal="right" vertical="center"/>
    </xf>
    <xf numFmtId="221" fontId="118" fillId="0" borderId="29">
      <alignment horizontal="right" vertical="center"/>
    </xf>
    <xf numFmtId="221" fontId="118" fillId="0" borderId="29">
      <alignment horizontal="right" vertical="center"/>
    </xf>
    <xf numFmtId="228" fontId="135" fillId="0" borderId="29">
      <alignment horizontal="right" vertical="center"/>
    </xf>
    <xf numFmtId="237" fontId="76" fillId="0" borderId="29">
      <alignment horizontal="right" vertical="center"/>
    </xf>
    <xf numFmtId="237" fontId="76" fillId="0" borderId="29">
      <alignment horizontal="right" vertical="center"/>
    </xf>
    <xf numFmtId="232" fontId="26" fillId="0" borderId="29">
      <alignment horizontal="right" vertical="center"/>
    </xf>
    <xf numFmtId="237" fontId="76" fillId="0" borderId="29">
      <alignment horizontal="right" vertical="center"/>
    </xf>
    <xf numFmtId="232" fontId="26" fillId="0" borderId="29">
      <alignment horizontal="right" vertical="center"/>
    </xf>
    <xf numFmtId="237" fontId="76" fillId="0" borderId="29">
      <alignment horizontal="right" vertical="center"/>
    </xf>
    <xf numFmtId="242" fontId="9" fillId="0" borderId="29">
      <alignment horizontal="right" vertical="center"/>
    </xf>
    <xf numFmtId="244" fontId="76" fillId="0" borderId="29">
      <alignment horizontal="right" vertical="center"/>
    </xf>
    <xf numFmtId="244" fontId="76" fillId="0" borderId="29">
      <alignment horizontal="right" vertical="center"/>
    </xf>
    <xf numFmtId="237" fontId="76" fillId="0" borderId="29">
      <alignment horizontal="right" vertical="center"/>
    </xf>
    <xf numFmtId="229" fontId="137" fillId="0" borderId="29">
      <alignment horizontal="right" vertical="center"/>
    </xf>
    <xf numFmtId="236" fontId="20"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171" fontId="137" fillId="0" borderId="29">
      <alignment horizontal="right" vertical="center"/>
    </xf>
    <xf numFmtId="244" fontId="76" fillId="0" borderId="29">
      <alignment horizontal="right" vertical="center"/>
    </xf>
    <xf numFmtId="246" fontId="20" fillId="0" borderId="29">
      <alignment horizontal="right" vertical="center"/>
    </xf>
    <xf numFmtId="247" fontId="20" fillId="0" borderId="29">
      <alignment horizontal="right" vertical="center"/>
    </xf>
    <xf numFmtId="246" fontId="20" fillId="0" borderId="29">
      <alignment horizontal="right" vertical="center"/>
    </xf>
    <xf numFmtId="237" fontId="76" fillId="0" borderId="29">
      <alignment horizontal="right" vertical="center"/>
    </xf>
    <xf numFmtId="225" fontId="136" fillId="0" borderId="29">
      <alignment horizontal="right" vertical="center"/>
    </xf>
    <xf numFmtId="237" fontId="76"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6" fontId="20" fillId="0" borderId="29">
      <alignment horizontal="right" vertical="center"/>
    </xf>
    <xf numFmtId="232" fontId="26" fillId="0" borderId="29">
      <alignment horizontal="right" vertical="center"/>
    </xf>
    <xf numFmtId="232" fontId="26" fillId="0" borderId="29">
      <alignment horizontal="right" vertical="center"/>
    </xf>
    <xf numFmtId="236" fontId="20" fillId="0" borderId="29">
      <alignment horizontal="right" vertical="center"/>
    </xf>
    <xf numFmtId="236" fontId="20" fillId="0" borderId="29">
      <alignment horizontal="right" vertical="center"/>
    </xf>
    <xf numFmtId="236" fontId="20"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7" fontId="76" fillId="0" borderId="29">
      <alignment horizontal="right" vertical="center"/>
    </xf>
    <xf numFmtId="232" fontId="26" fillId="0" borderId="29">
      <alignment horizontal="right" vertical="center"/>
    </xf>
    <xf numFmtId="171" fontId="137" fillId="0" borderId="29">
      <alignment horizontal="right" vertical="center"/>
    </xf>
    <xf numFmtId="237" fontId="76" fillId="0" borderId="29">
      <alignment horizontal="right" vertical="center"/>
    </xf>
    <xf numFmtId="237" fontId="76" fillId="0" borderId="29">
      <alignment horizontal="right" vertical="center"/>
    </xf>
    <xf numFmtId="237" fontId="76"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7" fontId="76" fillId="0" borderId="29">
      <alignment horizontal="right" vertical="center"/>
    </xf>
    <xf numFmtId="232" fontId="26" fillId="0" borderId="29">
      <alignment horizontal="right" vertical="center"/>
    </xf>
    <xf numFmtId="245" fontId="9" fillId="0" borderId="29">
      <alignment horizontal="right" vertical="center"/>
    </xf>
    <xf numFmtId="237" fontId="76" fillId="0" borderId="29">
      <alignment horizontal="right" vertical="center"/>
    </xf>
    <xf numFmtId="237" fontId="76" fillId="0" borderId="29">
      <alignment horizontal="right" vertical="center"/>
    </xf>
    <xf numFmtId="171" fontId="137" fillId="0" borderId="29">
      <alignment horizontal="right" vertical="center"/>
    </xf>
    <xf numFmtId="232" fontId="26" fillId="0" borderId="29">
      <alignment horizontal="right" vertical="center"/>
    </xf>
    <xf numFmtId="171" fontId="137" fillId="0" borderId="29">
      <alignment horizontal="right" vertical="center"/>
    </xf>
    <xf numFmtId="229" fontId="137" fillId="0" borderId="29">
      <alignment horizontal="right" vertical="center"/>
    </xf>
    <xf numFmtId="228" fontId="135" fillId="0" borderId="29">
      <alignment horizontal="right" vertical="center"/>
    </xf>
    <xf numFmtId="232" fontId="26" fillId="0" borderId="29">
      <alignment horizontal="right" vertical="center"/>
    </xf>
    <xf numFmtId="237" fontId="76" fillId="0" borderId="29">
      <alignment horizontal="right" vertical="center"/>
    </xf>
    <xf numFmtId="237" fontId="76" fillId="0" borderId="29">
      <alignment horizontal="right" vertical="center"/>
    </xf>
    <xf numFmtId="232" fontId="26" fillId="0" borderId="29">
      <alignment horizontal="right" vertical="center"/>
    </xf>
    <xf numFmtId="237" fontId="76" fillId="0" borderId="29">
      <alignment horizontal="right" vertical="center"/>
    </xf>
    <xf numFmtId="237" fontId="76"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7" fontId="76" fillId="0" borderId="29">
      <alignment horizontal="right" vertical="center"/>
    </xf>
    <xf numFmtId="248" fontId="20" fillId="0" borderId="29">
      <alignment horizontal="right" vertical="center"/>
    </xf>
    <xf numFmtId="244" fontId="135" fillId="0" borderId="29">
      <alignment horizontal="right" vertical="center"/>
    </xf>
    <xf numFmtId="171" fontId="137" fillId="0" borderId="29">
      <alignment horizontal="right" vertical="center"/>
    </xf>
    <xf numFmtId="232" fontId="26" fillId="0" borderId="29">
      <alignment horizontal="right" vertical="center"/>
    </xf>
    <xf numFmtId="230" fontId="9" fillId="0" borderId="29">
      <alignment horizontal="right" vertical="center"/>
    </xf>
    <xf numFmtId="221" fontId="118" fillId="0" borderId="29">
      <alignment horizontal="right" vertical="center"/>
    </xf>
    <xf numFmtId="249" fontId="135"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2" fontId="135" fillId="0" borderId="29">
      <alignment horizontal="right" vertical="center"/>
    </xf>
    <xf numFmtId="221" fontId="118" fillId="0" borderId="29">
      <alignment horizontal="right" vertical="center"/>
    </xf>
    <xf numFmtId="250" fontId="76" fillId="0" borderId="29">
      <alignment horizontal="right" vertical="center"/>
    </xf>
    <xf numFmtId="250" fontId="76" fillId="0" borderId="29">
      <alignment horizontal="right" vertical="center"/>
    </xf>
    <xf numFmtId="250" fontId="76" fillId="0" borderId="29">
      <alignment horizontal="right" vertical="center"/>
    </xf>
    <xf numFmtId="174" fontId="20" fillId="0" borderId="29">
      <alignment horizontal="right" vertical="center"/>
    </xf>
    <xf numFmtId="250" fontId="76" fillId="0" borderId="29">
      <alignment horizontal="right" vertical="center"/>
    </xf>
    <xf numFmtId="250" fontId="76" fillId="0" borderId="29">
      <alignment horizontal="right" vertical="center"/>
    </xf>
    <xf numFmtId="250" fontId="76"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2" fontId="135" fillId="0" borderId="29">
      <alignment horizontal="right" vertical="center"/>
    </xf>
    <xf numFmtId="222" fontId="135" fillId="0" borderId="29">
      <alignment horizontal="right" vertical="center"/>
    </xf>
    <xf numFmtId="222" fontId="135" fillId="0" borderId="29">
      <alignment horizontal="right" vertical="center"/>
    </xf>
    <xf numFmtId="222" fontId="135" fillId="0" borderId="29">
      <alignment horizontal="right" vertical="center"/>
    </xf>
    <xf numFmtId="222" fontId="135" fillId="0" borderId="29">
      <alignment horizontal="right" vertical="center"/>
    </xf>
    <xf numFmtId="170" fontId="33" fillId="0" borderId="29">
      <alignment horizontal="right" vertical="center"/>
    </xf>
    <xf numFmtId="170" fontId="33" fillId="0" borderId="29">
      <alignment horizontal="right" vertical="center"/>
    </xf>
    <xf numFmtId="170" fontId="33" fillId="0" borderId="29">
      <alignment horizontal="right" vertical="center"/>
    </xf>
    <xf numFmtId="238" fontId="38" fillId="0" borderId="29">
      <alignment horizontal="right" vertical="center"/>
    </xf>
    <xf numFmtId="250" fontId="76" fillId="0" borderId="29">
      <alignment horizontal="right" vertical="center"/>
    </xf>
    <xf numFmtId="250" fontId="76" fillId="0" borderId="29">
      <alignment horizontal="right" vertical="center"/>
    </xf>
    <xf numFmtId="251" fontId="20" fillId="0" borderId="29">
      <alignment horizontal="right" vertical="center"/>
    </xf>
    <xf numFmtId="230" fontId="20" fillId="0" borderId="29">
      <alignment horizontal="right" vertical="center"/>
    </xf>
    <xf numFmtId="251" fontId="20" fillId="0" borderId="29">
      <alignment horizontal="right" vertical="center"/>
    </xf>
    <xf numFmtId="250" fontId="76" fillId="0" borderId="29">
      <alignment horizontal="right" vertical="center"/>
    </xf>
    <xf numFmtId="250" fontId="76" fillId="0" borderId="29">
      <alignment horizontal="right" vertical="center"/>
    </xf>
    <xf numFmtId="250" fontId="76" fillId="0" borderId="29">
      <alignment horizontal="right" vertical="center"/>
    </xf>
    <xf numFmtId="250" fontId="76" fillId="0" borderId="29">
      <alignment horizontal="right" vertical="center"/>
    </xf>
    <xf numFmtId="250" fontId="76" fillId="0" borderId="29">
      <alignment horizontal="right" vertical="center"/>
    </xf>
    <xf numFmtId="174" fontId="20" fillId="0" borderId="29">
      <alignment horizontal="right" vertical="center"/>
    </xf>
    <xf numFmtId="223" fontId="71" fillId="0" borderId="29">
      <alignment horizontal="right" vertical="center"/>
    </xf>
    <xf numFmtId="252" fontId="33" fillId="0" borderId="30">
      <alignment horizontal="right" vertical="center"/>
    </xf>
    <xf numFmtId="229" fontId="137" fillId="0" borderId="29">
      <alignment horizontal="right" vertical="center"/>
    </xf>
    <xf numFmtId="226" fontId="137" fillId="0" borderId="29">
      <alignment horizontal="right" vertical="center"/>
    </xf>
    <xf numFmtId="253" fontId="135" fillId="0" borderId="29">
      <alignment horizontal="right" vertical="center"/>
    </xf>
    <xf numFmtId="254" fontId="26" fillId="0" borderId="29">
      <alignment horizontal="right" vertical="center"/>
    </xf>
    <xf numFmtId="254" fontId="26" fillId="0" borderId="29">
      <alignment horizontal="right" vertical="center"/>
    </xf>
    <xf numFmtId="250" fontId="76" fillId="0" borderId="29">
      <alignment horizontal="right" vertical="center"/>
    </xf>
    <xf numFmtId="249" fontId="135" fillId="0" borderId="29">
      <alignment horizontal="right" vertical="center"/>
    </xf>
    <xf numFmtId="250" fontId="76" fillId="0" borderId="29">
      <alignment horizontal="right" vertical="center"/>
    </xf>
    <xf numFmtId="221" fontId="118" fillId="0" borderId="29">
      <alignment horizontal="right" vertical="center"/>
    </xf>
    <xf numFmtId="250" fontId="76" fillId="0" borderId="29">
      <alignment horizontal="right" vertical="center"/>
    </xf>
    <xf numFmtId="230" fontId="9"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170" fontId="33" fillId="0" borderId="29">
      <alignment horizontal="right" vertical="center"/>
    </xf>
    <xf numFmtId="170" fontId="33" fillId="0" borderId="29">
      <alignment horizontal="right" vertical="center"/>
    </xf>
    <xf numFmtId="170" fontId="33" fillId="0" borderId="29">
      <alignment horizontal="right" vertical="center"/>
    </xf>
    <xf numFmtId="255" fontId="26" fillId="0" borderId="29">
      <alignment horizontal="right" vertical="center"/>
    </xf>
    <xf numFmtId="256" fontId="20" fillId="0" borderId="29">
      <alignment horizontal="right" vertical="center"/>
    </xf>
    <xf numFmtId="165" fontId="20" fillId="0" borderId="29">
      <alignment horizontal="right" vertical="center"/>
    </xf>
    <xf numFmtId="255" fontId="26" fillId="0" borderId="29">
      <alignment horizontal="right" vertical="center"/>
    </xf>
    <xf numFmtId="255" fontId="26" fillId="0" borderId="29">
      <alignment horizontal="right" vertical="center"/>
    </xf>
    <xf numFmtId="165" fontId="20" fillId="0" borderId="29">
      <alignment horizontal="right" vertical="center"/>
    </xf>
    <xf numFmtId="165" fontId="20" fillId="0" borderId="29">
      <alignment horizontal="right" vertical="center"/>
    </xf>
    <xf numFmtId="255" fontId="26" fillId="0" borderId="29">
      <alignment horizontal="right" vertical="center"/>
    </xf>
    <xf numFmtId="255" fontId="26" fillId="0" borderId="29">
      <alignment horizontal="right" vertical="center"/>
    </xf>
    <xf numFmtId="255" fontId="26" fillId="0" borderId="29">
      <alignment horizontal="right" vertical="center"/>
    </xf>
    <xf numFmtId="165" fontId="20" fillId="0" borderId="29">
      <alignment horizontal="right" vertical="center"/>
    </xf>
    <xf numFmtId="165" fontId="20" fillId="0" borderId="29">
      <alignment horizontal="right" vertical="center"/>
    </xf>
    <xf numFmtId="165" fontId="20" fillId="0" borderId="29">
      <alignment horizontal="right" vertical="center"/>
    </xf>
    <xf numFmtId="255" fontId="26" fillId="0" borderId="29">
      <alignment horizontal="right" vertical="center"/>
    </xf>
    <xf numFmtId="165" fontId="20" fillId="0" borderId="29">
      <alignment horizontal="right" vertical="center"/>
    </xf>
    <xf numFmtId="255" fontId="26" fillId="0" borderId="29">
      <alignment horizontal="right" vertical="center"/>
    </xf>
    <xf numFmtId="255" fontId="26" fillId="0" borderId="29">
      <alignment horizontal="right" vertical="center"/>
    </xf>
    <xf numFmtId="255" fontId="26" fillId="0" borderId="29">
      <alignment horizontal="right" vertical="center"/>
    </xf>
    <xf numFmtId="165" fontId="20" fillId="0" borderId="29">
      <alignment horizontal="right" vertical="center"/>
    </xf>
    <xf numFmtId="165" fontId="20" fillId="0" borderId="29">
      <alignment horizontal="right" vertical="center"/>
    </xf>
    <xf numFmtId="255" fontId="26" fillId="0" borderId="29">
      <alignment horizontal="right" vertical="center"/>
    </xf>
    <xf numFmtId="255" fontId="26" fillId="0" borderId="29">
      <alignment horizontal="right" vertical="center"/>
    </xf>
    <xf numFmtId="251" fontId="20" fillId="0" borderId="29">
      <alignment horizontal="right" vertical="center"/>
    </xf>
    <xf numFmtId="250" fontId="76" fillId="0" borderId="29">
      <alignment horizontal="right" vertical="center"/>
    </xf>
    <xf numFmtId="230" fontId="20" fillId="0" borderId="29">
      <alignment horizontal="right" vertical="center"/>
    </xf>
    <xf numFmtId="251" fontId="20" fillId="0" borderId="29">
      <alignment horizontal="right" vertical="center"/>
    </xf>
    <xf numFmtId="251" fontId="20"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2" fontId="135" fillId="0" borderId="29">
      <alignment horizontal="right" vertical="center"/>
    </xf>
    <xf numFmtId="238" fontId="135" fillId="0" borderId="29">
      <alignment horizontal="right" vertical="center"/>
    </xf>
    <xf numFmtId="221" fontId="118" fillId="0" borderId="29">
      <alignment horizontal="right" vertical="center"/>
    </xf>
    <xf numFmtId="253" fontId="135" fillId="0" borderId="29">
      <alignment horizontal="right" vertical="center"/>
    </xf>
    <xf numFmtId="257" fontId="135" fillId="0" borderId="29">
      <alignment horizontal="right" vertical="center"/>
    </xf>
    <xf numFmtId="258" fontId="137" fillId="0" borderId="29">
      <alignment horizontal="right" vertical="center"/>
    </xf>
    <xf numFmtId="250" fontId="137" fillId="0" borderId="29">
      <alignment horizontal="right" vertical="center"/>
    </xf>
    <xf numFmtId="258" fontId="137" fillId="0" borderId="29">
      <alignment horizontal="right" vertical="center"/>
    </xf>
    <xf numFmtId="250" fontId="137" fillId="0" borderId="29">
      <alignment horizontal="right" vertical="center"/>
    </xf>
    <xf numFmtId="250" fontId="137" fillId="0" borderId="29">
      <alignment horizontal="right" vertical="center"/>
    </xf>
    <xf numFmtId="258" fontId="137" fillId="0" borderId="29">
      <alignment horizontal="right" vertical="center"/>
    </xf>
    <xf numFmtId="258" fontId="137" fillId="0" borderId="29">
      <alignment horizontal="right" vertical="center"/>
    </xf>
    <xf numFmtId="258" fontId="137" fillId="0" borderId="29">
      <alignment horizontal="right" vertical="center"/>
    </xf>
    <xf numFmtId="258" fontId="137" fillId="0" borderId="29">
      <alignment horizontal="right" vertical="center"/>
    </xf>
    <xf numFmtId="257" fontId="135" fillId="0" borderId="29">
      <alignment horizontal="right" vertical="center"/>
    </xf>
    <xf numFmtId="250" fontId="137" fillId="0" borderId="29">
      <alignment horizontal="right" vertical="center"/>
    </xf>
    <xf numFmtId="258" fontId="137" fillId="0" borderId="29">
      <alignment horizontal="right" vertical="center"/>
    </xf>
    <xf numFmtId="253" fontId="135" fillId="0" borderId="29">
      <alignment horizontal="right" vertical="center"/>
    </xf>
    <xf numFmtId="253" fontId="135" fillId="0" borderId="29">
      <alignment horizontal="right" vertical="center"/>
    </xf>
    <xf numFmtId="250" fontId="137" fillId="0" borderId="29">
      <alignment horizontal="right" vertical="center"/>
    </xf>
    <xf numFmtId="258" fontId="137" fillId="0" borderId="29">
      <alignment horizontal="right" vertical="center"/>
    </xf>
    <xf numFmtId="253" fontId="135" fillId="0" borderId="29">
      <alignment horizontal="right" vertical="center"/>
    </xf>
    <xf numFmtId="253" fontId="135" fillId="0" borderId="29">
      <alignment horizontal="right" vertical="center"/>
    </xf>
    <xf numFmtId="253" fontId="135" fillId="0" borderId="29">
      <alignment horizontal="right" vertical="center"/>
    </xf>
    <xf numFmtId="258" fontId="137" fillId="0" borderId="29">
      <alignment horizontal="right" vertical="center"/>
    </xf>
    <xf numFmtId="253" fontId="135" fillId="0" borderId="29">
      <alignment horizontal="right" vertical="center"/>
    </xf>
    <xf numFmtId="258" fontId="137" fillId="0" borderId="29">
      <alignment horizontal="right" vertical="center"/>
    </xf>
    <xf numFmtId="258" fontId="137" fillId="0" borderId="29">
      <alignment horizontal="right" vertical="center"/>
    </xf>
    <xf numFmtId="258" fontId="137" fillId="0" borderId="29">
      <alignment horizontal="right" vertical="center"/>
    </xf>
    <xf numFmtId="258" fontId="137" fillId="0" borderId="29">
      <alignment horizontal="right" vertical="center"/>
    </xf>
    <xf numFmtId="258" fontId="137" fillId="0" borderId="29">
      <alignment horizontal="right" vertical="center"/>
    </xf>
    <xf numFmtId="253" fontId="135" fillId="0" borderId="29">
      <alignment horizontal="right" vertical="center"/>
    </xf>
    <xf numFmtId="258" fontId="137" fillId="0" borderId="29">
      <alignment horizontal="right" vertical="center"/>
    </xf>
    <xf numFmtId="253" fontId="135" fillId="0" borderId="29">
      <alignment horizontal="right" vertical="center"/>
    </xf>
    <xf numFmtId="258" fontId="137" fillId="0" borderId="29">
      <alignment horizontal="right" vertical="center"/>
    </xf>
    <xf numFmtId="253" fontId="135" fillId="0" borderId="29">
      <alignment horizontal="right" vertical="center"/>
    </xf>
    <xf numFmtId="258" fontId="137" fillId="0" borderId="29">
      <alignment horizontal="right" vertical="center"/>
    </xf>
    <xf numFmtId="253" fontId="135" fillId="0" borderId="29">
      <alignment horizontal="right" vertical="center"/>
    </xf>
    <xf numFmtId="253" fontId="135" fillId="0" borderId="29">
      <alignment horizontal="right" vertical="center"/>
    </xf>
    <xf numFmtId="250" fontId="137" fillId="0" borderId="29">
      <alignment horizontal="right" vertical="center"/>
    </xf>
    <xf numFmtId="257" fontId="135" fillId="0" borderId="29">
      <alignment horizontal="right" vertical="center"/>
    </xf>
    <xf numFmtId="258" fontId="137" fillId="0" borderId="29">
      <alignment horizontal="right" vertical="center"/>
    </xf>
    <xf numFmtId="253" fontId="135" fillId="0" borderId="29">
      <alignment horizontal="right" vertical="center"/>
    </xf>
    <xf numFmtId="253" fontId="135" fillId="0" borderId="29">
      <alignment horizontal="right" vertical="center"/>
    </xf>
    <xf numFmtId="258" fontId="137" fillId="0" borderId="29">
      <alignment horizontal="right" vertical="center"/>
    </xf>
    <xf numFmtId="258" fontId="137" fillId="0" borderId="29">
      <alignment horizontal="right" vertical="center"/>
    </xf>
    <xf numFmtId="258" fontId="137" fillId="0" borderId="29">
      <alignment horizontal="right" vertical="center"/>
    </xf>
    <xf numFmtId="258" fontId="137" fillId="0" borderId="29">
      <alignment horizontal="right" vertical="center"/>
    </xf>
    <xf numFmtId="253" fontId="135" fillId="0" borderId="29">
      <alignment horizontal="right" vertical="center"/>
    </xf>
    <xf numFmtId="258" fontId="137" fillId="0" borderId="29">
      <alignment horizontal="right" vertical="center"/>
    </xf>
    <xf numFmtId="223" fontId="71" fillId="0" borderId="29">
      <alignment horizontal="right" vertical="center"/>
    </xf>
    <xf numFmtId="223" fontId="71" fillId="0" borderId="29">
      <alignment horizontal="right" vertical="center"/>
    </xf>
    <xf numFmtId="170" fontId="33" fillId="0" borderId="29">
      <alignment horizontal="right" vertical="center"/>
    </xf>
    <xf numFmtId="221" fontId="118" fillId="0" borderId="29">
      <alignment horizontal="right" vertical="center"/>
    </xf>
    <xf numFmtId="259" fontId="135" fillId="0" borderId="29">
      <alignment horizontal="right" vertical="center"/>
    </xf>
    <xf numFmtId="259" fontId="135" fillId="0" borderId="29">
      <alignment horizontal="right" vertical="center"/>
    </xf>
    <xf numFmtId="259" fontId="135" fillId="0" borderId="29">
      <alignment horizontal="right" vertical="center"/>
    </xf>
    <xf numFmtId="243" fontId="26" fillId="0" borderId="29">
      <alignment horizontal="right" vertical="center"/>
    </xf>
    <xf numFmtId="243" fontId="26" fillId="0" borderId="29">
      <alignment horizontal="right" vertical="center"/>
    </xf>
    <xf numFmtId="260" fontId="26" fillId="0" borderId="29">
      <alignment horizontal="right" vertical="center"/>
    </xf>
    <xf numFmtId="259" fontId="135" fillId="0" borderId="29">
      <alignment horizontal="right" vertical="center"/>
    </xf>
    <xf numFmtId="259" fontId="135" fillId="0" borderId="29">
      <alignment horizontal="right" vertical="center"/>
    </xf>
    <xf numFmtId="260" fontId="26" fillId="0" borderId="29">
      <alignment horizontal="right" vertical="center"/>
    </xf>
    <xf numFmtId="259" fontId="135" fillId="0" borderId="29">
      <alignment horizontal="right" vertical="center"/>
    </xf>
    <xf numFmtId="259" fontId="135" fillId="0" borderId="29">
      <alignment horizontal="right" vertical="center"/>
    </xf>
    <xf numFmtId="259" fontId="135" fillId="0" borderId="29">
      <alignment horizontal="right" vertical="center"/>
    </xf>
    <xf numFmtId="260" fontId="26" fillId="0" borderId="29">
      <alignment horizontal="right" vertical="center"/>
    </xf>
    <xf numFmtId="260" fontId="26" fillId="0" borderId="29">
      <alignment horizontal="right" vertical="center"/>
    </xf>
    <xf numFmtId="259" fontId="135" fillId="0" borderId="29">
      <alignment horizontal="right" vertical="center"/>
    </xf>
    <xf numFmtId="259" fontId="135" fillId="0" borderId="29">
      <alignment horizontal="right" vertical="center"/>
    </xf>
    <xf numFmtId="259" fontId="135"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170" fontId="33"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52" fontId="33" fillId="0" borderId="30">
      <alignment horizontal="right" vertical="center"/>
    </xf>
    <xf numFmtId="241" fontId="26" fillId="0" borderId="29">
      <alignment horizontal="right" vertical="center"/>
    </xf>
    <xf numFmtId="232" fontId="26" fillId="0" borderId="29">
      <alignment horizontal="right" vertical="center"/>
    </xf>
    <xf numFmtId="233" fontId="20" fillId="0" borderId="29">
      <alignment horizontal="right" vertical="center"/>
    </xf>
    <xf numFmtId="234" fontId="20" fillId="0" borderId="29">
      <alignment horizontal="right" vertical="center"/>
    </xf>
    <xf numFmtId="232" fontId="26" fillId="0" borderId="29">
      <alignment horizontal="right" vertical="center"/>
    </xf>
    <xf numFmtId="232" fontId="26" fillId="0" borderId="29">
      <alignment horizontal="right" vertical="center"/>
    </xf>
    <xf numFmtId="234" fontId="20" fillId="0" borderId="29">
      <alignment horizontal="right" vertical="center"/>
    </xf>
    <xf numFmtId="234" fontId="20"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4" fontId="20" fillId="0" borderId="29">
      <alignment horizontal="right" vertical="center"/>
    </xf>
    <xf numFmtId="234" fontId="20" fillId="0" borderId="29">
      <alignment horizontal="right" vertical="center"/>
    </xf>
    <xf numFmtId="234" fontId="20" fillId="0" borderId="29">
      <alignment horizontal="right" vertical="center"/>
    </xf>
    <xf numFmtId="232" fontId="26" fillId="0" borderId="29">
      <alignment horizontal="right" vertical="center"/>
    </xf>
    <xf numFmtId="234" fontId="20" fillId="0" borderId="29">
      <alignment horizontal="right" vertical="center"/>
    </xf>
    <xf numFmtId="232" fontId="26" fillId="0" borderId="29">
      <alignment horizontal="right" vertical="center"/>
    </xf>
    <xf numFmtId="232" fontId="26" fillId="0" borderId="29">
      <alignment horizontal="right" vertical="center"/>
    </xf>
    <xf numFmtId="232" fontId="26" fillId="0" borderId="29">
      <alignment horizontal="right" vertical="center"/>
    </xf>
    <xf numFmtId="234" fontId="20" fillId="0" borderId="29">
      <alignment horizontal="right" vertical="center"/>
    </xf>
    <xf numFmtId="234" fontId="20" fillId="0" borderId="29">
      <alignment horizontal="right" vertical="center"/>
    </xf>
    <xf numFmtId="232" fontId="26" fillId="0" borderId="29">
      <alignment horizontal="right" vertical="center"/>
    </xf>
    <xf numFmtId="232" fontId="26" fillId="0" borderId="29">
      <alignment horizontal="right" vertical="center"/>
    </xf>
    <xf numFmtId="229" fontId="137" fillId="0" borderId="29">
      <alignment horizontal="right" vertical="center"/>
    </xf>
    <xf numFmtId="238" fontId="38" fillId="0" borderId="29">
      <alignment horizontal="right" vertical="center"/>
    </xf>
    <xf numFmtId="238" fontId="38" fillId="0" borderId="29">
      <alignment horizontal="right" vertical="center"/>
    </xf>
    <xf numFmtId="238" fontId="38" fillId="0" borderId="29">
      <alignment horizontal="right" vertical="center"/>
    </xf>
    <xf numFmtId="238" fontId="38" fillId="0" borderId="29">
      <alignment horizontal="right" vertical="center"/>
    </xf>
    <xf numFmtId="238" fontId="38" fillId="0" borderId="29">
      <alignment horizontal="right" vertical="center"/>
    </xf>
    <xf numFmtId="221" fontId="118" fillId="0" borderId="29">
      <alignment horizontal="right" vertical="center"/>
    </xf>
    <xf numFmtId="253" fontId="135"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221" fontId="118" fillId="0" borderId="29">
      <alignment horizontal="right" vertical="center"/>
    </xf>
    <xf numFmtId="198" fontId="82" fillId="0" borderId="2">
      <protection hidden="1"/>
    </xf>
    <xf numFmtId="49" fontId="84" fillId="0" borderId="0" applyFill="0" applyBorder="0" applyAlignment="0"/>
    <xf numFmtId="248" fontId="9" fillId="0" borderId="0" applyFill="0" applyBorder="0" applyAlignment="0"/>
    <xf numFmtId="261" fontId="9" fillId="0" borderId="0" applyFill="0" applyBorder="0" applyAlignment="0"/>
    <xf numFmtId="234" fontId="118" fillId="0" borderId="29">
      <alignment horizontal="center"/>
    </xf>
    <xf numFmtId="0" fontId="138" fillId="0" borderId="31"/>
    <xf numFmtId="0" fontId="118" fillId="0" borderId="0" applyNumberFormat="0" applyFill="0" applyBorder="0" applyAlignment="0" applyProtection="0"/>
    <xf numFmtId="0" fontId="1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17" fillId="0" borderId="0" applyNumberFormat="0" applyFill="0" applyBorder="0" applyAlignment="0" applyProtection="0"/>
    <xf numFmtId="0" fontId="139" fillId="0" borderId="6">
      <alignment horizontal="center" vertical="center" wrapText="1"/>
    </xf>
    <xf numFmtId="0" fontId="140" fillId="0" borderId="0">
      <alignment horizontal="center"/>
    </xf>
    <xf numFmtId="0" fontId="141" fillId="0" borderId="0" applyNumberFormat="0" applyFill="0" applyBorder="0" applyAlignment="0" applyProtection="0"/>
    <xf numFmtId="0" fontId="142" fillId="0" borderId="32" applyNumberFormat="0" applyFill="0" applyAlignment="0" applyProtection="0"/>
    <xf numFmtId="0" fontId="210" fillId="0" borderId="32" applyNumberFormat="0" applyFill="0" applyAlignment="0" applyProtection="0"/>
    <xf numFmtId="262" fontId="106" fillId="0" borderId="0" applyFont="0" applyFill="0" applyBorder="0" applyAlignment="0" applyProtection="0"/>
    <xf numFmtId="263" fontId="71" fillId="0" borderId="0" applyFont="0" applyFill="0" applyBorder="0" applyAlignment="0" applyProtection="0"/>
    <xf numFmtId="0" fontId="96" fillId="0" borderId="21">
      <alignment horizontal="center"/>
    </xf>
    <xf numFmtId="261" fontId="118" fillId="0" borderId="0"/>
    <xf numFmtId="264" fontId="118" fillId="0" borderId="1"/>
    <xf numFmtId="3" fontId="26" fillId="34" borderId="13">
      <alignment horizontal="right" vertical="top" wrapText="1"/>
    </xf>
    <xf numFmtId="0" fontId="143" fillId="0" borderId="0"/>
    <xf numFmtId="3" fontId="118" fillId="0" borderId="0" applyNumberFormat="0" applyBorder="0" applyAlignment="0" applyProtection="0">
      <alignment horizontal="centerContinuous"/>
      <protection locked="0"/>
    </xf>
    <xf numFmtId="3" fontId="144" fillId="0" borderId="0">
      <protection locked="0"/>
    </xf>
    <xf numFmtId="5" fontId="145" fillId="46" borderId="33">
      <alignment vertical="top"/>
    </xf>
    <xf numFmtId="0" fontId="146" fillId="47" borderId="1">
      <alignment horizontal="left" vertical="center"/>
    </xf>
    <xf numFmtId="6" fontId="147" fillId="48" borderId="33"/>
    <xf numFmtId="166" fontId="101" fillId="0" borderId="33">
      <alignment horizontal="left" vertical="top"/>
    </xf>
    <xf numFmtId="5" fontId="101" fillId="0" borderId="33">
      <alignment horizontal="left" vertical="top"/>
    </xf>
    <xf numFmtId="0" fontId="148" fillId="49" borderId="0">
      <alignment horizontal="left" vertical="center"/>
    </xf>
    <xf numFmtId="166" fontId="38" fillId="0" borderId="12">
      <alignment horizontal="left" vertical="top"/>
    </xf>
    <xf numFmtId="5" fontId="38" fillId="0" borderId="12">
      <alignment horizontal="left" vertical="top"/>
    </xf>
    <xf numFmtId="0" fontId="149" fillId="0" borderId="12">
      <alignment horizontal="left" vertical="center"/>
    </xf>
    <xf numFmtId="0" fontId="9" fillId="0" borderId="0"/>
    <xf numFmtId="265" fontId="9" fillId="0" borderId="0" applyFont="0" applyFill="0" applyBorder="0" applyAlignment="0" applyProtection="0"/>
    <xf numFmtId="266" fontId="9" fillId="0" borderId="0" applyFont="0" applyFill="0" applyBorder="0" applyAlignment="0" applyProtection="0"/>
    <xf numFmtId="42" fontId="87" fillId="0" borderId="0" applyFont="0" applyFill="0" applyBorder="0" applyAlignment="0" applyProtection="0"/>
    <xf numFmtId="44" fontId="87" fillId="0" borderId="0" applyFont="0" applyFill="0" applyBorder="0" applyAlignment="0" applyProtection="0"/>
    <xf numFmtId="0" fontId="150" fillId="0" borderId="0" applyNumberFormat="0" applyFill="0" applyBorder="0" applyAlignment="0" applyProtection="0"/>
    <xf numFmtId="0" fontId="211" fillId="0" borderId="0" applyNumberFormat="0" applyFill="0" applyBorder="0" applyAlignment="0" applyProtection="0"/>
    <xf numFmtId="0" fontId="151" fillId="0" borderId="0" applyNumberFormat="0" applyFill="0" applyBorder="0" applyAlignment="0" applyProtection="0"/>
    <xf numFmtId="40" fontId="153" fillId="0" borderId="0" applyFont="0" applyFill="0" applyBorder="0" applyAlignment="0" applyProtection="0"/>
    <xf numFmtId="38" fontId="153" fillId="0" borderId="0" applyFont="0" applyFill="0" applyBorder="0" applyAlignment="0" applyProtection="0"/>
    <xf numFmtId="0" fontId="153" fillId="0" borderId="0" applyFont="0" applyFill="0" applyBorder="0" applyAlignment="0" applyProtection="0"/>
    <xf numFmtId="0" fontId="153" fillId="0" borderId="0" applyFont="0" applyFill="0" applyBorder="0" applyAlignment="0" applyProtection="0"/>
    <xf numFmtId="9" fontId="154" fillId="0" borderId="0" applyFont="0" applyFill="0" applyBorder="0" applyAlignment="0" applyProtection="0"/>
    <xf numFmtId="0" fontId="155" fillId="0" borderId="0"/>
    <xf numFmtId="0" fontId="212" fillId="0" borderId="5"/>
    <xf numFmtId="0" fontId="107" fillId="0" borderId="0"/>
    <xf numFmtId="164" fontId="22" fillId="0" borderId="0" applyFont="0" applyFill="0" applyBorder="0" applyAlignment="0" applyProtection="0"/>
    <xf numFmtId="165" fontId="22"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0" fillId="0" borderId="0" applyFont="0" applyFill="0" applyBorder="0" applyAlignment="0" applyProtection="0"/>
    <xf numFmtId="0" fontId="110" fillId="0" borderId="0" applyFont="0" applyFill="0" applyBorder="0" applyAlignment="0" applyProtection="0"/>
    <xf numFmtId="267" fontId="156" fillId="0" borderId="0" applyFont="0" applyFill="0" applyBorder="0" applyAlignment="0" applyProtection="0"/>
    <xf numFmtId="268" fontId="156" fillId="0" borderId="0" applyFont="0" applyFill="0" applyBorder="0" applyAlignment="0" applyProtection="0"/>
    <xf numFmtId="0" fontId="157" fillId="0" borderId="0"/>
    <xf numFmtId="269" fontId="9" fillId="0" borderId="0" applyFont="0" applyFill="0" applyBorder="0" applyAlignment="0" applyProtection="0"/>
    <xf numFmtId="41" fontId="26" fillId="0" borderId="0" applyFont="0" applyFill="0" applyBorder="0" applyAlignment="0" applyProtection="0"/>
    <xf numFmtId="0" fontId="158" fillId="0" borderId="0"/>
    <xf numFmtId="172" fontId="22" fillId="0" borderId="0" applyFont="0" applyFill="0" applyBorder="0" applyAlignment="0" applyProtection="0"/>
    <xf numFmtId="270" fontId="36" fillId="0" borderId="0" applyFont="0" applyFill="0" applyBorder="0" applyAlignment="0" applyProtection="0"/>
    <xf numFmtId="173" fontId="22" fillId="0" borderId="0" applyFont="0" applyFill="0" applyBorder="0" applyAlignment="0" applyProtection="0"/>
    <xf numFmtId="183" fontId="159" fillId="0" borderId="0" applyFont="0" applyFill="0" applyBorder="0" applyAlignment="0" applyProtection="0"/>
    <xf numFmtId="184" fontId="159"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0" fillId="0" borderId="0">
      <alignment vertical="center"/>
    </xf>
  </cellStyleXfs>
  <cellXfs count="754">
    <xf numFmtId="0" fontId="0" fillId="0" borderId="0" xfId="0"/>
    <xf numFmtId="0" fontId="7" fillId="0" borderId="0" xfId="0" applyFont="1" applyFill="1"/>
    <xf numFmtId="0" fontId="10" fillId="0" borderId="0" xfId="1667" applyFont="1" applyFill="1" applyBorder="1" applyAlignment="1">
      <alignment vertical="center" wrapText="1"/>
    </xf>
    <xf numFmtId="0" fontId="8" fillId="0" borderId="0" xfId="1667" applyFont="1" applyFill="1" applyBorder="1" applyAlignment="1">
      <alignment vertical="center" wrapText="1"/>
    </xf>
    <xf numFmtId="0" fontId="8" fillId="0" borderId="0" xfId="1667" applyFont="1" applyFill="1" applyBorder="1" applyAlignment="1">
      <alignment horizontal="center" vertical="center" wrapText="1"/>
    </xf>
    <xf numFmtId="4" fontId="12" fillId="0" borderId="1" xfId="1667" applyNumberFormat="1" applyFont="1" applyFill="1" applyBorder="1" applyAlignment="1">
      <alignment horizontal="center"/>
    </xf>
    <xf numFmtId="4" fontId="16" fillId="0" borderId="1" xfId="1667" applyNumberFormat="1" applyFont="1" applyFill="1" applyBorder="1" applyAlignment="1">
      <alignment horizontal="center"/>
    </xf>
    <xf numFmtId="0" fontId="16" fillId="0" borderId="1" xfId="0" applyNumberFormat="1" applyFont="1" applyFill="1" applyBorder="1" applyAlignment="1">
      <alignment horizontal="center"/>
    </xf>
    <xf numFmtId="3" fontId="17" fillId="0" borderId="1" xfId="1667" applyNumberFormat="1" applyFont="1" applyFill="1" applyBorder="1" applyAlignment="1">
      <alignment horizontal="center"/>
    </xf>
    <xf numFmtId="4" fontId="15" fillId="0" borderId="1" xfId="1667" applyNumberFormat="1" applyFont="1" applyFill="1" applyBorder="1" applyAlignment="1">
      <alignment horizontal="center"/>
    </xf>
    <xf numFmtId="0" fontId="19" fillId="0" borderId="0" xfId="0" applyFont="1" applyFill="1"/>
    <xf numFmtId="4" fontId="19" fillId="0" borderId="0" xfId="0" applyNumberFormat="1" applyFont="1" applyFill="1"/>
    <xf numFmtId="3" fontId="15" fillId="0" borderId="1" xfId="1667" applyNumberFormat="1" applyFont="1" applyFill="1" applyBorder="1" applyAlignment="1">
      <alignment horizontal="left"/>
    </xf>
    <xf numFmtId="4" fontId="12" fillId="0" borderId="1" xfId="1667" applyNumberFormat="1" applyFont="1" applyFill="1" applyBorder="1"/>
    <xf numFmtId="4" fontId="16" fillId="0" borderId="1" xfId="1667" quotePrefix="1" applyNumberFormat="1" applyFont="1" applyFill="1" applyBorder="1" applyAlignment="1">
      <alignment horizontal="left"/>
    </xf>
    <xf numFmtId="4" fontId="16" fillId="0" borderId="1" xfId="1667" applyNumberFormat="1" applyFont="1" applyFill="1" applyBorder="1"/>
    <xf numFmtId="4" fontId="20" fillId="0" borderId="1" xfId="1667" applyNumberFormat="1" applyFont="1" applyFill="1" applyBorder="1" applyAlignment="1">
      <alignment horizontal="center" vertical="center"/>
    </xf>
    <xf numFmtId="4" fontId="21" fillId="0" borderId="1" xfId="1667" applyNumberFormat="1" applyFont="1" applyFill="1" applyBorder="1"/>
    <xf numFmtId="4" fontId="16" fillId="0" borderId="1" xfId="1667" applyNumberFormat="1" applyFont="1" applyFill="1" applyBorder="1" applyAlignment="1">
      <alignment horizontal="left"/>
    </xf>
    <xf numFmtId="4" fontId="16" fillId="0" borderId="1" xfId="0" applyNumberFormat="1" applyFont="1" applyFill="1" applyBorder="1" applyAlignment="1">
      <alignment horizontal="left"/>
    </xf>
    <xf numFmtId="3" fontId="16" fillId="0" borderId="1" xfId="1667" applyNumberFormat="1" applyFont="1" applyFill="1" applyBorder="1" applyAlignment="1">
      <alignment horizontal="left"/>
    </xf>
    <xf numFmtId="4" fontId="16" fillId="0" borderId="1" xfId="1667" applyNumberFormat="1" applyFont="1" applyFill="1" applyBorder="1" applyAlignment="1">
      <alignment vertical="center"/>
    </xf>
    <xf numFmtId="4" fontId="16" fillId="0" borderId="1" xfId="1667" quotePrefix="1" applyNumberFormat="1" applyFont="1" applyFill="1" applyBorder="1" applyAlignment="1">
      <alignment horizontal="left" vertical="center" wrapText="1"/>
    </xf>
    <xf numFmtId="4" fontId="16" fillId="0" borderId="1" xfId="1667" applyNumberFormat="1" applyFont="1" applyFill="1" applyBorder="1" applyAlignment="1">
      <alignment horizontal="center" vertical="center" wrapText="1"/>
    </xf>
    <xf numFmtId="0" fontId="9" fillId="0" borderId="1" xfId="1667" applyFont="1" applyFill="1" applyBorder="1" applyAlignment="1">
      <alignment horizontal="center"/>
    </xf>
    <xf numFmtId="4" fontId="16" fillId="0" borderId="1" xfId="1667" applyNumberFormat="1" applyFont="1" applyFill="1" applyBorder="1" applyAlignment="1">
      <alignment horizontal="left" vertical="center"/>
    </xf>
    <xf numFmtId="0" fontId="22" fillId="0" borderId="1" xfId="0" applyFont="1" applyFill="1" applyBorder="1" applyAlignment="1"/>
    <xf numFmtId="4" fontId="18" fillId="0" borderId="1" xfId="1667" quotePrefix="1" applyNumberFormat="1" applyFont="1" applyFill="1" applyBorder="1" applyAlignment="1">
      <alignment horizontal="left" wrapText="1"/>
    </xf>
    <xf numFmtId="4" fontId="16" fillId="0" borderId="1" xfId="1667" applyNumberFormat="1" applyFont="1" applyFill="1" applyBorder="1" applyAlignment="1">
      <alignment vertical="center" wrapText="1"/>
    </xf>
    <xf numFmtId="4" fontId="16" fillId="0" borderId="1" xfId="1667" applyNumberFormat="1" applyFont="1" applyFill="1" applyBorder="1" applyAlignment="1">
      <alignment horizontal="center" vertical="center"/>
    </xf>
    <xf numFmtId="4" fontId="20" fillId="0" borderId="1" xfId="1667" applyNumberFormat="1" applyFont="1" applyFill="1" applyBorder="1"/>
    <xf numFmtId="4" fontId="15" fillId="0" borderId="1" xfId="1667" applyNumberFormat="1" applyFont="1" applyFill="1" applyBorder="1"/>
    <xf numFmtId="4" fontId="12" fillId="0" borderId="1" xfId="1667" quotePrefix="1" applyNumberFormat="1" applyFont="1" applyFill="1" applyBorder="1" applyAlignment="1">
      <alignment horizontal="left"/>
    </xf>
    <xf numFmtId="0" fontId="7" fillId="50" borderId="0" xfId="0" applyFont="1" applyFill="1"/>
    <xf numFmtId="0" fontId="8" fillId="50" borderId="0" xfId="1667" applyFont="1" applyFill="1" applyBorder="1" applyAlignment="1">
      <alignment horizontal="center" vertical="center" wrapText="1"/>
    </xf>
    <xf numFmtId="4" fontId="12" fillId="50" borderId="1" xfId="1667" applyNumberFormat="1" applyFont="1" applyFill="1" applyBorder="1" applyAlignment="1">
      <alignment horizontal="center"/>
    </xf>
    <xf numFmtId="4" fontId="16" fillId="50" borderId="1" xfId="1667" applyNumberFormat="1" applyFont="1" applyFill="1" applyBorder="1" applyAlignment="1">
      <alignment horizontal="center"/>
    </xf>
    <xf numFmtId="0" fontId="16" fillId="50" borderId="1" xfId="0" applyNumberFormat="1" applyFont="1" applyFill="1" applyBorder="1" applyAlignment="1">
      <alignment horizontal="center"/>
    </xf>
    <xf numFmtId="4" fontId="15" fillId="50" borderId="1" xfId="1667" applyNumberFormat="1" applyFont="1" applyFill="1" applyBorder="1" applyAlignment="1">
      <alignment horizontal="center" vertical="center"/>
    </xf>
    <xf numFmtId="4" fontId="20" fillId="50" borderId="1" xfId="1667" applyNumberFormat="1" applyFont="1" applyFill="1" applyBorder="1" applyAlignment="1">
      <alignment horizontal="center" vertical="center"/>
    </xf>
    <xf numFmtId="0" fontId="7" fillId="40" borderId="0" xfId="0" applyFont="1" applyFill="1"/>
    <xf numFmtId="0" fontId="8" fillId="40" borderId="0" xfId="1667" applyFont="1" applyFill="1" applyBorder="1" applyAlignment="1">
      <alignment vertical="center" wrapText="1"/>
    </xf>
    <xf numFmtId="0" fontId="8" fillId="40" borderId="0" xfId="1667" applyFont="1" applyFill="1" applyBorder="1" applyAlignment="1">
      <alignment horizontal="center" vertical="center" wrapText="1"/>
    </xf>
    <xf numFmtId="4" fontId="12" fillId="40" borderId="1" xfId="1667" applyNumberFormat="1" applyFont="1" applyFill="1" applyBorder="1" applyAlignment="1">
      <alignment horizontal="center"/>
    </xf>
    <xf numFmtId="174" fontId="15" fillId="40" borderId="1" xfId="1667" applyNumberFormat="1" applyFont="1" applyFill="1" applyBorder="1" applyAlignment="1">
      <alignment horizontal="center" vertical="center"/>
    </xf>
    <xf numFmtId="4" fontId="16" fillId="40" borderId="1" xfId="1667" applyNumberFormat="1" applyFont="1" applyFill="1" applyBorder="1" applyAlignment="1">
      <alignment horizontal="center"/>
    </xf>
    <xf numFmtId="4" fontId="15" fillId="40" borderId="1" xfId="1667" applyNumberFormat="1" applyFont="1" applyFill="1" applyBorder="1" applyAlignment="1">
      <alignment horizontal="center" vertical="center"/>
    </xf>
    <xf numFmtId="4" fontId="20" fillId="40" borderId="1" xfId="1667" applyNumberFormat="1" applyFont="1" applyFill="1" applyBorder="1" applyAlignment="1">
      <alignment horizontal="center" vertical="center"/>
    </xf>
    <xf numFmtId="0" fontId="17" fillId="0" borderId="1" xfId="1667" applyNumberFormat="1" applyFont="1" applyFill="1" applyBorder="1" applyAlignment="1">
      <alignment horizontal="center"/>
    </xf>
    <xf numFmtId="0" fontId="17" fillId="50" borderId="1" xfId="1667" applyNumberFormat="1" applyFont="1" applyFill="1" applyBorder="1" applyAlignment="1">
      <alignment horizontal="center"/>
    </xf>
    <xf numFmtId="0" fontId="18" fillId="50" borderId="1" xfId="1667" applyNumberFormat="1" applyFont="1" applyFill="1" applyBorder="1" applyAlignment="1">
      <alignment horizontal="center"/>
    </xf>
    <xf numFmtId="0" fontId="17" fillId="40" borderId="1" xfId="1667" applyNumberFormat="1" applyFont="1" applyFill="1" applyBorder="1" applyAlignment="1">
      <alignment horizontal="center"/>
    </xf>
    <xf numFmtId="0" fontId="18" fillId="40" borderId="1" xfId="1667" applyNumberFormat="1" applyFont="1" applyFill="1" applyBorder="1" applyAlignment="1">
      <alignment horizontal="center"/>
    </xf>
    <xf numFmtId="2" fontId="18" fillId="40" borderId="1" xfId="1667" applyNumberFormat="1" applyFont="1" applyFill="1" applyBorder="1" applyAlignment="1">
      <alignment horizontal="center"/>
    </xf>
    <xf numFmtId="4" fontId="20" fillId="51" borderId="1" xfId="1667" applyNumberFormat="1" applyFont="1" applyFill="1" applyBorder="1" applyAlignment="1">
      <alignment horizontal="center" vertical="center"/>
    </xf>
    <xf numFmtId="4" fontId="7" fillId="0" borderId="0" xfId="0" applyNumberFormat="1" applyFont="1" applyFill="1"/>
    <xf numFmtId="0" fontId="23" fillId="0" borderId="0" xfId="0" applyFont="1" applyFill="1"/>
    <xf numFmtId="4" fontId="23" fillId="0" borderId="0" xfId="0" applyNumberFormat="1" applyFont="1" applyFill="1"/>
    <xf numFmtId="4" fontId="20" fillId="26" borderId="1" xfId="1667" applyNumberFormat="1" applyFont="1" applyFill="1" applyBorder="1" applyAlignment="1">
      <alignment horizontal="center" vertical="center"/>
    </xf>
    <xf numFmtId="4" fontId="15" fillId="26" borderId="1" xfId="1667" applyNumberFormat="1" applyFont="1" applyFill="1" applyBorder="1" applyAlignment="1">
      <alignment horizontal="center" vertical="center"/>
    </xf>
    <xf numFmtId="0" fontId="8" fillId="0" borderId="0" xfId="1415" applyFont="1" applyFill="1" applyBorder="1" applyAlignment="1">
      <alignment vertical="center"/>
    </xf>
    <xf numFmtId="0" fontId="10" fillId="0" borderId="0" xfId="1415" applyFont="1" applyFill="1"/>
    <xf numFmtId="0" fontId="8" fillId="0" borderId="0" xfId="1415" applyFont="1" applyFill="1" applyBorder="1" applyAlignment="1">
      <alignment vertical="center" wrapText="1"/>
    </xf>
    <xf numFmtId="0" fontId="8" fillId="0" borderId="0" xfId="1415" applyFont="1" applyFill="1" applyBorder="1" applyAlignment="1">
      <alignment horizontal="centerContinuous" vertical="center"/>
    </xf>
    <xf numFmtId="0" fontId="24" fillId="0" borderId="0" xfId="1415" applyFont="1" applyFill="1" applyBorder="1" applyAlignment="1">
      <alignment vertical="center"/>
    </xf>
    <xf numFmtId="0" fontId="8" fillId="0" borderId="0" xfId="1415" applyFont="1" applyFill="1"/>
    <xf numFmtId="0" fontId="25" fillId="0" borderId="3" xfId="1415" applyFont="1" applyFill="1" applyBorder="1" applyAlignment="1">
      <alignment vertical="center" wrapText="1"/>
    </xf>
    <xf numFmtId="175" fontId="10" fillId="0" borderId="1" xfId="1415" applyNumberFormat="1" applyFont="1" applyFill="1" applyBorder="1" applyAlignment="1">
      <alignment horizontal="center" vertical="center" wrapText="1"/>
    </xf>
    <xf numFmtId="175" fontId="27" fillId="0" borderId="1" xfId="1415" applyNumberFormat="1" applyFont="1" applyFill="1" applyBorder="1" applyAlignment="1">
      <alignment horizontal="center" vertical="center" wrapText="1"/>
    </xf>
    <xf numFmtId="0" fontId="27" fillId="0" borderId="1" xfId="1415" applyFont="1" applyFill="1" applyBorder="1" applyAlignment="1">
      <alignment horizontal="left" vertical="center" wrapText="1"/>
    </xf>
    <xf numFmtId="0" fontId="10" fillId="0" borderId="1" xfId="1415" applyFont="1" applyFill="1" applyBorder="1" applyAlignment="1">
      <alignment horizontal="left" vertical="center" wrapText="1"/>
    </xf>
    <xf numFmtId="2" fontId="10" fillId="0" borderId="1" xfId="1415" applyNumberFormat="1" applyFont="1" applyFill="1" applyBorder="1" applyAlignment="1">
      <alignment horizontal="justify" vertical="center" wrapText="1"/>
    </xf>
    <xf numFmtId="2" fontId="10" fillId="0" borderId="1" xfId="1415" applyNumberFormat="1" applyFont="1" applyFill="1" applyBorder="1" applyAlignment="1">
      <alignment horizontal="center" vertical="center" wrapText="1"/>
    </xf>
    <xf numFmtId="0" fontId="10" fillId="0" borderId="1" xfId="1415" applyFont="1" applyFill="1" applyBorder="1" applyAlignment="1">
      <alignment vertical="center"/>
    </xf>
    <xf numFmtId="0" fontId="10" fillId="0" borderId="1" xfId="1415" applyFont="1" applyFill="1" applyBorder="1" applyAlignment="1">
      <alignment horizontal="center" vertical="center"/>
    </xf>
    <xf numFmtId="0" fontId="27" fillId="0" borderId="1" xfId="1415" applyFont="1" applyFill="1" applyBorder="1" applyAlignment="1">
      <alignment horizontal="center" vertical="center" wrapText="1"/>
    </xf>
    <xf numFmtId="0" fontId="8" fillId="0" borderId="1" xfId="1415" applyFont="1" applyFill="1" applyBorder="1" applyAlignment="1">
      <alignment horizontal="left" vertical="center" wrapText="1"/>
    </xf>
    <xf numFmtId="2" fontId="8" fillId="0" borderId="1" xfId="1415" applyNumberFormat="1" applyFont="1" applyFill="1" applyBorder="1" applyAlignment="1">
      <alignment horizontal="justify" vertical="center" wrapText="1"/>
    </xf>
    <xf numFmtId="0" fontId="8" fillId="0" borderId="1" xfId="1415" applyFont="1" applyFill="1" applyBorder="1" applyAlignment="1">
      <alignment horizontal="justify" vertical="center" wrapText="1"/>
    </xf>
    <xf numFmtId="0" fontId="27" fillId="0" borderId="1" xfId="1415" applyFont="1" applyFill="1" applyBorder="1" applyAlignment="1">
      <alignment horizontal="justify" vertical="center" wrapText="1"/>
    </xf>
    <xf numFmtId="0" fontId="10" fillId="0" borderId="0" xfId="1415" applyFont="1" applyFill="1" applyBorder="1" applyAlignment="1">
      <alignment horizontal="justify" vertical="center" wrapText="1"/>
    </xf>
    <xf numFmtId="43" fontId="10" fillId="0" borderId="0" xfId="1415" applyNumberFormat="1" applyFont="1" applyFill="1" applyBorder="1" applyAlignment="1">
      <alignment horizontal="justify" vertical="center" wrapText="1"/>
    </xf>
    <xf numFmtId="0" fontId="10" fillId="0" borderId="0" xfId="0" applyFont="1" applyFill="1"/>
    <xf numFmtId="0" fontId="8" fillId="0" borderId="0" xfId="0" applyFont="1" applyFill="1"/>
    <xf numFmtId="0" fontId="27" fillId="0" borderId="0" xfId="0" applyFont="1" applyFill="1"/>
    <xf numFmtId="2" fontId="27" fillId="0" borderId="0" xfId="0" applyNumberFormat="1" applyFont="1" applyFill="1"/>
    <xf numFmtId="43" fontId="27" fillId="0" borderId="0" xfId="0" applyNumberFormat="1" applyFont="1" applyFill="1"/>
    <xf numFmtId="2" fontId="10" fillId="0" borderId="0" xfId="0" applyNumberFormat="1" applyFont="1" applyFill="1"/>
    <xf numFmtId="43" fontId="10" fillId="0" borderId="0" xfId="0" applyNumberFormat="1" applyFont="1" applyFill="1"/>
    <xf numFmtId="0" fontId="10" fillId="0" borderId="1" xfId="0" applyFont="1" applyFill="1" applyBorder="1"/>
    <xf numFmtId="0" fontId="10" fillId="0" borderId="1" xfId="0" applyFont="1" applyFill="1" applyBorder="1" applyAlignment="1">
      <alignment horizontal="center"/>
    </xf>
    <xf numFmtId="2" fontId="8" fillId="0" borderId="0" xfId="0" applyNumberFormat="1" applyFont="1" applyFill="1"/>
    <xf numFmtId="43" fontId="8" fillId="0" borderId="0" xfId="0" applyNumberFormat="1" applyFont="1" applyFill="1"/>
    <xf numFmtId="0" fontId="8" fillId="0" borderId="1" xfId="1668" applyFont="1" applyFill="1" applyBorder="1" applyAlignment="1">
      <alignment horizontal="center" vertical="center" wrapText="1"/>
    </xf>
    <xf numFmtId="0" fontId="161" fillId="0" borderId="0" xfId="1415" applyFont="1" applyFill="1" applyBorder="1" applyAlignment="1">
      <alignment vertical="center"/>
    </xf>
    <xf numFmtId="0" fontId="10" fillId="0" borderId="0" xfId="1415" applyFont="1" applyFill="1" applyAlignment="1">
      <alignment horizontal="center"/>
    </xf>
    <xf numFmtId="2" fontId="10" fillId="0" borderId="0" xfId="1415" applyNumberFormat="1" applyFont="1" applyFill="1" applyAlignment="1">
      <alignment horizontal="center"/>
    </xf>
    <xf numFmtId="0" fontId="10" fillId="0" borderId="0" xfId="0" applyFont="1" applyFill="1" applyAlignment="1">
      <alignment horizontal="center"/>
    </xf>
    <xf numFmtId="2" fontId="10" fillId="0" borderId="0" xfId="0" applyNumberFormat="1" applyFont="1" applyFill="1" applyAlignment="1">
      <alignment horizontal="center"/>
    </xf>
    <xf numFmtId="0" fontId="161" fillId="0" borderId="1" xfId="0" applyFont="1" applyFill="1" applyBorder="1" applyAlignment="1">
      <alignment horizontal="center" vertical="center"/>
    </xf>
    <xf numFmtId="0" fontId="162" fillId="0" borderId="1" xfId="1415" applyFont="1" applyFill="1" applyBorder="1" applyAlignment="1">
      <alignment horizontal="left" vertical="center" wrapText="1"/>
    </xf>
    <xf numFmtId="2" fontId="162" fillId="0" borderId="1" xfId="1415" applyNumberFormat="1" applyFont="1" applyFill="1" applyBorder="1" applyAlignment="1">
      <alignment horizontal="center" vertical="center" wrapText="1"/>
    </xf>
    <xf numFmtId="0" fontId="162" fillId="0" borderId="1" xfId="1415" applyFont="1" applyFill="1" applyBorder="1" applyAlignment="1">
      <alignment horizontal="center" vertical="center" wrapText="1"/>
    </xf>
    <xf numFmtId="0" fontId="162" fillId="0" borderId="1" xfId="1415" applyFont="1" applyFill="1" applyBorder="1" applyAlignment="1">
      <alignment horizontal="center" vertical="center"/>
    </xf>
    <xf numFmtId="2" fontId="164" fillId="0" borderId="1" xfId="1415" applyNumberFormat="1" applyFont="1" applyFill="1" applyBorder="1" applyAlignment="1">
      <alignment horizontal="justify" vertical="center" wrapText="1"/>
    </xf>
    <xf numFmtId="0" fontId="10" fillId="0" borderId="0" xfId="1415"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0" xfId="0" applyFont="1" applyFill="1" applyAlignment="1">
      <alignment horizontal="center" vertical="center"/>
    </xf>
    <xf numFmtId="0" fontId="7" fillId="0" borderId="0" xfId="0" applyFont="1" applyFill="1" applyAlignment="1">
      <alignment horizontal="center" vertical="center"/>
    </xf>
    <xf numFmtId="0" fontId="10" fillId="0" borderId="0" xfId="1668" applyFont="1" applyFill="1" applyAlignment="1">
      <alignment vertical="center"/>
    </xf>
    <xf numFmtId="0" fontId="8" fillId="0" borderId="0" xfId="1668" applyFont="1" applyFill="1" applyAlignment="1">
      <alignment vertical="center"/>
    </xf>
    <xf numFmtId="0" fontId="10" fillId="0" borderId="0" xfId="1668" applyFont="1" applyFill="1" applyAlignment="1">
      <alignment horizontal="center" vertical="center"/>
    </xf>
    <xf numFmtId="0" fontId="8" fillId="0" borderId="0" xfId="1668" applyFont="1" applyFill="1" applyBorder="1" applyAlignment="1">
      <alignment horizontal="center" vertical="center" wrapText="1"/>
    </xf>
    <xf numFmtId="0" fontId="8" fillId="0" borderId="0" xfId="1668" applyFont="1" applyFill="1" applyBorder="1" applyAlignment="1">
      <alignment horizontal="centerContinuous" vertical="center" wrapText="1"/>
    </xf>
    <xf numFmtId="175" fontId="10" fillId="0" borderId="1" xfId="1665" applyNumberFormat="1" applyFont="1" applyFill="1" applyBorder="1" applyAlignment="1">
      <alignment horizontal="center" vertical="center" wrapText="1"/>
    </xf>
    <xf numFmtId="175" fontId="10" fillId="0" borderId="1" xfId="1665" applyNumberFormat="1" applyFont="1" applyBorder="1" applyAlignment="1">
      <alignment horizontal="center" vertical="center" wrapText="1"/>
    </xf>
    <xf numFmtId="175" fontId="10" fillId="0" borderId="8" xfId="1665" applyNumberFormat="1" applyFont="1" applyBorder="1" applyAlignment="1">
      <alignment horizontal="center" vertical="center" wrapText="1"/>
    </xf>
    <xf numFmtId="175" fontId="10" fillId="24" borderId="1" xfId="1665" applyNumberFormat="1" applyFont="1" applyFill="1" applyBorder="1" applyAlignment="1">
      <alignment horizontal="center" vertical="center" wrapText="1"/>
    </xf>
    <xf numFmtId="2" fontId="8" fillId="0" borderId="1" xfId="1665" applyNumberFormat="1" applyFont="1" applyFill="1" applyBorder="1" applyAlignment="1">
      <alignment horizontal="center" vertical="center" wrapText="1"/>
    </xf>
    <xf numFmtId="2" fontId="8" fillId="0" borderId="34" xfId="1665" applyNumberFormat="1" applyFont="1" applyFill="1" applyBorder="1" applyAlignment="1">
      <alignment horizontal="center" vertical="center" wrapText="1"/>
    </xf>
    <xf numFmtId="0" fontId="8" fillId="0" borderId="0" xfId="1668" applyFont="1" applyFill="1" applyAlignment="1">
      <alignment vertical="center" wrapText="1"/>
    </xf>
    <xf numFmtId="0" fontId="10" fillId="0" borderId="1" xfId="0" applyFont="1" applyBorder="1" applyAlignment="1">
      <alignment horizontal="center" wrapText="1"/>
    </xf>
    <xf numFmtId="2" fontId="10" fillId="0" borderId="1" xfId="1665" applyNumberFormat="1" applyFont="1" applyFill="1" applyBorder="1" applyAlignment="1">
      <alignment horizontal="center" vertical="center" wrapText="1"/>
    </xf>
    <xf numFmtId="0" fontId="10" fillId="0" borderId="1" xfId="1665" applyFont="1" applyFill="1" applyBorder="1" applyAlignment="1">
      <alignment horizontal="center" vertical="center" wrapText="1"/>
    </xf>
    <xf numFmtId="0" fontId="11" fillId="0" borderId="1" xfId="0" applyFont="1" applyBorder="1" applyAlignment="1">
      <alignment horizontal="center" wrapText="1"/>
    </xf>
    <xf numFmtId="0" fontId="10" fillId="0" borderId="0" xfId="1668" applyFont="1" applyFill="1" applyAlignment="1">
      <alignment vertical="center" wrapText="1"/>
    </xf>
    <xf numFmtId="0" fontId="27" fillId="0" borderId="0" xfId="1668" applyFont="1" applyFill="1" applyAlignment="1">
      <alignment vertical="center"/>
    </xf>
    <xf numFmtId="49" fontId="10" fillId="0" borderId="1" xfId="1668" applyNumberFormat="1" applyFont="1" applyFill="1" applyBorder="1" applyAlignment="1">
      <alignment horizontal="center" vertical="center"/>
    </xf>
    <xf numFmtId="2" fontId="10" fillId="0" borderId="1" xfId="1665" applyNumberFormat="1" applyFont="1" applyFill="1" applyBorder="1" applyAlignment="1">
      <alignment horizontal="justify" vertical="center" wrapText="1"/>
    </xf>
    <xf numFmtId="0" fontId="10" fillId="0" borderId="1" xfId="1668" applyFont="1" applyFill="1" applyBorder="1" applyAlignment="1">
      <alignment horizontal="center" vertical="center"/>
    </xf>
    <xf numFmtId="0" fontId="10" fillId="0" borderId="1" xfId="1668" applyFont="1" applyFill="1" applyBorder="1" applyAlignment="1">
      <alignment vertical="center" wrapText="1"/>
    </xf>
    <xf numFmtId="0" fontId="10" fillId="0" borderId="1" xfId="1665" applyFont="1" applyBorder="1" applyAlignment="1">
      <alignment horizontal="center" vertical="center" wrapText="1"/>
    </xf>
    <xf numFmtId="0" fontId="107" fillId="0" borderId="1" xfId="1665" applyFont="1" applyBorder="1" applyAlignment="1">
      <alignment vertical="center" wrapText="1"/>
    </xf>
    <xf numFmtId="0" fontId="10" fillId="0" borderId="1" xfId="1668" applyFont="1" applyFill="1" applyBorder="1" applyAlignment="1">
      <alignment vertical="center"/>
    </xf>
    <xf numFmtId="0" fontId="27" fillId="0" borderId="1" xfId="1668" applyFont="1" applyFill="1" applyBorder="1" applyAlignment="1">
      <alignment horizontal="center" vertical="center"/>
    </xf>
    <xf numFmtId="0" fontId="27" fillId="0" borderId="1" xfId="1668" applyFont="1" applyFill="1" applyBorder="1" applyAlignment="1">
      <alignment vertical="center" wrapText="1"/>
    </xf>
    <xf numFmtId="2" fontId="10" fillId="0" borderId="0" xfId="1668" applyNumberFormat="1" applyFont="1" applyFill="1" applyAlignment="1">
      <alignment vertical="center"/>
    </xf>
    <xf numFmtId="0" fontId="16" fillId="0" borderId="0" xfId="1665" applyFont="1" applyFill="1"/>
    <xf numFmtId="0" fontId="16" fillId="0" borderId="0" xfId="1665" applyFont="1" applyFill="1" applyAlignment="1">
      <alignment horizontal="center"/>
    </xf>
    <xf numFmtId="0" fontId="162" fillId="0" borderId="0" xfId="1665" applyFont="1" applyFill="1"/>
    <xf numFmtId="49" fontId="166" fillId="0" borderId="1" xfId="1665" applyNumberFormat="1" applyFont="1" applyFill="1" applyBorder="1" applyAlignment="1">
      <alignment horizontal="center" vertical="center" wrapText="1"/>
    </xf>
    <xf numFmtId="49" fontId="166" fillId="0" borderId="1" xfId="1668" applyNumberFormat="1" applyFont="1" applyFill="1" applyBorder="1" applyAlignment="1">
      <alignment horizontal="center" vertical="center" wrapText="1"/>
    </xf>
    <xf numFmtId="0" fontId="18" fillId="0" borderId="0" xfId="1665" applyFont="1" applyFill="1"/>
    <xf numFmtId="0" fontId="12" fillId="0" borderId="0" xfId="1665" applyFont="1" applyFill="1"/>
    <xf numFmtId="2" fontId="111" fillId="0" borderId="1" xfId="1665" applyNumberFormat="1" applyFont="1" applyFill="1" applyBorder="1" applyAlignment="1">
      <alignment horizontal="center" vertical="center" wrapText="1"/>
    </xf>
    <xf numFmtId="2" fontId="16" fillId="0" borderId="0" xfId="1665" applyNumberFormat="1" applyFont="1" applyFill="1"/>
    <xf numFmtId="0" fontId="162" fillId="0" borderId="1" xfId="1665" applyFont="1" applyFill="1" applyBorder="1" applyAlignment="1">
      <alignment horizontal="center" vertical="center" wrapText="1"/>
    </xf>
    <xf numFmtId="230" fontId="16" fillId="0" borderId="0" xfId="1665" applyNumberFormat="1" applyFont="1" applyFill="1"/>
    <xf numFmtId="0" fontId="24" fillId="0" borderId="3" xfId="1415" applyFont="1" applyFill="1" applyBorder="1" applyAlignment="1">
      <alignment vertical="center" wrapText="1"/>
    </xf>
    <xf numFmtId="4" fontId="15" fillId="0" borderId="1" xfId="1667" applyNumberFormat="1" applyFont="1" applyFill="1" applyBorder="1" applyAlignment="1">
      <alignment horizontal="center" vertical="center"/>
    </xf>
    <xf numFmtId="4" fontId="12" fillId="0" borderId="1" xfId="1667" applyNumberFormat="1" applyFont="1" applyFill="1" applyBorder="1" applyAlignment="1">
      <alignment horizontal="center" vertical="center"/>
    </xf>
    <xf numFmtId="0" fontId="38" fillId="24" borderId="35" xfId="0" applyNumberFormat="1" applyFont="1" applyFill="1" applyBorder="1" applyProtection="1"/>
    <xf numFmtId="0" fontId="38" fillId="24" borderId="36" xfId="0" applyNumberFormat="1" applyFont="1" applyFill="1" applyBorder="1" applyProtection="1"/>
    <xf numFmtId="0" fontId="20" fillId="24" borderId="36" xfId="0" applyNumberFormat="1" applyFont="1" applyFill="1" applyBorder="1" applyProtection="1"/>
    <xf numFmtId="0" fontId="20" fillId="24" borderId="37" xfId="0" applyNumberFormat="1" applyFont="1" applyFill="1" applyBorder="1" applyProtection="1"/>
    <xf numFmtId="0" fontId="7" fillId="0" borderId="0" xfId="0" applyFont="1" applyFill="1" applyAlignment="1">
      <alignment vertical="center"/>
    </xf>
    <xf numFmtId="0" fontId="7" fillId="50" borderId="0" xfId="0" applyFont="1" applyFill="1" applyAlignment="1">
      <alignment vertical="center"/>
    </xf>
    <xf numFmtId="0" fontId="7" fillId="40" borderId="0" xfId="0" applyFont="1" applyFill="1" applyAlignment="1">
      <alignment vertical="center"/>
    </xf>
    <xf numFmtId="4" fontId="12" fillId="50" borderId="1" xfId="1667" applyNumberFormat="1" applyFont="1" applyFill="1" applyBorder="1" applyAlignment="1">
      <alignment horizontal="center" vertical="center"/>
    </xf>
    <xf numFmtId="4" fontId="16" fillId="50" borderId="1" xfId="1667" applyNumberFormat="1" applyFont="1" applyFill="1" applyBorder="1" applyAlignment="1">
      <alignment horizontal="center" vertical="center"/>
    </xf>
    <xf numFmtId="0" fontId="16" fillId="50" borderId="1" xfId="0" applyNumberFormat="1" applyFont="1" applyFill="1" applyBorder="1" applyAlignment="1">
      <alignment horizontal="center" vertical="center"/>
    </xf>
    <xf numFmtId="4" fontId="12" fillId="40" borderId="1" xfId="1667" applyNumberFormat="1" applyFont="1" applyFill="1" applyBorder="1" applyAlignment="1">
      <alignment horizontal="center" vertical="center"/>
    </xf>
    <xf numFmtId="4" fontId="16" fillId="40" borderId="1" xfId="1667" applyNumberFormat="1" applyFont="1" applyFill="1" applyBorder="1" applyAlignment="1">
      <alignment horizontal="center" vertical="center"/>
    </xf>
    <xf numFmtId="3" fontId="17" fillId="0" borderId="1" xfId="1667" applyNumberFormat="1" applyFont="1" applyFill="1" applyBorder="1" applyAlignment="1">
      <alignment horizontal="center" vertical="center"/>
    </xf>
    <xf numFmtId="0" fontId="17" fillId="0" borderId="1" xfId="1667" applyNumberFormat="1" applyFont="1" applyFill="1" applyBorder="1" applyAlignment="1">
      <alignment horizontal="center" vertical="center"/>
    </xf>
    <xf numFmtId="0" fontId="17" fillId="50" borderId="1" xfId="1667" applyNumberFormat="1" applyFont="1" applyFill="1" applyBorder="1" applyAlignment="1">
      <alignment horizontal="center" vertical="center"/>
    </xf>
    <xf numFmtId="0" fontId="18" fillId="50" borderId="1" xfId="1667" applyNumberFormat="1" applyFont="1" applyFill="1" applyBorder="1" applyAlignment="1">
      <alignment horizontal="center" vertical="center"/>
    </xf>
    <xf numFmtId="0" fontId="17" fillId="40" borderId="1" xfId="1667" applyNumberFormat="1" applyFont="1" applyFill="1" applyBorder="1" applyAlignment="1">
      <alignment horizontal="center" vertical="center"/>
    </xf>
    <xf numFmtId="0" fontId="18" fillId="40" borderId="1" xfId="1667" applyNumberFormat="1" applyFont="1" applyFill="1" applyBorder="1" applyAlignment="1">
      <alignment horizontal="center" vertical="center"/>
    </xf>
    <xf numFmtId="2" fontId="18" fillId="40" borderId="1" xfId="1667" applyNumberFormat="1" applyFont="1" applyFill="1" applyBorder="1" applyAlignment="1">
      <alignment horizontal="center" vertical="center"/>
    </xf>
    <xf numFmtId="0" fontId="19" fillId="0" borderId="0" xfId="0" applyFont="1" applyFill="1" applyAlignment="1">
      <alignment vertical="center"/>
    </xf>
    <xf numFmtId="4" fontId="19" fillId="0" borderId="0" xfId="0" applyNumberFormat="1" applyFont="1" applyFill="1" applyAlignment="1">
      <alignment vertical="center"/>
    </xf>
    <xf numFmtId="3" fontId="15" fillId="0" borderId="1" xfId="1667" applyNumberFormat="1" applyFont="1" applyFill="1" applyBorder="1" applyAlignment="1">
      <alignment horizontal="left" vertical="center"/>
    </xf>
    <xf numFmtId="4" fontId="12" fillId="0" borderId="1" xfId="1667" applyNumberFormat="1" applyFont="1" applyFill="1" applyBorder="1" applyAlignment="1">
      <alignment vertical="center"/>
    </xf>
    <xf numFmtId="4" fontId="16" fillId="0" borderId="1" xfId="1667" quotePrefix="1" applyNumberFormat="1" applyFont="1" applyFill="1" applyBorder="1" applyAlignment="1">
      <alignment horizontal="left" vertical="center"/>
    </xf>
    <xf numFmtId="4" fontId="21" fillId="0" borderId="1" xfId="1667" applyNumberFormat="1" applyFont="1" applyFill="1" applyBorder="1" applyAlignment="1">
      <alignment vertical="center"/>
    </xf>
    <xf numFmtId="0" fontId="16" fillId="0" borderId="1" xfId="0" applyNumberFormat="1" applyFont="1" applyFill="1" applyBorder="1" applyAlignment="1">
      <alignment horizontal="center" vertical="center"/>
    </xf>
    <xf numFmtId="4" fontId="16" fillId="0" borderId="1" xfId="0" applyNumberFormat="1" applyFont="1" applyFill="1" applyBorder="1" applyAlignment="1">
      <alignment horizontal="left" vertical="center"/>
    </xf>
    <xf numFmtId="3" fontId="16" fillId="0" borderId="1" xfId="1667" applyNumberFormat="1" applyFont="1" applyFill="1" applyBorder="1" applyAlignment="1">
      <alignment horizontal="left" vertical="center"/>
    </xf>
    <xf numFmtId="0" fontId="9" fillId="0" borderId="1" xfId="1667" applyFont="1" applyFill="1" applyBorder="1" applyAlignment="1">
      <alignment horizontal="center" vertical="center"/>
    </xf>
    <xf numFmtId="0" fontId="22" fillId="0" borderId="1" xfId="0" applyFont="1" applyFill="1" applyBorder="1" applyAlignment="1">
      <alignment vertical="center"/>
    </xf>
    <xf numFmtId="4" fontId="18" fillId="0" borderId="1" xfId="1667" quotePrefix="1" applyNumberFormat="1" applyFont="1" applyFill="1" applyBorder="1" applyAlignment="1">
      <alignment horizontal="left" vertical="center" wrapText="1"/>
    </xf>
    <xf numFmtId="4" fontId="20" fillId="0" borderId="1" xfId="1667" applyNumberFormat="1" applyFont="1" applyFill="1" applyBorder="1" applyAlignment="1">
      <alignment vertical="center"/>
    </xf>
    <xf numFmtId="4" fontId="15" fillId="0" borderId="1" xfId="1667" applyNumberFormat="1" applyFont="1" applyFill="1" applyBorder="1" applyAlignment="1">
      <alignment vertical="center"/>
    </xf>
    <xf numFmtId="4" fontId="12" fillId="0" borderId="1" xfId="1667" quotePrefix="1" applyNumberFormat="1" applyFont="1" applyFill="1" applyBorder="1" applyAlignment="1">
      <alignment horizontal="left" vertical="center"/>
    </xf>
    <xf numFmtId="0" fontId="23" fillId="0" borderId="0" xfId="0" applyFont="1" applyFill="1" applyAlignment="1">
      <alignment vertical="center"/>
    </xf>
    <xf numFmtId="4" fontId="23" fillId="0" borderId="0" xfId="0" applyNumberFormat="1" applyFont="1" applyFill="1" applyAlignment="1">
      <alignment vertical="center"/>
    </xf>
    <xf numFmtId="4" fontId="7" fillId="0" borderId="0" xfId="0" applyNumberFormat="1" applyFont="1" applyFill="1" applyAlignment="1">
      <alignment vertical="center"/>
    </xf>
    <xf numFmtId="0" fontId="38" fillId="24" borderId="35" xfId="0" applyNumberFormat="1" applyFont="1" applyFill="1" applyBorder="1" applyAlignment="1" applyProtection="1">
      <alignment horizontal="center" vertical="center"/>
    </xf>
    <xf numFmtId="0" fontId="38" fillId="24" borderId="36" xfId="0" applyNumberFormat="1" applyFont="1" applyFill="1" applyBorder="1" applyAlignment="1" applyProtection="1">
      <alignment horizontal="center" vertical="center"/>
    </xf>
    <xf numFmtId="0" fontId="20" fillId="24" borderId="36" xfId="0" applyNumberFormat="1" applyFont="1" applyFill="1" applyBorder="1" applyAlignment="1" applyProtection="1">
      <alignment horizontal="center" vertical="center"/>
    </xf>
    <xf numFmtId="0" fontId="20" fillId="24" borderId="37" xfId="0" applyNumberFormat="1" applyFont="1" applyFill="1" applyBorder="1" applyAlignment="1" applyProtection="1">
      <alignment horizontal="center" vertical="center"/>
    </xf>
    <xf numFmtId="4" fontId="23" fillId="0" borderId="0" xfId="0" applyNumberFormat="1" applyFont="1" applyFill="1" applyAlignment="1">
      <alignment horizontal="center" vertical="center"/>
    </xf>
    <xf numFmtId="4" fontId="7" fillId="0" borderId="0" xfId="0" applyNumberFormat="1" applyFont="1" applyFill="1" applyAlignment="1">
      <alignment horizontal="center" vertical="center"/>
    </xf>
    <xf numFmtId="272" fontId="22" fillId="0" borderId="6" xfId="797" applyNumberFormat="1" applyFont="1" applyBorder="1" applyAlignment="1">
      <alignment horizontal="center" vertical="center"/>
    </xf>
    <xf numFmtId="272" fontId="22" fillId="0" borderId="6" xfId="996" applyNumberFormat="1" applyFont="1" applyBorder="1" applyAlignment="1">
      <alignment horizontal="center" vertical="center"/>
    </xf>
    <xf numFmtId="272" fontId="22" fillId="0" borderId="6" xfId="836" applyNumberFormat="1" applyFont="1" applyBorder="1" applyAlignment="1">
      <alignment horizontal="center" vertical="center"/>
    </xf>
    <xf numFmtId="272" fontId="22" fillId="0" borderId="6" xfId="1074" applyNumberFormat="1" applyFont="1" applyBorder="1" applyAlignment="1">
      <alignment horizontal="center" vertical="center"/>
    </xf>
    <xf numFmtId="272" fontId="22" fillId="0" borderId="6" xfId="1085" applyNumberFormat="1" applyFont="1" applyBorder="1" applyAlignment="1">
      <alignment horizontal="center" vertical="center"/>
    </xf>
    <xf numFmtId="0" fontId="38" fillId="24" borderId="38" xfId="0" applyNumberFormat="1" applyFont="1" applyFill="1" applyBorder="1" applyAlignment="1" applyProtection="1">
      <alignment horizontal="center" vertical="center"/>
    </xf>
    <xf numFmtId="272" fontId="180" fillId="0" borderId="6" xfId="1457" applyNumberFormat="1" applyFont="1" applyBorder="1" applyAlignment="1">
      <alignment horizontal="center" vertical="center"/>
    </xf>
    <xf numFmtId="272" fontId="181" fillId="0" borderId="6" xfId="1493" applyNumberFormat="1" applyFont="1" applyBorder="1" applyAlignment="1">
      <alignment horizontal="center" vertical="center"/>
    </xf>
    <xf numFmtId="0" fontId="20" fillId="24" borderId="36" xfId="0" applyNumberFormat="1" applyFont="1" applyFill="1" applyBorder="1" applyAlignment="1" applyProtection="1">
      <alignment horizontal="right" vertical="center"/>
    </xf>
    <xf numFmtId="0" fontId="20" fillId="24" borderId="37" xfId="0" applyNumberFormat="1" applyFont="1" applyFill="1" applyBorder="1" applyAlignment="1" applyProtection="1">
      <alignment horizontal="right" vertical="center"/>
    </xf>
    <xf numFmtId="0" fontId="38" fillId="24" borderId="35" xfId="0" applyNumberFormat="1" applyFont="1" applyFill="1" applyBorder="1" applyAlignment="1" applyProtection="1">
      <alignment vertical="center"/>
    </xf>
    <xf numFmtId="0" fontId="38" fillId="24" borderId="36" xfId="0" applyNumberFormat="1" applyFont="1" applyFill="1" applyBorder="1" applyAlignment="1" applyProtection="1">
      <alignment vertical="center"/>
    </xf>
    <xf numFmtId="0" fontId="20" fillId="24" borderId="36" xfId="0" applyNumberFormat="1" applyFont="1" applyFill="1" applyBorder="1" applyAlignment="1" applyProtection="1">
      <alignment vertical="center"/>
    </xf>
    <xf numFmtId="0" fontId="20" fillId="24" borderId="37" xfId="0" applyNumberFormat="1" applyFont="1" applyFill="1" applyBorder="1" applyAlignment="1" applyProtection="1">
      <alignment vertical="center"/>
    </xf>
    <xf numFmtId="0" fontId="16" fillId="0" borderId="1" xfId="1529" applyNumberFormat="1" applyFont="1" applyFill="1" applyBorder="1" applyAlignment="1">
      <alignment horizontal="center" vertical="center"/>
    </xf>
    <xf numFmtId="4" fontId="16" fillId="0" borderId="1" xfId="1529" applyNumberFormat="1" applyFont="1" applyFill="1" applyBorder="1" applyAlignment="1">
      <alignment horizontal="left" vertical="center"/>
    </xf>
    <xf numFmtId="0" fontId="18" fillId="0" borderId="1" xfId="1667" applyNumberFormat="1" applyFont="1" applyFill="1" applyBorder="1" applyAlignment="1">
      <alignment horizontal="center" vertical="center"/>
    </xf>
    <xf numFmtId="3" fontId="18" fillId="0" borderId="1" xfId="1667" applyNumberFormat="1" applyFont="1" applyFill="1" applyBorder="1" applyAlignment="1">
      <alignment horizontal="center" vertical="center"/>
    </xf>
    <xf numFmtId="0" fontId="166" fillId="0" borderId="0" xfId="1529" applyFont="1" applyFill="1" applyAlignment="1">
      <alignment vertical="center"/>
    </xf>
    <xf numFmtId="0" fontId="166" fillId="0" borderId="0" xfId="1529" applyFont="1" applyFill="1" applyAlignment="1">
      <alignment horizontal="center" vertical="center"/>
    </xf>
    <xf numFmtId="0" fontId="162" fillId="0" borderId="1" xfId="0" applyFont="1" applyFill="1" applyBorder="1" applyAlignment="1">
      <alignment horizontal="center" vertical="center"/>
    </xf>
    <xf numFmtId="0" fontId="13" fillId="0" borderId="0" xfId="1665" applyFont="1" applyFill="1"/>
    <xf numFmtId="0" fontId="169" fillId="0" borderId="0" xfId="1665" applyFont="1" applyFill="1"/>
    <xf numFmtId="0" fontId="57" fillId="0" borderId="0" xfId="1665" applyFont="1" applyFill="1" applyAlignment="1">
      <alignment horizontal="center" vertical="center"/>
    </xf>
    <xf numFmtId="0" fontId="16" fillId="0" borderId="0" xfId="1665" applyFont="1" applyFill="1" applyAlignment="1">
      <alignment vertical="center"/>
    </xf>
    <xf numFmtId="0" fontId="16" fillId="0" borderId="0" xfId="1665" applyFont="1" applyFill="1" applyAlignment="1">
      <alignment horizontal="center" vertical="center"/>
    </xf>
    <xf numFmtId="0" fontId="8" fillId="0" borderId="0" xfId="1665" applyFont="1" applyFill="1" applyBorder="1" applyAlignment="1">
      <alignment vertical="center" wrapText="1"/>
    </xf>
    <xf numFmtId="2" fontId="11" fillId="0" borderId="1" xfId="1415" applyNumberFormat="1" applyFont="1" applyFill="1" applyBorder="1" applyAlignment="1">
      <alignment horizontal="justify" vertical="center" wrapText="1"/>
    </xf>
    <xf numFmtId="2" fontId="11" fillId="0" borderId="1" xfId="1415" applyNumberFormat="1" applyFont="1" applyFill="1" applyBorder="1" applyAlignment="1">
      <alignment horizontal="center" vertical="center" wrapText="1"/>
    </xf>
    <xf numFmtId="2" fontId="164" fillId="0" borderId="1" xfId="1415" applyNumberFormat="1" applyFont="1" applyFill="1" applyBorder="1" applyAlignment="1">
      <alignment horizontal="center" vertical="center" wrapText="1"/>
    </xf>
    <xf numFmtId="0" fontId="8" fillId="0" borderId="3" xfId="1665" applyFont="1" applyFill="1" applyBorder="1" applyAlignment="1">
      <alignment vertical="center" wrapText="1"/>
    </xf>
    <xf numFmtId="0" fontId="10" fillId="0" borderId="0" xfId="1415" applyFont="1" applyFill="1" applyAlignment="1">
      <alignment horizontal="center" vertical="center"/>
    </xf>
    <xf numFmtId="49" fontId="160" fillId="0" borderId="1" xfId="1665" applyNumberFormat="1" applyFont="1" applyFill="1" applyBorder="1" applyAlignment="1">
      <alignment horizontal="center" vertical="center" wrapText="1"/>
    </xf>
    <xf numFmtId="0" fontId="172" fillId="0" borderId="1" xfId="0" applyFont="1" applyFill="1" applyBorder="1" applyAlignment="1">
      <alignment horizontal="center" vertical="center" wrapText="1"/>
    </xf>
    <xf numFmtId="0" fontId="173" fillId="0" borderId="1" xfId="0" applyFont="1" applyFill="1" applyBorder="1" applyAlignment="1">
      <alignment vertical="center" wrapText="1"/>
    </xf>
    <xf numFmtId="0" fontId="174" fillId="0" borderId="1" xfId="0" applyFont="1" applyFill="1" applyBorder="1" applyAlignment="1">
      <alignment horizontal="center" vertical="center" wrapText="1"/>
    </xf>
    <xf numFmtId="0" fontId="174"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75" fillId="0" borderId="1" xfId="0" applyFont="1" applyFill="1" applyBorder="1" applyAlignment="1">
      <alignment vertical="center" wrapText="1"/>
    </xf>
    <xf numFmtId="0" fontId="175" fillId="0" borderId="1" xfId="0" applyFont="1" applyFill="1" applyBorder="1" applyAlignment="1">
      <alignment horizontal="center" vertical="center" wrapText="1"/>
    </xf>
    <xf numFmtId="0" fontId="166" fillId="0" borderId="1" xfId="0" applyFont="1" applyFill="1" applyBorder="1" applyAlignment="1">
      <alignment horizontal="center" wrapText="1"/>
    </xf>
    <xf numFmtId="2" fontId="214" fillId="0" borderId="1" xfId="0" applyNumberFormat="1" applyFont="1" applyFill="1" applyBorder="1" applyAlignment="1">
      <alignment horizontal="center" vertical="center" wrapText="1"/>
    </xf>
    <xf numFmtId="2" fontId="160" fillId="0" borderId="1" xfId="1665" applyNumberFormat="1" applyFont="1" applyFill="1" applyBorder="1" applyAlignment="1">
      <alignment horizontal="center" vertical="center" wrapText="1"/>
    </xf>
    <xf numFmtId="2" fontId="166" fillId="0" borderId="1" xfId="1665" applyNumberFormat="1" applyFont="1" applyFill="1" applyBorder="1" applyAlignment="1">
      <alignment horizontal="center" vertical="center" wrapText="1"/>
    </xf>
    <xf numFmtId="2" fontId="183" fillId="0" borderId="0" xfId="1665" applyNumberFormat="1" applyFont="1" applyFill="1" applyBorder="1" applyAlignment="1">
      <alignment horizontal="center" vertical="center" wrapText="1"/>
    </xf>
    <xf numFmtId="2" fontId="38" fillId="24" borderId="35" xfId="0" applyNumberFormat="1" applyFont="1" applyFill="1" applyBorder="1" applyAlignment="1" applyProtection="1">
      <alignment horizontal="center" vertical="center"/>
    </xf>
    <xf numFmtId="2" fontId="8" fillId="0" borderId="0" xfId="1415" applyNumberFormat="1" applyFont="1" applyFill="1" applyBorder="1" applyAlignment="1">
      <alignment horizontal="center" vertical="center" wrapText="1"/>
    </xf>
    <xf numFmtId="0" fontId="10" fillId="0" borderId="1" xfId="0" applyFont="1" applyFill="1" applyBorder="1" applyAlignment="1">
      <alignment horizontal="center" wrapText="1"/>
    </xf>
    <xf numFmtId="49" fontId="27" fillId="0" borderId="8" xfId="1668" applyNumberFormat="1" applyFont="1" applyFill="1" applyBorder="1" applyAlignment="1">
      <alignment horizontal="center" vertical="center"/>
    </xf>
    <xf numFmtId="2" fontId="27" fillId="0" borderId="8" xfId="1665" applyNumberFormat="1" applyFont="1" applyFill="1" applyBorder="1" applyAlignment="1">
      <alignment horizontal="justify" vertical="center" wrapText="1"/>
    </xf>
    <xf numFmtId="2" fontId="27" fillId="0" borderId="8" xfId="1665" applyNumberFormat="1" applyFont="1" applyFill="1" applyBorder="1" applyAlignment="1">
      <alignment horizontal="center" vertical="center" wrapText="1"/>
    </xf>
    <xf numFmtId="2" fontId="27" fillId="0" borderId="1" xfId="1665" applyNumberFormat="1" applyFont="1" applyFill="1" applyBorder="1" applyAlignment="1">
      <alignment horizontal="center" vertical="center" wrapText="1"/>
    </xf>
    <xf numFmtId="0" fontId="12" fillId="0" borderId="1" xfId="1529" applyNumberFormat="1" applyFont="1" applyFill="1" applyBorder="1" applyAlignment="1">
      <alignment horizontal="center" vertical="center"/>
    </xf>
    <xf numFmtId="174" fontId="12" fillId="0" borderId="1" xfId="1667" applyNumberFormat="1" applyFont="1" applyFill="1" applyBorder="1" applyAlignment="1">
      <alignment horizontal="center" vertical="center"/>
    </xf>
    <xf numFmtId="2" fontId="18" fillId="0" borderId="1" xfId="1667" applyNumberFormat="1" applyFont="1" applyFill="1" applyBorder="1" applyAlignment="1">
      <alignment horizontal="center" vertical="center"/>
    </xf>
    <xf numFmtId="4" fontId="21" fillId="0" borderId="1" xfId="1667" applyNumberFormat="1" applyFont="1" applyFill="1" applyBorder="1" applyAlignment="1">
      <alignment horizontal="left" vertical="center"/>
    </xf>
    <xf numFmtId="4" fontId="21" fillId="0" borderId="1" xfId="1667" applyNumberFormat="1" applyFont="1" applyFill="1" applyBorder="1" applyAlignment="1">
      <alignment horizontal="center" vertical="center"/>
    </xf>
    <xf numFmtId="4" fontId="21" fillId="0" borderId="1" xfId="1667" quotePrefix="1" applyNumberFormat="1" applyFont="1" applyFill="1" applyBorder="1" applyAlignment="1">
      <alignment horizontal="left" vertical="center"/>
    </xf>
    <xf numFmtId="0" fontId="21" fillId="0" borderId="1" xfId="1667" applyFont="1" applyFill="1" applyBorder="1" applyAlignment="1">
      <alignment horizontal="center" vertical="center"/>
    </xf>
    <xf numFmtId="0" fontId="8" fillId="0" borderId="1" xfId="1415" applyFont="1" applyFill="1" applyBorder="1" applyAlignment="1">
      <alignment horizontal="center" vertical="center" wrapText="1"/>
    </xf>
    <xf numFmtId="0" fontId="8" fillId="0" borderId="0" xfId="1415" applyFont="1" applyFill="1" applyBorder="1" applyAlignment="1">
      <alignment horizontal="center" vertical="center" wrapText="1"/>
    </xf>
    <xf numFmtId="2" fontId="8" fillId="0" borderId="1" xfId="1415" applyNumberFormat="1" applyFont="1" applyFill="1" applyBorder="1" applyAlignment="1">
      <alignment horizontal="center" vertical="center" wrapText="1"/>
    </xf>
    <xf numFmtId="0" fontId="10" fillId="0" borderId="1" xfId="1415" applyFont="1" applyFill="1" applyBorder="1" applyAlignment="1">
      <alignment horizontal="center" vertical="center" wrapText="1"/>
    </xf>
    <xf numFmtId="2" fontId="161" fillId="0" borderId="1" xfId="1415" applyNumberFormat="1" applyFont="1" applyFill="1" applyBorder="1" applyAlignment="1">
      <alignment horizontal="center" vertical="center" wrapText="1"/>
    </xf>
    <xf numFmtId="0" fontId="161" fillId="0" borderId="1" xfId="1415" applyFont="1" applyFill="1" applyBorder="1" applyAlignment="1">
      <alignment horizontal="center" vertical="center" wrapText="1"/>
    </xf>
    <xf numFmtId="0" fontId="8" fillId="0" borderId="0" xfId="1665" applyFont="1" applyFill="1" applyBorder="1" applyAlignment="1">
      <alignment horizontal="center" vertical="center" wrapText="1"/>
    </xf>
    <xf numFmtId="0" fontId="11" fillId="0" borderId="1" xfId="1415" applyFont="1" applyFill="1" applyBorder="1" applyAlignment="1">
      <alignment horizontal="left" vertical="center" wrapText="1"/>
    </xf>
    <xf numFmtId="0" fontId="11" fillId="0" borderId="0" xfId="0" applyFont="1" applyFill="1"/>
    <xf numFmtId="2" fontId="11" fillId="0" borderId="0" xfId="0" applyNumberFormat="1" applyFont="1" applyFill="1"/>
    <xf numFmtId="43" fontId="11" fillId="0" borderId="0" xfId="0" applyNumberFormat="1" applyFont="1" applyFill="1"/>
    <xf numFmtId="175" fontId="162" fillId="0" borderId="1" xfId="0" applyNumberFormat="1" applyFont="1" applyFill="1" applyBorder="1" applyAlignment="1">
      <alignment horizontal="center" vertical="center" wrapText="1"/>
    </xf>
    <xf numFmtId="2" fontId="162" fillId="0" borderId="1" xfId="0" applyNumberFormat="1" applyFont="1" applyFill="1" applyBorder="1" applyAlignment="1">
      <alignment horizontal="center" vertical="center" wrapText="1"/>
    </xf>
    <xf numFmtId="0" fontId="161" fillId="0" borderId="1" xfId="1415" applyFont="1" applyFill="1" applyBorder="1" applyAlignment="1">
      <alignment horizontal="left" vertical="center" wrapText="1"/>
    </xf>
    <xf numFmtId="4" fontId="162" fillId="0" borderId="1" xfId="1671" applyNumberFormat="1" applyFont="1" applyFill="1" applyBorder="1" applyAlignment="1">
      <alignment horizontal="right" vertical="center" wrapText="1"/>
    </xf>
    <xf numFmtId="4" fontId="161" fillId="0" borderId="1" xfId="1671" applyNumberFormat="1" applyFont="1" applyFill="1" applyBorder="1" applyAlignment="1">
      <alignment horizontal="right" vertical="center" wrapText="1"/>
    </xf>
    <xf numFmtId="2" fontId="27" fillId="0" borderId="1" xfId="1415" applyNumberFormat="1" applyFont="1" applyFill="1" applyBorder="1" applyAlignment="1">
      <alignment horizontal="justify" vertical="center" wrapText="1"/>
    </xf>
    <xf numFmtId="2" fontId="27" fillId="0" borderId="1" xfId="1415" applyNumberFormat="1" applyFont="1" applyFill="1" applyBorder="1" applyAlignment="1">
      <alignment horizontal="center" vertical="center" wrapText="1"/>
    </xf>
    <xf numFmtId="0" fontId="8" fillId="0" borderId="1" xfId="1415" applyFont="1" applyFill="1" applyBorder="1"/>
    <xf numFmtId="0" fontId="160" fillId="0" borderId="1" xfId="0" applyFont="1" applyFill="1" applyBorder="1" applyAlignment="1">
      <alignment horizontal="center" wrapText="1"/>
    </xf>
    <xf numFmtId="0" fontId="10" fillId="0" borderId="1" xfId="0" applyFont="1" applyBorder="1" applyAlignment="1">
      <alignment vertical="center" wrapText="1"/>
    </xf>
    <xf numFmtId="0" fontId="8" fillId="0" borderId="1" xfId="0" applyFont="1" applyBorder="1" applyAlignment="1">
      <alignment vertical="center" wrapText="1"/>
    </xf>
    <xf numFmtId="0" fontId="11" fillId="0" borderId="1" xfId="0" applyFont="1" applyBorder="1" applyAlignment="1">
      <alignment vertical="center" wrapText="1"/>
    </xf>
    <xf numFmtId="0" fontId="10" fillId="0" borderId="1" xfId="0" applyFont="1" applyFill="1" applyBorder="1" applyAlignment="1">
      <alignment vertical="center" wrapText="1"/>
    </xf>
    <xf numFmtId="0" fontId="11" fillId="0" borderId="3" xfId="1668" applyFont="1" applyFill="1" applyBorder="1" applyAlignment="1">
      <alignment vertical="center"/>
    </xf>
    <xf numFmtId="175" fontId="166" fillId="0" borderId="1" xfId="1665" applyNumberFormat="1" applyFont="1" applyFill="1" applyBorder="1" applyAlignment="1">
      <alignment horizontal="center" vertical="center" wrapText="1"/>
    </xf>
    <xf numFmtId="175" fontId="166" fillId="0" borderId="8" xfId="1665" applyNumberFormat="1" applyFont="1" applyFill="1" applyBorder="1" applyAlignment="1">
      <alignment horizontal="center" vertical="center" wrapText="1"/>
    </xf>
    <xf numFmtId="2" fontId="168" fillId="0" borderId="1" xfId="1665" applyNumberFormat="1" applyFont="1" applyFill="1" applyBorder="1" applyAlignment="1">
      <alignment horizontal="center" vertical="center" wrapText="1"/>
    </xf>
    <xf numFmtId="0" fontId="176" fillId="0" borderId="1" xfId="0" applyFont="1" applyFill="1" applyBorder="1" applyAlignment="1">
      <alignment horizontal="center" vertical="center" wrapText="1"/>
    </xf>
    <xf numFmtId="0" fontId="177" fillId="0" borderId="1" xfId="0" applyFont="1" applyFill="1" applyBorder="1" applyAlignment="1">
      <alignment vertical="center" wrapText="1"/>
    </xf>
    <xf numFmtId="0" fontId="214" fillId="0" borderId="1" xfId="0" applyFont="1" applyFill="1" applyBorder="1" applyAlignment="1">
      <alignment horizontal="center" vertical="center" wrapText="1"/>
    </xf>
    <xf numFmtId="0" fontId="215" fillId="0" borderId="1" xfId="0" applyFont="1" applyFill="1" applyBorder="1" applyAlignment="1">
      <alignment horizontal="center" vertical="center" wrapText="1"/>
    </xf>
    <xf numFmtId="0" fontId="216" fillId="0" borderId="1" xfId="0" applyFont="1" applyFill="1" applyBorder="1" applyAlignment="1">
      <alignment horizontal="center" vertical="center" wrapText="1"/>
    </xf>
    <xf numFmtId="0" fontId="166" fillId="0" borderId="1" xfId="0" applyFont="1" applyFill="1" applyBorder="1" applyAlignment="1">
      <alignment horizontal="center" vertical="center" wrapText="1"/>
    </xf>
    <xf numFmtId="0" fontId="217" fillId="0" borderId="1" xfId="0" applyFont="1" applyFill="1" applyBorder="1" applyAlignment="1">
      <alignment horizontal="center" vertical="center" wrapText="1"/>
    </xf>
    <xf numFmtId="0" fontId="166" fillId="0" borderId="1" xfId="1665" applyFont="1" applyFill="1" applyBorder="1" applyAlignment="1">
      <alignment horizontal="center" vertical="center" wrapText="1"/>
    </xf>
    <xf numFmtId="0" fontId="166" fillId="0" borderId="1" xfId="1665" applyFont="1" applyFill="1" applyBorder="1" applyAlignment="1">
      <alignment horizontal="center" vertical="center"/>
    </xf>
    <xf numFmtId="4" fontId="166" fillId="0" borderId="1" xfId="1667" applyNumberFormat="1" applyFont="1" applyFill="1" applyBorder="1" applyAlignment="1">
      <alignment vertical="center"/>
    </xf>
    <xf numFmtId="4" fontId="166" fillId="0" borderId="1" xfId="1667" applyNumberFormat="1" applyFont="1" applyFill="1" applyBorder="1" applyAlignment="1">
      <alignment horizontal="left" vertical="center"/>
    </xf>
    <xf numFmtId="4" fontId="166" fillId="0" borderId="1" xfId="1667" applyNumberFormat="1" applyFont="1" applyFill="1" applyBorder="1" applyAlignment="1">
      <alignment horizontal="center" vertical="center"/>
    </xf>
    <xf numFmtId="4" fontId="166" fillId="0" borderId="1" xfId="1667" quotePrefix="1" applyNumberFormat="1" applyFont="1" applyFill="1" applyBorder="1" applyAlignment="1">
      <alignment horizontal="left" vertical="center"/>
    </xf>
    <xf numFmtId="0" fontId="166" fillId="0" borderId="1" xfId="1667" applyFont="1" applyFill="1" applyBorder="1" applyAlignment="1">
      <alignment horizontal="center" vertical="center"/>
    </xf>
    <xf numFmtId="3" fontId="12" fillId="0" borderId="1" xfId="1667" applyNumberFormat="1" applyFont="1" applyFill="1" applyBorder="1" applyAlignment="1">
      <alignment horizontal="left" vertical="center"/>
    </xf>
    <xf numFmtId="0" fontId="179" fillId="0" borderId="0" xfId="1529" applyFont="1" applyFill="1"/>
    <xf numFmtId="4" fontId="179" fillId="0" borderId="0" xfId="1529" applyNumberFormat="1" applyFont="1" applyFill="1"/>
    <xf numFmtId="0" fontId="218" fillId="0" borderId="0" xfId="1529" applyFont="1" applyFill="1"/>
    <xf numFmtId="4" fontId="28" fillId="0" borderId="1" xfId="432" applyNumberFormat="1" applyFont="1" applyFill="1" applyBorder="1" applyAlignment="1">
      <alignment vertical="center" wrapText="1"/>
    </xf>
    <xf numFmtId="4" fontId="29" fillId="0" borderId="1" xfId="432" applyNumberFormat="1" applyFont="1" applyFill="1" applyBorder="1" applyAlignment="1">
      <alignment vertical="center" wrapText="1"/>
    </xf>
    <xf numFmtId="4" fontId="160" fillId="0" borderId="1" xfId="432" applyNumberFormat="1" applyFont="1" applyFill="1" applyBorder="1" applyAlignment="1">
      <alignment vertical="center" wrapText="1"/>
    </xf>
    <xf numFmtId="4" fontId="29" fillId="0" borderId="1" xfId="1415" applyNumberFormat="1" applyFont="1" applyFill="1" applyBorder="1" applyAlignment="1">
      <alignment vertical="center" wrapText="1"/>
    </xf>
    <xf numFmtId="4" fontId="28" fillId="0" borderId="1" xfId="1415" applyNumberFormat="1" applyFont="1" applyFill="1" applyBorder="1" applyAlignment="1">
      <alignment vertical="center" wrapText="1"/>
    </xf>
    <xf numFmtId="4" fontId="10" fillId="0" borderId="1" xfId="1415" applyNumberFormat="1" applyFont="1" applyFill="1" applyBorder="1" applyAlignment="1">
      <alignment horizontal="justify" vertical="center" wrapText="1"/>
    </xf>
    <xf numFmtId="4" fontId="10" fillId="0" borderId="1" xfId="0" applyNumberFormat="1" applyFont="1" applyFill="1" applyBorder="1"/>
    <xf numFmtId="4" fontId="8" fillId="0" borderId="1" xfId="432" applyNumberFormat="1" applyFont="1" applyFill="1" applyBorder="1" applyAlignment="1">
      <alignment horizontal="right" vertical="center" wrapText="1"/>
    </xf>
    <xf numFmtId="4" fontId="10" fillId="0" borderId="1" xfId="432" applyNumberFormat="1" applyFont="1" applyFill="1" applyBorder="1" applyAlignment="1">
      <alignment horizontal="right" vertical="center" wrapText="1"/>
    </xf>
    <xf numFmtId="4" fontId="10" fillId="0" borderId="1" xfId="1415" applyNumberFormat="1" applyFont="1" applyFill="1" applyBorder="1" applyAlignment="1">
      <alignment horizontal="right" vertical="center" wrapText="1"/>
    </xf>
    <xf numFmtId="4" fontId="167" fillId="0" borderId="1" xfId="432" applyNumberFormat="1" applyFont="1" applyFill="1" applyBorder="1" applyAlignment="1">
      <alignment vertical="center" wrapText="1"/>
    </xf>
    <xf numFmtId="4" fontId="8" fillId="0" borderId="1" xfId="0" applyNumberFormat="1" applyFont="1" applyFill="1" applyBorder="1" applyAlignment="1">
      <alignment horizontal="right" vertical="center"/>
    </xf>
    <xf numFmtId="4" fontId="165" fillId="0" borderId="1" xfId="0" applyNumberFormat="1" applyFont="1" applyFill="1" applyBorder="1" applyAlignment="1">
      <alignment horizontal="right" vertical="center" wrapText="1"/>
    </xf>
    <xf numFmtId="4" fontId="163" fillId="0" borderId="1" xfId="0" applyNumberFormat="1" applyFont="1" applyFill="1" applyBorder="1" applyAlignment="1">
      <alignment horizontal="right" vertical="center" wrapText="1"/>
    </xf>
    <xf numFmtId="4" fontId="10" fillId="0" borderId="1" xfId="0" applyNumberFormat="1" applyFont="1" applyFill="1" applyBorder="1" applyAlignment="1">
      <alignment horizontal="right" vertical="center"/>
    </xf>
    <xf numFmtId="4" fontId="114" fillId="0" borderId="1" xfId="0" applyNumberFormat="1" applyFont="1" applyFill="1" applyBorder="1" applyAlignment="1">
      <alignment horizontal="right" vertical="center" wrapText="1"/>
    </xf>
    <xf numFmtId="4" fontId="10" fillId="0" borderId="1" xfId="0" applyNumberFormat="1" applyFont="1" applyFill="1" applyBorder="1" applyAlignment="1">
      <alignment horizontal="right" vertical="center" wrapText="1"/>
    </xf>
    <xf numFmtId="4" fontId="8" fillId="0" borderId="1" xfId="0" applyNumberFormat="1" applyFont="1" applyFill="1" applyBorder="1" applyAlignment="1">
      <alignment horizontal="right" vertical="center" wrapText="1"/>
    </xf>
    <xf numFmtId="0" fontId="168" fillId="0" borderId="0" xfId="1665" applyFont="1" applyFill="1" applyBorder="1" applyAlignment="1">
      <alignment horizontal="center" vertical="center" wrapText="1"/>
    </xf>
    <xf numFmtId="0" fontId="178" fillId="0" borderId="1" xfId="211" applyNumberFormat="1" applyFont="1" applyFill="1" applyBorder="1" applyAlignment="1">
      <alignment horizontal="left" vertical="center" wrapText="1"/>
    </xf>
    <xf numFmtId="4" fontId="11" fillId="0" borderId="1" xfId="1667" applyNumberFormat="1" applyFont="1" applyFill="1" applyBorder="1"/>
    <xf numFmtId="4" fontId="11" fillId="0" borderId="1" xfId="1667" applyNumberFormat="1" applyFont="1" applyFill="1" applyBorder="1" applyAlignment="1">
      <alignment horizontal="left"/>
    </xf>
    <xf numFmtId="4" fontId="11" fillId="0" borderId="1" xfId="1667" applyNumberFormat="1" applyFont="1" applyFill="1" applyBorder="1" applyAlignment="1">
      <alignment horizontal="center"/>
    </xf>
    <xf numFmtId="4" fontId="11" fillId="0" borderId="1" xfId="1667" applyNumberFormat="1" applyFont="1" applyFill="1" applyBorder="1" applyAlignment="1">
      <alignment horizontal="center" vertical="center"/>
    </xf>
    <xf numFmtId="2" fontId="219" fillId="0" borderId="1" xfId="1665" applyNumberFormat="1" applyFont="1" applyFill="1" applyBorder="1" applyAlignment="1">
      <alignment horizontal="center" vertical="center" wrapText="1"/>
    </xf>
    <xf numFmtId="0" fontId="21" fillId="0" borderId="0" xfId="1665" applyFont="1" applyFill="1"/>
    <xf numFmtId="2" fontId="220" fillId="0" borderId="1" xfId="1277" applyNumberFormat="1" applyFont="1" applyFill="1" applyBorder="1" applyAlignment="1">
      <alignment horizontal="center" vertical="center" wrapText="1"/>
    </xf>
    <xf numFmtId="2" fontId="10" fillId="0" borderId="0" xfId="1415" applyNumberFormat="1" applyFont="1" applyFill="1" applyBorder="1" applyAlignment="1">
      <alignment horizontal="justify" vertical="center" wrapText="1"/>
    </xf>
    <xf numFmtId="0" fontId="220" fillId="0" borderId="1" xfId="1277" applyNumberFormat="1" applyFont="1" applyFill="1" applyBorder="1" applyAlignment="1">
      <alignment horizontal="center" vertical="center" wrapText="1"/>
    </xf>
    <xf numFmtId="175" fontId="21" fillId="0" borderId="1" xfId="1415" applyNumberFormat="1" applyFont="1" applyFill="1" applyBorder="1" applyAlignment="1">
      <alignment horizontal="center" vertical="center" wrapText="1"/>
    </xf>
    <xf numFmtId="0" fontId="21" fillId="0" borderId="0" xfId="0" applyFont="1" applyFill="1"/>
    <xf numFmtId="0" fontId="160" fillId="0" borderId="1" xfId="0" applyFont="1" applyFill="1" applyBorder="1" applyAlignment="1">
      <alignment horizontal="center" vertical="center" wrapText="1"/>
    </xf>
    <xf numFmtId="0" fontId="223" fillId="0" borderId="1" xfId="0" applyFont="1" applyFill="1" applyBorder="1" applyAlignment="1">
      <alignment horizontal="center" vertical="center" wrapText="1"/>
    </xf>
    <xf numFmtId="0" fontId="224" fillId="0" borderId="1" xfId="1415" applyFont="1" applyFill="1" applyBorder="1" applyAlignment="1">
      <alignment horizontal="justify" vertical="center" wrapText="1"/>
    </xf>
    <xf numFmtId="0" fontId="224" fillId="0" borderId="1" xfId="1415" applyFont="1" applyFill="1" applyBorder="1" applyAlignment="1">
      <alignment horizontal="center" vertical="center" wrapText="1"/>
    </xf>
    <xf numFmtId="4" fontId="224" fillId="0" borderId="1" xfId="432" applyNumberFormat="1" applyFont="1" applyFill="1" applyBorder="1" applyAlignment="1">
      <alignment horizontal="right" vertical="center" wrapText="1"/>
    </xf>
    <xf numFmtId="4" fontId="225" fillId="0" borderId="1" xfId="1415" applyNumberFormat="1" applyFont="1" applyFill="1" applyBorder="1" applyAlignment="1">
      <alignment horizontal="right" vertical="center" wrapText="1"/>
    </xf>
    <xf numFmtId="0" fontId="225" fillId="0" borderId="0" xfId="0" applyFont="1" applyFill="1"/>
    <xf numFmtId="0" fontId="224" fillId="24" borderId="0" xfId="1277" applyFont="1" applyFill="1" applyBorder="1" applyAlignment="1">
      <alignment horizontal="center" vertical="center" wrapText="1"/>
    </xf>
    <xf numFmtId="0" fontId="225" fillId="24" borderId="0" xfId="1277" applyFont="1" applyFill="1" applyBorder="1" applyAlignment="1">
      <alignment horizontal="center" vertical="center" wrapText="1"/>
    </xf>
    <xf numFmtId="0" fontId="227" fillId="0" borderId="0" xfId="1237" applyFont="1"/>
    <xf numFmtId="0" fontId="224" fillId="24" borderId="3" xfId="1277" applyFont="1" applyFill="1" applyBorder="1" applyAlignment="1">
      <alignment horizontal="center" vertical="center" wrapText="1"/>
    </xf>
    <xf numFmtId="0" fontId="224" fillId="24" borderId="1" xfId="1277" applyFont="1" applyFill="1" applyBorder="1" applyAlignment="1">
      <alignment horizontal="center" vertical="center" wrapText="1"/>
    </xf>
    <xf numFmtId="49" fontId="224" fillId="24" borderId="1" xfId="1277" applyNumberFormat="1" applyFont="1" applyFill="1" applyBorder="1" applyAlignment="1">
      <alignment horizontal="center" vertical="center"/>
    </xf>
    <xf numFmtId="49" fontId="224" fillId="24" borderId="1" xfId="1277" applyNumberFormat="1" applyFont="1" applyFill="1" applyBorder="1" applyAlignment="1">
      <alignment horizontal="center" vertical="center" wrapText="1"/>
    </xf>
    <xf numFmtId="0" fontId="224" fillId="52" borderId="1" xfId="1277" applyFont="1" applyFill="1" applyBorder="1" applyAlignment="1">
      <alignment horizontal="center" vertical="center" wrapText="1"/>
    </xf>
    <xf numFmtId="39" fontId="224" fillId="52" borderId="1" xfId="1277" applyNumberFormat="1" applyFont="1" applyFill="1" applyBorder="1" applyAlignment="1">
      <alignment horizontal="center" vertical="center" wrapText="1"/>
    </xf>
    <xf numFmtId="0" fontId="225" fillId="24" borderId="1" xfId="1277" applyFont="1" applyFill="1" applyBorder="1" applyAlignment="1">
      <alignment horizontal="center" vertical="center" wrapText="1"/>
    </xf>
    <xf numFmtId="175" fontId="229" fillId="24" borderId="1" xfId="1277" applyNumberFormat="1" applyFont="1" applyFill="1" applyBorder="1" applyAlignment="1">
      <alignment horizontal="center" vertical="center" wrapText="1"/>
    </xf>
    <xf numFmtId="175" fontId="225" fillId="24" borderId="1" xfId="1277" applyNumberFormat="1" applyFont="1" applyFill="1" applyBorder="1" applyAlignment="1">
      <alignment horizontal="center" vertical="center" wrapText="1"/>
    </xf>
    <xf numFmtId="175" fontId="224" fillId="52" borderId="1" xfId="1277" applyNumberFormat="1" applyFont="1" applyFill="1" applyBorder="1" applyAlignment="1">
      <alignment horizontal="center" vertical="center" wrapText="1"/>
    </xf>
    <xf numFmtId="39" fontId="225" fillId="52" borderId="1" xfId="1277" applyNumberFormat="1" applyFont="1" applyFill="1" applyBorder="1" applyAlignment="1">
      <alignment horizontal="center" vertical="center" wrapText="1"/>
    </xf>
    <xf numFmtId="175" fontId="224" fillId="50" borderId="1" xfId="1277" applyNumberFormat="1" applyFont="1" applyFill="1" applyBorder="1" applyAlignment="1">
      <alignment horizontal="center" vertical="center" wrapText="1"/>
    </xf>
    <xf numFmtId="175" fontId="224" fillId="50" borderId="1" xfId="1277" applyNumberFormat="1" applyFont="1" applyFill="1" applyBorder="1" applyAlignment="1">
      <alignment horizontal="left" vertical="center" wrapText="1"/>
    </xf>
    <xf numFmtId="271" fontId="224" fillId="50" borderId="1" xfId="1277" applyNumberFormat="1" applyFont="1" applyFill="1" applyBorder="1" applyAlignment="1">
      <alignment horizontal="center" vertical="center" wrapText="1"/>
    </xf>
    <xf numFmtId="175" fontId="229" fillId="50" borderId="1" xfId="1277" applyNumberFormat="1" applyFont="1" applyFill="1" applyBorder="1" applyAlignment="1">
      <alignment horizontal="center" vertical="center" wrapText="1"/>
    </xf>
    <xf numFmtId="175" fontId="225" fillId="50" borderId="1" xfId="1277" applyNumberFormat="1" applyFont="1" applyFill="1" applyBorder="1" applyAlignment="1">
      <alignment horizontal="center" vertical="center" wrapText="1"/>
    </xf>
    <xf numFmtId="0" fontId="227" fillId="0" borderId="0" xfId="1237" applyFont="1" applyFill="1"/>
    <xf numFmtId="0" fontId="225" fillId="0" borderId="1" xfId="1277" applyFont="1" applyFill="1" applyBorder="1" applyAlignment="1">
      <alignment horizontal="center" vertical="center" wrapText="1"/>
    </xf>
    <xf numFmtId="0" fontId="225" fillId="0" borderId="1" xfId="1277" applyNumberFormat="1" applyFont="1" applyFill="1" applyBorder="1" applyAlignment="1">
      <alignment horizontal="center" vertical="center" wrapText="1"/>
    </xf>
    <xf numFmtId="0" fontId="225" fillId="0" borderId="1" xfId="211" applyNumberFormat="1" applyFont="1" applyFill="1" applyBorder="1" applyAlignment="1">
      <alignment horizontal="left" vertical="center" wrapText="1"/>
    </xf>
    <xf numFmtId="2" fontId="225" fillId="0" borderId="1" xfId="1277" applyNumberFormat="1" applyFont="1" applyFill="1" applyBorder="1" applyAlignment="1">
      <alignment horizontal="center" vertical="center" wrapText="1"/>
    </xf>
    <xf numFmtId="2" fontId="224" fillId="0" borderId="1" xfId="1277" applyNumberFormat="1" applyFont="1" applyFill="1" applyBorder="1" applyAlignment="1">
      <alignment horizontal="center" vertical="center" wrapText="1"/>
    </xf>
    <xf numFmtId="2" fontId="225" fillId="24" borderId="1" xfId="1277" applyNumberFormat="1" applyFont="1" applyFill="1" applyBorder="1" applyAlignment="1">
      <alignment horizontal="center" vertical="center" wrapText="1"/>
    </xf>
    <xf numFmtId="0" fontId="224" fillId="24" borderId="1" xfId="1277" applyNumberFormat="1" applyFont="1" applyFill="1" applyBorder="1" applyAlignment="1">
      <alignment horizontal="center" vertical="center"/>
    </xf>
    <xf numFmtId="1" fontId="225" fillId="0" borderId="1" xfId="1277" applyNumberFormat="1" applyFont="1" applyFill="1" applyBorder="1" applyAlignment="1">
      <alignment horizontal="center" vertical="center" wrapText="1"/>
    </xf>
    <xf numFmtId="273" fontId="224" fillId="0" borderId="1" xfId="1277" applyNumberFormat="1" applyFont="1" applyFill="1" applyBorder="1" applyAlignment="1">
      <alignment horizontal="center" vertical="center" wrapText="1"/>
    </xf>
    <xf numFmtId="273" fontId="225" fillId="0" borderId="1" xfId="1277" applyNumberFormat="1" applyFont="1" applyFill="1" applyBorder="1" applyAlignment="1">
      <alignment horizontal="center" vertical="center" wrapText="1"/>
    </xf>
    <xf numFmtId="174" fontId="225" fillId="0" borderId="1" xfId="1277" applyNumberFormat="1" applyFont="1" applyFill="1" applyBorder="1" applyAlignment="1">
      <alignment horizontal="center" vertical="center" wrapText="1"/>
    </xf>
    <xf numFmtId="0" fontId="225" fillId="0" borderId="1" xfId="1237" applyFont="1" applyFill="1" applyBorder="1" applyAlignment="1">
      <alignment horizontal="center" vertical="center" wrapText="1"/>
    </xf>
    <xf numFmtId="0" fontId="225" fillId="24" borderId="1" xfId="1277" applyFont="1" applyFill="1" applyBorder="1" applyAlignment="1">
      <alignment horizontal="center" vertical="center"/>
    </xf>
    <xf numFmtId="0" fontId="224" fillId="24" borderId="1" xfId="211" applyNumberFormat="1" applyFont="1" applyFill="1" applyBorder="1" applyAlignment="1">
      <alignment horizontal="center" vertical="center" wrapText="1"/>
    </xf>
    <xf numFmtId="0" fontId="225" fillId="34" borderId="1" xfId="1277" applyFont="1" applyFill="1" applyBorder="1" applyAlignment="1">
      <alignment horizontal="center" vertical="center" wrapText="1"/>
    </xf>
    <xf numFmtId="0" fontId="225" fillId="34" borderId="1" xfId="211" applyNumberFormat="1" applyFont="1" applyFill="1" applyBorder="1" applyAlignment="1">
      <alignment horizontal="left" vertical="center" wrapText="1"/>
    </xf>
    <xf numFmtId="0" fontId="224" fillId="50" borderId="1" xfId="1277" applyFont="1" applyFill="1" applyBorder="1" applyAlignment="1">
      <alignment horizontal="center" vertical="center" wrapText="1"/>
    </xf>
    <xf numFmtId="0" fontId="224" fillId="50" borderId="1" xfId="1277" applyFont="1" applyFill="1" applyBorder="1" applyAlignment="1">
      <alignment horizontal="left" vertical="center" wrapText="1"/>
    </xf>
    <xf numFmtId="2" fontId="225" fillId="50" borderId="1" xfId="1277" applyNumberFormat="1" applyFont="1" applyFill="1" applyBorder="1" applyAlignment="1">
      <alignment horizontal="center" vertical="center" wrapText="1"/>
    </xf>
    <xf numFmtId="0" fontId="225" fillId="50" borderId="1" xfId="1237" applyFont="1" applyFill="1" applyBorder="1" applyAlignment="1">
      <alignment horizontal="center" vertical="center" wrapText="1"/>
    </xf>
    <xf numFmtId="175" fontId="229" fillId="0" borderId="1" xfId="1277" applyNumberFormat="1" applyFont="1" applyFill="1" applyBorder="1" applyAlignment="1">
      <alignment horizontal="center" vertical="center" wrapText="1"/>
    </xf>
    <xf numFmtId="2" fontId="224" fillId="24" borderId="1" xfId="1277" applyNumberFormat="1" applyFont="1" applyFill="1" applyBorder="1" applyAlignment="1">
      <alignment horizontal="center" vertical="center" wrapText="1"/>
    </xf>
    <xf numFmtId="0" fontId="225" fillId="0" borderId="1" xfId="1277" applyFont="1" applyFill="1" applyBorder="1" applyAlignment="1">
      <alignment horizontal="center" vertical="center"/>
    </xf>
    <xf numFmtId="0" fontId="224" fillId="0" borderId="1" xfId="211" applyNumberFormat="1" applyFont="1" applyFill="1" applyBorder="1" applyAlignment="1">
      <alignment horizontal="center" vertical="center" wrapText="1"/>
    </xf>
    <xf numFmtId="0" fontId="229" fillId="50" borderId="1" xfId="1277" applyFont="1" applyFill="1" applyBorder="1" applyAlignment="1">
      <alignment vertical="center" wrapText="1"/>
    </xf>
    <xf numFmtId="0" fontId="225" fillId="0" borderId="1" xfId="1277" applyFont="1" applyFill="1" applyBorder="1" applyAlignment="1">
      <alignment horizontal="left" vertical="center" wrapText="1"/>
    </xf>
    <xf numFmtId="0" fontId="224" fillId="0" borderId="1" xfId="1277" applyFont="1" applyFill="1" applyBorder="1" applyAlignment="1">
      <alignment horizontal="center" vertical="center" wrapText="1"/>
    </xf>
    <xf numFmtId="0" fontId="225" fillId="0" borderId="1" xfId="1277" applyNumberFormat="1" applyFont="1" applyFill="1" applyBorder="1" applyAlignment="1">
      <alignment horizontal="left" vertical="center" wrapText="1"/>
    </xf>
    <xf numFmtId="0" fontId="224" fillId="0" borderId="1" xfId="1277" applyNumberFormat="1" applyFont="1" applyFill="1" applyBorder="1" applyAlignment="1">
      <alignment horizontal="center" vertical="center"/>
    </xf>
    <xf numFmtId="0" fontId="224" fillId="0" borderId="1" xfId="1277" applyNumberFormat="1" applyFont="1" applyFill="1" applyBorder="1" applyAlignment="1">
      <alignment horizontal="center" vertical="center" wrapText="1"/>
    </xf>
    <xf numFmtId="0" fontId="225" fillId="40" borderId="1" xfId="211" applyNumberFormat="1" applyFont="1" applyFill="1" applyBorder="1" applyAlignment="1">
      <alignment horizontal="left" vertical="center" wrapText="1"/>
    </xf>
    <xf numFmtId="2" fontId="225" fillId="40" borderId="1" xfId="1277" applyNumberFormat="1" applyFont="1" applyFill="1" applyBorder="1" applyAlignment="1">
      <alignment horizontal="center" vertical="center" wrapText="1"/>
    </xf>
    <xf numFmtId="174" fontId="225" fillId="40" borderId="1" xfId="1277" applyNumberFormat="1" applyFont="1" applyFill="1" applyBorder="1" applyAlignment="1">
      <alignment horizontal="center" vertical="center" wrapText="1"/>
    </xf>
    <xf numFmtId="2" fontId="10" fillId="0" borderId="1" xfId="1277" applyNumberFormat="1" applyFont="1" applyFill="1" applyBorder="1" applyAlignment="1">
      <alignment horizontal="center" vertical="center" wrapText="1"/>
    </xf>
    <xf numFmtId="0" fontId="8" fillId="0" borderId="1" xfId="1277" applyFont="1" applyFill="1" applyBorder="1" applyAlignment="1">
      <alignment horizontal="center" vertical="center" wrapText="1"/>
    </xf>
    <xf numFmtId="0" fontId="225" fillId="0" borderId="1" xfId="1670" applyFont="1" applyFill="1" applyBorder="1" applyAlignment="1">
      <alignment horizontal="left" vertical="center" wrapText="1"/>
    </xf>
    <xf numFmtId="0" fontId="224" fillId="0" borderId="1" xfId="1670" applyFont="1" applyFill="1" applyBorder="1" applyAlignment="1">
      <alignment horizontal="center" vertical="center" wrapText="1"/>
    </xf>
    <xf numFmtId="2" fontId="225" fillId="0" borderId="1" xfId="1277" applyNumberFormat="1" applyFont="1" applyFill="1" applyBorder="1" applyAlignment="1">
      <alignment horizontal="center" vertical="center"/>
    </xf>
    <xf numFmtId="2" fontId="225" fillId="0" borderId="1" xfId="1277" applyNumberFormat="1" applyFont="1" applyFill="1" applyBorder="1" applyAlignment="1">
      <alignment horizontal="left" vertical="center" wrapText="1"/>
    </xf>
    <xf numFmtId="4" fontId="225" fillId="0" borderId="1" xfId="1277" applyNumberFormat="1" applyFont="1" applyFill="1" applyBorder="1" applyAlignment="1">
      <alignment horizontal="left" vertical="center" wrapText="1"/>
    </xf>
    <xf numFmtId="4" fontId="224" fillId="0" borderId="1" xfId="1277" applyNumberFormat="1" applyFont="1" applyFill="1" applyBorder="1" applyAlignment="1">
      <alignment horizontal="center" vertical="center" wrapText="1"/>
    </xf>
    <xf numFmtId="0" fontId="225" fillId="40" borderId="1" xfId="1277" applyFont="1" applyFill="1" applyBorder="1" applyAlignment="1">
      <alignment horizontal="center" vertical="center" wrapText="1"/>
    </xf>
    <xf numFmtId="0" fontId="225" fillId="40" borderId="1" xfId="1277" applyNumberFormat="1" applyFont="1" applyFill="1" applyBorder="1" applyAlignment="1">
      <alignment horizontal="left" vertical="center" wrapText="1"/>
    </xf>
    <xf numFmtId="0" fontId="224" fillId="0" borderId="1" xfId="1277" applyFont="1" applyFill="1" applyBorder="1" applyAlignment="1">
      <alignment horizontal="center" vertical="center"/>
    </xf>
    <xf numFmtId="4" fontId="225" fillId="40" borderId="1" xfId="1277" applyNumberFormat="1" applyFont="1" applyFill="1" applyBorder="1" applyAlignment="1">
      <alignment horizontal="left" vertical="center" wrapText="1"/>
    </xf>
    <xf numFmtId="2" fontId="224" fillId="40" borderId="1" xfId="1277" applyNumberFormat="1" applyFont="1" applyFill="1" applyBorder="1" applyAlignment="1">
      <alignment horizontal="center" vertical="center" wrapText="1"/>
    </xf>
    <xf numFmtId="4" fontId="225" fillId="0" borderId="1" xfId="1277" applyNumberFormat="1" applyFont="1" applyFill="1" applyBorder="1" applyAlignment="1">
      <alignment horizontal="center" vertical="center" wrapText="1"/>
    </xf>
    <xf numFmtId="0" fontId="10" fillId="0" borderId="1" xfId="1277" applyFont="1" applyFill="1" applyBorder="1" applyAlignment="1">
      <alignment horizontal="center" vertical="center"/>
    </xf>
    <xf numFmtId="0" fontId="8" fillId="0" borderId="1" xfId="211" applyNumberFormat="1" applyFont="1" applyFill="1" applyBorder="1" applyAlignment="1">
      <alignment horizontal="center" vertical="center" wrapText="1"/>
    </xf>
    <xf numFmtId="0" fontId="225" fillId="0" borderId="1" xfId="1237" applyFont="1" applyFill="1" applyBorder="1"/>
    <xf numFmtId="0" fontId="230" fillId="0" borderId="1" xfId="1277" applyFont="1" applyFill="1" applyBorder="1" applyAlignment="1">
      <alignment horizontal="center" vertical="center" wrapText="1"/>
    </xf>
    <xf numFmtId="0" fontId="230" fillId="0" borderId="1" xfId="1277" applyFont="1" applyFill="1" applyBorder="1" applyAlignment="1">
      <alignment horizontal="left" vertical="center" wrapText="1"/>
    </xf>
    <xf numFmtId="2" fontId="230" fillId="0" borderId="1" xfId="1277" applyNumberFormat="1" applyFont="1" applyFill="1" applyBorder="1" applyAlignment="1">
      <alignment horizontal="center" vertical="center" wrapText="1"/>
    </xf>
    <xf numFmtId="174" fontId="230" fillId="0" borderId="1" xfId="1277" applyNumberFormat="1" applyFont="1" applyFill="1" applyBorder="1" applyAlignment="1">
      <alignment horizontal="center" vertical="center" wrapText="1"/>
    </xf>
    <xf numFmtId="0" fontId="230" fillId="0" borderId="1" xfId="1237" applyFont="1" applyFill="1" applyBorder="1"/>
    <xf numFmtId="0" fontId="231" fillId="0" borderId="1" xfId="1277" applyFont="1" applyFill="1" applyBorder="1" applyAlignment="1">
      <alignment horizontal="center" vertical="center" wrapText="1"/>
    </xf>
    <xf numFmtId="0" fontId="232" fillId="0" borderId="0" xfId="1237" applyFont="1" applyFill="1"/>
    <xf numFmtId="0" fontId="225" fillId="40" borderId="1" xfId="1277" applyFont="1" applyFill="1" applyBorder="1" applyAlignment="1">
      <alignment horizontal="center" vertical="center"/>
    </xf>
    <xf numFmtId="0" fontId="224" fillId="40" borderId="1" xfId="211" applyNumberFormat="1" applyFont="1" applyFill="1" applyBorder="1" applyAlignment="1">
      <alignment horizontal="center" vertical="center" wrapText="1"/>
    </xf>
    <xf numFmtId="0" fontId="227" fillId="40" borderId="0" xfId="1237" applyFont="1" applyFill="1"/>
    <xf numFmtId="0" fontId="224" fillId="40" borderId="1" xfId="1277" applyNumberFormat="1" applyFont="1" applyFill="1" applyBorder="1" applyAlignment="1">
      <alignment horizontal="center" vertical="center"/>
    </xf>
    <xf numFmtId="0" fontId="224" fillId="50" borderId="1" xfId="1670" applyFont="1" applyFill="1" applyBorder="1" applyAlignment="1">
      <alignment horizontal="left" vertical="center" wrapText="1"/>
    </xf>
    <xf numFmtId="2" fontId="224" fillId="50" borderId="1" xfId="1277" applyNumberFormat="1" applyFont="1" applyFill="1" applyBorder="1" applyAlignment="1">
      <alignment horizontal="center" vertical="center" wrapText="1"/>
    </xf>
    <xf numFmtId="0" fontId="224" fillId="50" borderId="1" xfId="1670" applyFont="1" applyFill="1" applyBorder="1" applyAlignment="1">
      <alignment horizontal="center" vertical="center" wrapText="1"/>
    </xf>
    <xf numFmtId="43" fontId="225" fillId="0" borderId="1" xfId="326" applyNumberFormat="1" applyFont="1" applyFill="1" applyBorder="1" applyAlignment="1">
      <alignment horizontal="left" vertical="center" wrapText="1"/>
    </xf>
    <xf numFmtId="0" fontId="225" fillId="0" borderId="1" xfId="1237" applyFont="1" applyFill="1" applyBorder="1" applyAlignment="1">
      <alignment horizontal="center" vertical="center"/>
    </xf>
    <xf numFmtId="0" fontId="224" fillId="0" borderId="1" xfId="1095" applyFont="1" applyFill="1" applyBorder="1" applyAlignment="1">
      <alignment horizontal="center" vertical="center" wrapText="1"/>
    </xf>
    <xf numFmtId="0" fontId="225" fillId="0" borderId="1" xfId="1095" applyFont="1" applyFill="1" applyBorder="1" applyAlignment="1">
      <alignment horizontal="left" vertical="center" wrapText="1"/>
    </xf>
    <xf numFmtId="175" fontId="225" fillId="0" borderId="1" xfId="1277" applyNumberFormat="1" applyFont="1" applyFill="1" applyBorder="1" applyAlignment="1">
      <alignment horizontal="center" vertical="center" wrapText="1"/>
    </xf>
    <xf numFmtId="175" fontId="225" fillId="0" borderId="1" xfId="1277" applyNumberFormat="1" applyFont="1" applyFill="1" applyBorder="1" applyAlignment="1">
      <alignment horizontal="center" vertical="center"/>
    </xf>
    <xf numFmtId="0" fontId="230" fillId="0" borderId="1" xfId="211" applyNumberFormat="1" applyFont="1" applyFill="1" applyBorder="1" applyAlignment="1">
      <alignment horizontal="left" vertical="center" wrapText="1"/>
    </xf>
    <xf numFmtId="0" fontId="230" fillId="0" borderId="1" xfId="1237" applyFont="1" applyFill="1" applyBorder="1" applyAlignment="1">
      <alignment horizontal="center" vertical="center" wrapText="1"/>
    </xf>
    <xf numFmtId="0" fontId="230" fillId="0" borderId="1" xfId="1277" applyFont="1" applyFill="1" applyBorder="1" applyAlignment="1">
      <alignment horizontal="center" vertical="center"/>
    </xf>
    <xf numFmtId="0" fontId="231" fillId="0" borderId="1" xfId="211" applyNumberFormat="1" applyFont="1" applyFill="1" applyBorder="1" applyAlignment="1">
      <alignment horizontal="center" vertical="center" wrapText="1"/>
    </xf>
    <xf numFmtId="0" fontId="225" fillId="53" borderId="1" xfId="1277" applyFont="1" applyFill="1" applyBorder="1" applyAlignment="1">
      <alignment horizontal="center" vertical="center" wrapText="1"/>
    </xf>
    <xf numFmtId="0" fontId="225" fillId="53" borderId="1" xfId="211" applyNumberFormat="1" applyFont="1" applyFill="1" applyBorder="1" applyAlignment="1">
      <alignment horizontal="left" vertical="center" wrapText="1"/>
    </xf>
    <xf numFmtId="2" fontId="225" fillId="53" borderId="1" xfId="1277" applyNumberFormat="1" applyFont="1" applyFill="1" applyBorder="1" applyAlignment="1">
      <alignment horizontal="center" vertical="center" wrapText="1"/>
    </xf>
    <xf numFmtId="4" fontId="230" fillId="0" borderId="1" xfId="1277" applyNumberFormat="1" applyFont="1" applyFill="1" applyBorder="1" applyAlignment="1">
      <alignment horizontal="left" vertical="center" wrapText="1"/>
    </xf>
    <xf numFmtId="2" fontId="231" fillId="0" borderId="1" xfId="1277" applyNumberFormat="1" applyFont="1" applyFill="1" applyBorder="1" applyAlignment="1">
      <alignment horizontal="center" vertical="center" wrapText="1"/>
    </xf>
    <xf numFmtId="4" fontId="230" fillId="0" borderId="1" xfId="1277" applyNumberFormat="1" applyFont="1" applyFill="1" applyBorder="1" applyAlignment="1">
      <alignment horizontal="center" vertical="center" wrapText="1"/>
    </xf>
    <xf numFmtId="4" fontId="231" fillId="0" borderId="1" xfId="1277" applyNumberFormat="1" applyFont="1" applyFill="1" applyBorder="1" applyAlignment="1">
      <alignment horizontal="center" vertical="center" wrapText="1"/>
    </xf>
    <xf numFmtId="0" fontId="224" fillId="24" borderId="1" xfId="1277" applyNumberFormat="1" applyFont="1" applyFill="1" applyBorder="1" applyAlignment="1">
      <alignment horizontal="center" vertical="center" wrapText="1"/>
    </xf>
    <xf numFmtId="1" fontId="230" fillId="0" borderId="1" xfId="1277" applyNumberFormat="1" applyFont="1" applyFill="1" applyBorder="1" applyAlignment="1">
      <alignment horizontal="center" vertical="center" wrapText="1"/>
    </xf>
    <xf numFmtId="0" fontId="231" fillId="24" borderId="1" xfId="1277" applyNumberFormat="1" applyFont="1" applyFill="1" applyBorder="1" applyAlignment="1">
      <alignment horizontal="center" vertical="center" wrapText="1"/>
    </xf>
    <xf numFmtId="0" fontId="230" fillId="0" borderId="1" xfId="1277" applyNumberFormat="1" applyFont="1" applyFill="1" applyBorder="1" applyAlignment="1">
      <alignment horizontal="center" vertical="center" wrapText="1"/>
    </xf>
    <xf numFmtId="175" fontId="11" fillId="0" borderId="1" xfId="1277" applyNumberFormat="1" applyFont="1" applyFill="1" applyBorder="1" applyAlignment="1">
      <alignment horizontal="center" vertical="center" wrapText="1"/>
    </xf>
    <xf numFmtId="0" fontId="8" fillId="0" borderId="1" xfId="1277" applyNumberFormat="1" applyFont="1" applyFill="1" applyBorder="1" applyAlignment="1">
      <alignment horizontal="center" vertical="center" wrapText="1"/>
    </xf>
    <xf numFmtId="271" fontId="225" fillId="0" borderId="1" xfId="1277" applyNumberFormat="1" applyFont="1" applyFill="1" applyBorder="1" applyAlignment="1">
      <alignment horizontal="center" vertical="center" wrapText="1"/>
    </xf>
    <xf numFmtId="14" fontId="225" fillId="0" borderId="1" xfId="1277" applyNumberFormat="1" applyFont="1" applyFill="1" applyBorder="1" applyAlignment="1">
      <alignment horizontal="left" vertical="center" wrapText="1"/>
    </xf>
    <xf numFmtId="14" fontId="224" fillId="0" borderId="1" xfId="1277" applyNumberFormat="1" applyFont="1" applyFill="1" applyBorder="1" applyAlignment="1">
      <alignment horizontal="center" vertical="center"/>
    </xf>
    <xf numFmtId="0" fontId="225" fillId="0" borderId="0" xfId="1237" applyFont="1" applyFill="1" applyAlignment="1">
      <alignment horizontal="left" vertical="center" wrapText="1"/>
    </xf>
    <xf numFmtId="174" fontId="225" fillId="0" borderId="1" xfId="1277" applyNumberFormat="1" applyFont="1" applyFill="1" applyBorder="1" applyAlignment="1">
      <alignment horizontal="center" vertical="center"/>
    </xf>
    <xf numFmtId="0" fontId="225" fillId="0" borderId="1" xfId="963" applyFont="1" applyFill="1" applyBorder="1" applyAlignment="1">
      <alignment horizontal="center" vertical="center" wrapText="1"/>
    </xf>
    <xf numFmtId="49" fontId="225" fillId="0" borderId="1" xfId="1277" applyNumberFormat="1" applyFont="1" applyFill="1" applyBorder="1" applyAlignment="1">
      <alignment horizontal="left" vertical="center" wrapText="1"/>
    </xf>
    <xf numFmtId="49" fontId="224" fillId="0" borderId="1" xfId="1277" applyNumberFormat="1" applyFont="1" applyFill="1" applyBorder="1" applyAlignment="1">
      <alignment horizontal="center" vertical="center" wrapText="1"/>
    </xf>
    <xf numFmtId="1" fontId="225" fillId="0" borderId="1" xfId="1664" applyNumberFormat="1" applyFont="1" applyFill="1" applyBorder="1" applyAlignment="1">
      <alignment horizontal="left" vertical="center" wrapText="1"/>
    </xf>
    <xf numFmtId="1" fontId="224" fillId="0" borderId="1" xfId="1664" applyNumberFormat="1" applyFont="1" applyFill="1" applyBorder="1" applyAlignment="1">
      <alignment horizontal="center" vertical="center" wrapText="1"/>
    </xf>
    <xf numFmtId="2" fontId="225" fillId="0" borderId="1" xfId="1664" applyNumberFormat="1" applyFont="1" applyFill="1" applyBorder="1" applyAlignment="1">
      <alignment horizontal="center" vertical="center" wrapText="1"/>
    </xf>
    <xf numFmtId="0" fontId="230" fillId="0" borderId="1" xfId="1277" applyNumberFormat="1" applyFont="1" applyFill="1" applyBorder="1" applyAlignment="1">
      <alignment horizontal="left" vertical="center" wrapText="1"/>
    </xf>
    <xf numFmtId="175" fontId="225" fillId="0" borderId="1" xfId="1277" applyNumberFormat="1" applyFont="1" applyFill="1" applyBorder="1" applyAlignment="1">
      <alignment horizontal="left" vertical="center" wrapText="1"/>
    </xf>
    <xf numFmtId="0" fontId="225" fillId="54" borderId="1" xfId="1277" applyFont="1" applyFill="1" applyBorder="1" applyAlignment="1">
      <alignment horizontal="center" vertical="center" wrapText="1"/>
    </xf>
    <xf numFmtId="175" fontId="225" fillId="54" borderId="1" xfId="1277" applyNumberFormat="1" applyFont="1" applyFill="1" applyBorder="1" applyAlignment="1">
      <alignment horizontal="left" vertical="center" wrapText="1"/>
    </xf>
    <xf numFmtId="2" fontId="225" fillId="54" borderId="1" xfId="1277" applyNumberFormat="1" applyFont="1" applyFill="1" applyBorder="1" applyAlignment="1">
      <alignment horizontal="center" vertical="center" wrapText="1"/>
    </xf>
    <xf numFmtId="175" fontId="225" fillId="54" borderId="1" xfId="1277" applyNumberFormat="1" applyFont="1" applyFill="1" applyBorder="1" applyAlignment="1">
      <alignment horizontal="center" vertical="center" wrapText="1"/>
    </xf>
    <xf numFmtId="2" fontId="225" fillId="54" borderId="1" xfId="876" applyNumberFormat="1" applyFont="1" applyFill="1" applyBorder="1" applyAlignment="1">
      <alignment horizontal="center" vertical="center" wrapText="1"/>
    </xf>
    <xf numFmtId="0" fontId="224" fillId="0" borderId="29" xfId="1277" applyNumberFormat="1" applyFont="1" applyFill="1" applyBorder="1" applyAlignment="1">
      <alignment horizontal="center" vertical="center"/>
    </xf>
    <xf numFmtId="175" fontId="225" fillId="0" borderId="0" xfId="1277" applyNumberFormat="1" applyFont="1" applyFill="1" applyBorder="1" applyAlignment="1">
      <alignment horizontal="center" vertical="center" wrapText="1"/>
    </xf>
    <xf numFmtId="2" fontId="225" fillId="0" borderId="1" xfId="347" applyNumberFormat="1" applyFont="1" applyFill="1" applyBorder="1" applyAlignment="1">
      <alignment horizontal="center" vertical="center"/>
    </xf>
    <xf numFmtId="43" fontId="225" fillId="0" borderId="1" xfId="347" applyNumberFormat="1" applyFont="1" applyFill="1" applyBorder="1" applyAlignment="1">
      <alignment horizontal="center" vertical="center" wrapText="1"/>
    </xf>
    <xf numFmtId="43" fontId="225" fillId="0" borderId="1" xfId="347" applyNumberFormat="1" applyFont="1" applyFill="1" applyBorder="1" applyAlignment="1">
      <alignment horizontal="center" vertical="center"/>
    </xf>
    <xf numFmtId="0" fontId="225" fillId="0" borderId="1" xfId="1277" applyFont="1" applyFill="1" applyBorder="1" applyAlignment="1">
      <alignment vertical="center" wrapText="1"/>
    </xf>
    <xf numFmtId="1" fontId="225" fillId="0" borderId="1" xfId="1277" applyNumberFormat="1" applyFont="1" applyFill="1" applyBorder="1" applyAlignment="1">
      <alignment horizontal="justify" vertical="center" wrapText="1"/>
    </xf>
    <xf numFmtId="1" fontId="224" fillId="0" borderId="1" xfId="1277" applyNumberFormat="1" applyFont="1" applyFill="1" applyBorder="1" applyAlignment="1">
      <alignment horizontal="center" vertical="center" wrapText="1"/>
    </xf>
    <xf numFmtId="0" fontId="224" fillId="0" borderId="1" xfId="1670" applyFont="1" applyFill="1" applyBorder="1" applyAlignment="1">
      <alignment horizontal="center" vertical="center"/>
    </xf>
    <xf numFmtId="185" fontId="225" fillId="0" borderId="1" xfId="347" applyNumberFormat="1" applyFont="1" applyFill="1" applyBorder="1" applyAlignment="1">
      <alignment horizontal="center" vertical="center" wrapText="1"/>
    </xf>
    <xf numFmtId="0" fontId="225" fillId="0" borderId="1" xfId="1670" applyFont="1" applyFill="1" applyBorder="1" applyAlignment="1">
      <alignment horizontal="center" vertical="center" wrapText="1"/>
    </xf>
    <xf numFmtId="0" fontId="225" fillId="0" borderId="0" xfId="1237" applyFont="1" applyFill="1" applyAlignment="1">
      <alignment wrapText="1"/>
    </xf>
    <xf numFmtId="0" fontId="225" fillId="0" borderId="0" xfId="1237" applyFont="1" applyFill="1"/>
    <xf numFmtId="0" fontId="225" fillId="0" borderId="0" xfId="1237" applyFont="1" applyFill="1" applyAlignment="1">
      <alignment vertical="center" wrapText="1"/>
    </xf>
    <xf numFmtId="2" fontId="230" fillId="24" borderId="1" xfId="1277" applyNumberFormat="1" applyFont="1" applyFill="1" applyBorder="1" applyAlignment="1">
      <alignment horizontal="center" vertical="center" wrapText="1"/>
    </xf>
    <xf numFmtId="0" fontId="231" fillId="24" borderId="1" xfId="1277" applyNumberFormat="1" applyFont="1" applyFill="1" applyBorder="1" applyAlignment="1">
      <alignment horizontal="center" vertical="center"/>
    </xf>
    <xf numFmtId="4" fontId="225" fillId="54" borderId="1" xfId="1277" applyNumberFormat="1" applyFont="1" applyFill="1" applyBorder="1" applyAlignment="1">
      <alignment horizontal="left" vertical="center" wrapText="1"/>
    </xf>
    <xf numFmtId="0" fontId="225" fillId="24" borderId="1" xfId="1277" applyNumberFormat="1" applyFont="1" applyFill="1" applyBorder="1" applyAlignment="1">
      <alignment horizontal="center" vertical="center" wrapText="1"/>
    </xf>
    <xf numFmtId="4" fontId="225" fillId="0" borderId="1" xfId="963" applyNumberFormat="1" applyFont="1" applyFill="1" applyBorder="1" applyAlignment="1">
      <alignment horizontal="center" vertical="center" wrapText="1"/>
    </xf>
    <xf numFmtId="0" fontId="10" fillId="0" borderId="1" xfId="1277" applyNumberFormat="1" applyFont="1" applyFill="1" applyBorder="1" applyAlignment="1">
      <alignment horizontal="center" vertical="center" wrapText="1"/>
    </xf>
    <xf numFmtId="0" fontId="224" fillId="24" borderId="1" xfId="1277" applyFont="1" applyFill="1" applyBorder="1" applyAlignment="1">
      <alignment horizontal="center" vertical="center"/>
    </xf>
    <xf numFmtId="43" fontId="225" fillId="0" borderId="1" xfId="1277" applyNumberFormat="1" applyFont="1" applyFill="1" applyBorder="1" applyAlignment="1">
      <alignment horizontal="left" vertical="center" wrapText="1"/>
    </xf>
    <xf numFmtId="43" fontId="224" fillId="24" borderId="1" xfId="1277" applyNumberFormat="1" applyFont="1" applyFill="1" applyBorder="1" applyAlignment="1">
      <alignment horizontal="center" vertical="center" wrapText="1"/>
    </xf>
    <xf numFmtId="43" fontId="225" fillId="0" borderId="1" xfId="1277" applyNumberFormat="1" applyFont="1" applyFill="1" applyBorder="1" applyAlignment="1">
      <alignment horizontal="center" vertical="center" wrapText="1"/>
    </xf>
    <xf numFmtId="1" fontId="225" fillId="24" borderId="1" xfId="1664" applyNumberFormat="1" applyFont="1" applyFill="1" applyBorder="1" applyAlignment="1">
      <alignment horizontal="center" vertical="center" wrapText="1"/>
    </xf>
    <xf numFmtId="1" fontId="224" fillId="24" borderId="1" xfId="1664" applyNumberFormat="1" applyFont="1" applyFill="1" applyBorder="1" applyAlignment="1">
      <alignment horizontal="center" vertical="center" wrapText="1"/>
    </xf>
    <xf numFmtId="43" fontId="224" fillId="0" borderId="1" xfId="1277" applyNumberFormat="1" applyFont="1" applyFill="1" applyBorder="1" applyAlignment="1">
      <alignment horizontal="center" vertical="center" wrapText="1"/>
    </xf>
    <xf numFmtId="1" fontId="225" fillId="24" borderId="1" xfId="1277" applyNumberFormat="1" applyFont="1" applyFill="1" applyBorder="1" applyAlignment="1">
      <alignment horizontal="center" vertical="center" wrapText="1"/>
    </xf>
    <xf numFmtId="43" fontId="225" fillId="0" borderId="1" xfId="1277" applyNumberFormat="1" applyFont="1" applyFill="1" applyBorder="1" applyAlignment="1">
      <alignment vertical="center" wrapText="1"/>
    </xf>
    <xf numFmtId="0" fontId="174" fillId="0" borderId="1" xfId="211" applyNumberFormat="1" applyFont="1" applyFill="1" applyBorder="1" applyAlignment="1">
      <alignment horizontal="left" vertical="center" wrapText="1"/>
    </xf>
    <xf numFmtId="0" fontId="230" fillId="54" borderId="1" xfId="1277" applyFont="1" applyFill="1" applyBorder="1" applyAlignment="1">
      <alignment horizontal="center" vertical="center" wrapText="1"/>
    </xf>
    <xf numFmtId="0" fontId="230" fillId="54" borderId="1" xfId="211" applyNumberFormat="1" applyFont="1" applyFill="1" applyBorder="1" applyAlignment="1">
      <alignment horizontal="left" vertical="center" wrapText="1"/>
    </xf>
    <xf numFmtId="2" fontId="230" fillId="54" borderId="1" xfId="1277" applyNumberFormat="1" applyFont="1" applyFill="1" applyBorder="1" applyAlignment="1">
      <alignment horizontal="center" vertical="center" wrapText="1"/>
    </xf>
    <xf numFmtId="0" fontId="230" fillId="54" borderId="1" xfId="1237" applyFont="1" applyFill="1" applyBorder="1" applyAlignment="1">
      <alignment horizontal="center" vertical="center" wrapText="1"/>
    </xf>
    <xf numFmtId="0" fontId="225" fillId="54" borderId="1" xfId="211" applyNumberFormat="1" applyFont="1" applyFill="1" applyBorder="1" applyAlignment="1">
      <alignment horizontal="left" vertical="center" wrapText="1"/>
    </xf>
    <xf numFmtId="0" fontId="225" fillId="54" borderId="1" xfId="1237" applyFont="1" applyFill="1" applyBorder="1" applyAlignment="1">
      <alignment horizontal="center" vertical="center" wrapText="1"/>
    </xf>
    <xf numFmtId="0" fontId="225" fillId="0" borderId="1" xfId="1229" applyFont="1" applyFill="1" applyBorder="1" applyAlignment="1">
      <alignment horizontal="center" vertical="center" wrapText="1"/>
    </xf>
    <xf numFmtId="1" fontId="225" fillId="50" borderId="1" xfId="1277" applyNumberFormat="1" applyFont="1" applyFill="1" applyBorder="1" applyAlignment="1">
      <alignment horizontal="center" vertical="center" wrapText="1"/>
    </xf>
    <xf numFmtId="0" fontId="225" fillId="0" borderId="1" xfId="224" applyFont="1" applyFill="1" applyBorder="1" applyAlignment="1">
      <alignment horizontal="center" vertical="center" wrapText="1"/>
    </xf>
    <xf numFmtId="1" fontId="225" fillId="0" borderId="1" xfId="1664" applyNumberFormat="1" applyFont="1" applyFill="1" applyBorder="1" applyAlignment="1">
      <alignment horizontal="center" vertical="center" wrapText="1"/>
    </xf>
    <xf numFmtId="1" fontId="225" fillId="0" borderId="1" xfId="1666" applyNumberFormat="1" applyFont="1" applyFill="1" applyBorder="1" applyAlignment="1">
      <alignment horizontal="left" vertical="center" wrapText="1"/>
    </xf>
    <xf numFmtId="1" fontId="224" fillId="0" borderId="1" xfId="1666" applyNumberFormat="1" applyFont="1" applyFill="1" applyBorder="1" applyAlignment="1">
      <alignment horizontal="center" vertical="center" wrapText="1"/>
    </xf>
    <xf numFmtId="2" fontId="225" fillId="34" borderId="1" xfId="1277" applyNumberFormat="1" applyFont="1" applyFill="1" applyBorder="1" applyAlignment="1">
      <alignment horizontal="center" vertical="center" wrapText="1"/>
    </xf>
    <xf numFmtId="0" fontId="8" fillId="0" borderId="1" xfId="1277" applyNumberFormat="1" applyFont="1" applyFill="1" applyBorder="1" applyAlignment="1">
      <alignment horizontal="center" vertical="center"/>
    </xf>
    <xf numFmtId="0" fontId="224" fillId="0" borderId="1" xfId="1277" applyFont="1" applyFill="1" applyBorder="1" applyAlignment="1">
      <alignment vertical="center"/>
    </xf>
    <xf numFmtId="2" fontId="225" fillId="0" borderId="1" xfId="347" applyNumberFormat="1" applyFont="1" applyFill="1" applyBorder="1" applyAlignment="1">
      <alignment horizontal="center" vertical="center" wrapText="1"/>
    </xf>
    <xf numFmtId="4" fontId="10" fillId="0" borderId="1" xfId="1277" applyNumberFormat="1" applyFont="1" applyFill="1" applyBorder="1" applyAlignment="1">
      <alignment horizontal="center" vertical="center" wrapText="1"/>
    </xf>
    <xf numFmtId="4" fontId="8" fillId="0" borderId="1" xfId="1277" applyNumberFormat="1" applyFont="1" applyFill="1" applyBorder="1" applyAlignment="1">
      <alignment horizontal="center" vertical="center" wrapText="1"/>
    </xf>
    <xf numFmtId="1" fontId="225" fillId="50" borderId="1" xfId="1277" quotePrefix="1" applyNumberFormat="1" applyFont="1" applyFill="1" applyBorder="1" applyAlignment="1">
      <alignment horizontal="center" vertical="center" wrapText="1"/>
    </xf>
    <xf numFmtId="0" fontId="8" fillId="0" borderId="1" xfId="1277" applyFont="1" applyFill="1" applyBorder="1" applyAlignment="1">
      <alignment horizontal="center" vertical="center"/>
    </xf>
    <xf numFmtId="0" fontId="225" fillId="0" borderId="1" xfId="1033" applyFont="1" applyFill="1" applyBorder="1" applyAlignment="1">
      <alignment horizontal="left" vertical="center" wrapText="1"/>
    </xf>
    <xf numFmtId="174" fontId="225" fillId="0" borderId="1" xfId="1277" applyNumberFormat="1" applyFont="1" applyFill="1" applyBorder="1" applyAlignment="1">
      <alignment vertical="center"/>
    </xf>
    <xf numFmtId="174" fontId="225" fillId="0" borderId="1" xfId="1033" applyNumberFormat="1" applyFont="1" applyFill="1" applyBorder="1" applyAlignment="1">
      <alignment horizontal="center" vertical="center"/>
    </xf>
    <xf numFmtId="0" fontId="225" fillId="0" borderId="1" xfId="1054" applyFont="1" applyFill="1" applyBorder="1" applyAlignment="1">
      <alignment horizontal="center" vertical="center" wrapText="1"/>
    </xf>
    <xf numFmtId="0" fontId="225" fillId="0" borderId="1" xfId="1054" applyFont="1" applyFill="1" applyBorder="1" applyAlignment="1">
      <alignment horizontal="center" vertical="center"/>
    </xf>
    <xf numFmtId="0" fontId="224" fillId="0" borderId="1" xfId="1033" applyFont="1" applyFill="1" applyBorder="1" applyAlignment="1">
      <alignment horizontal="center" vertical="center"/>
    </xf>
    <xf numFmtId="0" fontId="225" fillId="0" borderId="1" xfId="1277" applyFont="1" applyFill="1" applyBorder="1" applyAlignment="1">
      <alignment vertical="center"/>
    </xf>
    <xf numFmtId="2" fontId="225" fillId="0" borderId="1" xfId="1669" applyNumberFormat="1" applyFont="1" applyFill="1" applyBorder="1" applyAlignment="1">
      <alignment horizontal="center" vertical="center"/>
    </xf>
    <xf numFmtId="0" fontId="225" fillId="0" borderId="1" xfId="1669" applyFont="1" applyFill="1" applyBorder="1" applyAlignment="1">
      <alignment horizontal="center" vertical="center" wrapText="1"/>
    </xf>
    <xf numFmtId="0" fontId="225" fillId="0" borderId="1" xfId="1669" applyFont="1" applyFill="1" applyBorder="1" applyAlignment="1">
      <alignment horizontal="center" vertical="center"/>
    </xf>
    <xf numFmtId="0" fontId="224" fillId="50" borderId="1" xfId="1277" applyFont="1" applyFill="1" applyBorder="1" applyAlignment="1">
      <alignment horizontal="center" vertical="center"/>
    </xf>
    <xf numFmtId="0" fontId="225" fillId="50" borderId="1" xfId="1277" applyFont="1" applyFill="1" applyBorder="1" applyAlignment="1">
      <alignment vertical="center"/>
    </xf>
    <xf numFmtId="0" fontId="225" fillId="50" borderId="1" xfId="1277" applyFont="1" applyFill="1" applyBorder="1" applyAlignment="1">
      <alignment vertical="center" wrapText="1"/>
    </xf>
    <xf numFmtId="2" fontId="225" fillId="50" borderId="1" xfId="1669" applyNumberFormat="1" applyFont="1" applyFill="1" applyBorder="1" applyAlignment="1">
      <alignment horizontal="center" vertical="center"/>
    </xf>
    <xf numFmtId="0" fontId="225" fillId="50" borderId="1" xfId="1669" applyFont="1" applyFill="1" applyBorder="1" applyAlignment="1">
      <alignment horizontal="center" vertical="center" wrapText="1"/>
    </xf>
    <xf numFmtId="0" fontId="225" fillId="50" borderId="1" xfId="1669" applyFont="1" applyFill="1" applyBorder="1" applyAlignment="1">
      <alignment horizontal="center" vertical="center"/>
    </xf>
    <xf numFmtId="0" fontId="225" fillId="50" borderId="1" xfId="1277" applyFont="1" applyFill="1" applyBorder="1" applyAlignment="1">
      <alignment horizontal="center" vertical="center"/>
    </xf>
    <xf numFmtId="175" fontId="224" fillId="0" borderId="1" xfId="1277" applyNumberFormat="1" applyFont="1" applyFill="1" applyBorder="1" applyAlignment="1">
      <alignment horizontal="center" vertical="center" wrapText="1"/>
    </xf>
    <xf numFmtId="175" fontId="230" fillId="0" borderId="1" xfId="1277" applyNumberFormat="1" applyFont="1" applyFill="1" applyBorder="1" applyAlignment="1">
      <alignment horizontal="center" vertical="center" wrapText="1"/>
    </xf>
    <xf numFmtId="174" fontId="225" fillId="50" borderId="1" xfId="1277" applyNumberFormat="1" applyFont="1" applyFill="1" applyBorder="1" applyAlignment="1">
      <alignment horizontal="center" vertical="center" wrapText="1"/>
    </xf>
    <xf numFmtId="0" fontId="225" fillId="50" borderId="1" xfId="1277" applyFont="1" applyFill="1" applyBorder="1" applyAlignment="1">
      <alignment horizontal="center" vertical="center" wrapText="1"/>
    </xf>
    <xf numFmtId="0" fontId="227" fillId="0" borderId="0" xfId="1237" applyFont="1" applyAlignment="1">
      <alignment horizontal="center" vertical="center"/>
    </xf>
    <xf numFmtId="0" fontId="227" fillId="0" borderId="0" xfId="1237" applyFont="1" applyAlignment="1">
      <alignment vertical="center" wrapText="1"/>
    </xf>
    <xf numFmtId="0" fontId="227" fillId="0" borderId="0" xfId="1237" applyFont="1" applyAlignment="1">
      <alignment wrapText="1"/>
    </xf>
    <xf numFmtId="0" fontId="227" fillId="0" borderId="0" xfId="1237" applyFont="1" applyAlignment="1">
      <alignment horizontal="center" vertical="center" wrapText="1"/>
    </xf>
    <xf numFmtId="0" fontId="230" fillId="40" borderId="1" xfId="211" applyNumberFormat="1" applyFont="1" applyFill="1" applyBorder="1" applyAlignment="1">
      <alignment horizontal="left" vertical="center" wrapText="1"/>
    </xf>
    <xf numFmtId="2" fontId="230" fillId="40" borderId="1" xfId="1277" applyNumberFormat="1" applyFont="1" applyFill="1" applyBorder="1" applyAlignment="1">
      <alignment horizontal="center" vertical="center" wrapText="1"/>
    </xf>
    <xf numFmtId="174" fontId="230" fillId="40" borderId="1" xfId="1277" applyNumberFormat="1" applyFont="1" applyFill="1" applyBorder="1" applyAlignment="1">
      <alignment horizontal="center" vertical="center" wrapText="1"/>
    </xf>
    <xf numFmtId="4" fontId="164" fillId="0" borderId="1" xfId="1671" applyNumberFormat="1" applyFont="1" applyFill="1" applyBorder="1" applyAlignment="1">
      <alignment horizontal="right" vertical="center" wrapText="1"/>
    </xf>
    <xf numFmtId="4" fontId="11" fillId="0" borderId="1" xfId="0" applyNumberFormat="1" applyFont="1" applyFill="1" applyBorder="1" applyAlignment="1">
      <alignment horizontal="right" vertical="center" wrapText="1"/>
    </xf>
    <xf numFmtId="4" fontId="175" fillId="0" borderId="1" xfId="0" applyNumberFormat="1" applyFont="1" applyFill="1" applyBorder="1" applyAlignment="1">
      <alignment horizontal="right" vertical="center" wrapText="1"/>
    </xf>
    <xf numFmtId="4" fontId="11" fillId="0" borderId="1" xfId="0" applyNumberFormat="1" applyFont="1" applyFill="1" applyBorder="1" applyAlignment="1">
      <alignment horizontal="right" vertical="center"/>
    </xf>
    <xf numFmtId="43" fontId="8" fillId="0" borderId="0" xfId="1415" applyNumberFormat="1" applyFont="1" applyFill="1" applyBorder="1" applyAlignment="1">
      <alignment horizontal="justify" vertical="center" wrapText="1"/>
    </xf>
    <xf numFmtId="2" fontId="8" fillId="0" borderId="0" xfId="1415" applyNumberFormat="1" applyFont="1" applyFill="1" applyBorder="1" applyAlignment="1">
      <alignment horizontal="justify" vertical="center" wrapText="1"/>
    </xf>
    <xf numFmtId="0" fontId="8" fillId="0" borderId="0" xfId="1415" applyFont="1" applyFill="1" applyBorder="1" applyAlignment="1">
      <alignment horizontal="justify" vertical="center" wrapText="1"/>
    </xf>
    <xf numFmtId="0" fontId="230" fillId="0" borderId="1" xfId="1237" applyFont="1" applyFill="1" applyBorder="1" applyAlignment="1">
      <alignment horizontal="center" vertical="center"/>
    </xf>
    <xf numFmtId="1" fontId="230" fillId="0" borderId="1" xfId="1664" applyNumberFormat="1" applyFont="1" applyFill="1" applyBorder="1" applyAlignment="1">
      <alignment horizontal="left" vertical="center" wrapText="1"/>
    </xf>
    <xf numFmtId="273" fontId="230" fillId="0" borderId="1" xfId="1277"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0" fillId="0" borderId="0" xfId="1415" applyFont="1" applyFill="1" applyAlignment="1">
      <alignment vertical="center"/>
    </xf>
    <xf numFmtId="0" fontId="8" fillId="0" borderId="0" xfId="1415" applyFont="1" applyFill="1" applyAlignment="1">
      <alignment vertical="center"/>
    </xf>
    <xf numFmtId="0" fontId="10" fillId="0" borderId="0" xfId="0" applyFont="1" applyFill="1" applyAlignment="1">
      <alignment vertical="center"/>
    </xf>
    <xf numFmtId="0" fontId="8" fillId="0" borderId="0" xfId="0" applyFont="1" applyFill="1" applyAlignment="1">
      <alignment vertical="center"/>
    </xf>
    <xf numFmtId="0" fontId="27" fillId="0" borderId="0" xfId="0" applyFont="1" applyFill="1" applyAlignment="1">
      <alignment vertical="center"/>
    </xf>
    <xf numFmtId="0" fontId="11" fillId="0" borderId="0" xfId="0" applyFont="1" applyFill="1" applyAlignment="1">
      <alignment vertical="center"/>
    </xf>
    <xf numFmtId="4" fontId="166" fillId="0" borderId="1" xfId="432" applyNumberFormat="1" applyFont="1" applyFill="1" applyBorder="1" applyAlignment="1">
      <alignment vertical="center" wrapText="1"/>
    </xf>
    <xf numFmtId="0" fontId="16" fillId="0" borderId="0" xfId="0" applyFont="1" applyFill="1" applyAlignment="1">
      <alignment vertical="center"/>
    </xf>
    <xf numFmtId="4" fontId="8" fillId="0" borderId="0" xfId="1415" applyNumberFormat="1" applyFont="1" applyFill="1" applyBorder="1" applyAlignment="1">
      <alignment horizontal="justify" vertical="center" wrapText="1"/>
    </xf>
    <xf numFmtId="0" fontId="226" fillId="0" borderId="0" xfId="734" applyFont="1" applyFill="1" applyAlignment="1">
      <alignment wrapText="1"/>
    </xf>
    <xf numFmtId="0" fontId="222" fillId="0" borderId="0" xfId="734" applyFont="1" applyFill="1" applyAlignment="1">
      <alignment wrapText="1"/>
    </xf>
    <xf numFmtId="175" fontId="224" fillId="0" borderId="1" xfId="1277" applyNumberFormat="1" applyFont="1" applyFill="1" applyBorder="1" applyAlignment="1">
      <alignment horizontal="left" vertical="center" wrapText="1"/>
    </xf>
    <xf numFmtId="271" fontId="224" fillId="0" borderId="1" xfId="1277" applyNumberFormat="1" applyFont="1" applyFill="1" applyBorder="1" applyAlignment="1">
      <alignment horizontal="center" vertical="center" wrapText="1"/>
    </xf>
    <xf numFmtId="0" fontId="225" fillId="0" borderId="1" xfId="1232" applyFont="1" applyFill="1" applyBorder="1" applyAlignment="1">
      <alignment horizontal="center" vertical="center" wrapText="1"/>
    </xf>
    <xf numFmtId="0" fontId="224" fillId="0" borderId="1" xfId="1277" applyFont="1" applyFill="1" applyBorder="1" applyAlignment="1">
      <alignment horizontal="left" vertical="center" wrapText="1"/>
    </xf>
    <xf numFmtId="0" fontId="224" fillId="0" borderId="1" xfId="1670" applyFont="1" applyFill="1" applyBorder="1" applyAlignment="1">
      <alignment horizontal="left" vertical="center" wrapText="1"/>
    </xf>
    <xf numFmtId="0" fontId="229" fillId="0" borderId="1" xfId="1277" applyFont="1" applyFill="1" applyBorder="1" applyAlignment="1">
      <alignment vertical="center" wrapText="1"/>
    </xf>
    <xf numFmtId="0" fontId="225" fillId="0" borderId="1" xfId="1232" applyFont="1" applyFill="1" applyBorder="1" applyAlignment="1">
      <alignment wrapText="1"/>
    </xf>
    <xf numFmtId="2" fontId="225" fillId="0" borderId="1" xfId="849" applyNumberFormat="1" applyFont="1" applyFill="1" applyBorder="1" applyAlignment="1">
      <alignment horizontal="center" vertical="center" wrapText="1"/>
    </xf>
    <xf numFmtId="0" fontId="225" fillId="0" borderId="1" xfId="1224" applyFont="1" applyFill="1" applyBorder="1" applyAlignment="1">
      <alignment horizontal="center" vertical="center" wrapText="1"/>
    </xf>
    <xf numFmtId="1" fontId="225" fillId="0" borderId="1" xfId="1277" quotePrefix="1" applyNumberFormat="1" applyFont="1" applyFill="1" applyBorder="1" applyAlignment="1">
      <alignment horizontal="center" vertical="center" wrapText="1"/>
    </xf>
    <xf numFmtId="0" fontId="231" fillId="0" borderId="1" xfId="1277" applyNumberFormat="1" applyFont="1" applyFill="1" applyBorder="1" applyAlignment="1">
      <alignment horizontal="center" vertical="center"/>
    </xf>
    <xf numFmtId="0" fontId="11" fillId="0" borderId="3" xfId="1665" applyFont="1" applyFill="1" applyBorder="1" applyAlignment="1">
      <alignment vertical="center"/>
    </xf>
    <xf numFmtId="2" fontId="8" fillId="0" borderId="0" xfId="1668" applyNumberFormat="1" applyFont="1" applyFill="1" applyAlignment="1">
      <alignment vertical="center"/>
    </xf>
    <xf numFmtId="2" fontId="10" fillId="0" borderId="1" xfId="1415" applyNumberFormat="1" applyFont="1" applyFill="1" applyBorder="1" applyAlignment="1">
      <alignment horizontal="left" vertical="center" wrapText="1"/>
    </xf>
    <xf numFmtId="2" fontId="27" fillId="0" borderId="1" xfId="1415" applyNumberFormat="1" applyFont="1" applyFill="1" applyBorder="1" applyAlignment="1">
      <alignment horizontal="left" vertical="center" wrapText="1"/>
    </xf>
    <xf numFmtId="2" fontId="11" fillId="0" borderId="1" xfId="1415" applyNumberFormat="1" applyFont="1" applyFill="1" applyBorder="1" applyAlignment="1">
      <alignment horizontal="left" vertical="center" wrapText="1"/>
    </xf>
    <xf numFmtId="0" fontId="10" fillId="0" borderId="1" xfId="1415" applyFont="1" applyFill="1" applyBorder="1" applyAlignment="1">
      <alignment horizontal="left" vertical="center"/>
    </xf>
    <xf numFmtId="0" fontId="10" fillId="0" borderId="1" xfId="0" applyFont="1" applyFill="1" applyBorder="1" applyAlignment="1">
      <alignment horizontal="left"/>
    </xf>
    <xf numFmtId="0" fontId="8" fillId="0" borderId="1" xfId="1415" applyFont="1" applyFill="1" applyBorder="1" applyAlignment="1">
      <alignment horizontal="left"/>
    </xf>
    <xf numFmtId="2" fontId="8" fillId="0" borderId="1" xfId="1415" applyNumberFormat="1" applyFont="1" applyFill="1" applyBorder="1" applyAlignment="1">
      <alignment horizontal="left" vertical="center" wrapText="1"/>
    </xf>
    <xf numFmtId="2" fontId="161" fillId="0" borderId="1" xfId="1415" applyNumberFormat="1" applyFont="1" applyFill="1" applyBorder="1" applyAlignment="1">
      <alignment horizontal="left" vertical="center" wrapText="1"/>
    </xf>
    <xf numFmtId="2" fontId="162" fillId="0" borderId="1" xfId="1415" applyNumberFormat="1" applyFont="1" applyFill="1" applyBorder="1" applyAlignment="1">
      <alignment horizontal="left" vertical="center" wrapText="1"/>
    </xf>
    <xf numFmtId="2" fontId="164" fillId="0" borderId="1" xfId="1415" applyNumberFormat="1" applyFont="1" applyFill="1" applyBorder="1" applyAlignment="1">
      <alignment horizontal="left" vertical="center" wrapText="1"/>
    </xf>
    <xf numFmtId="0" fontId="162" fillId="0" borderId="1" xfId="1415" applyFont="1" applyFill="1" applyBorder="1" applyAlignment="1">
      <alignment horizontal="left" vertical="center"/>
    </xf>
    <xf numFmtId="0" fontId="162" fillId="0" borderId="1" xfId="0" applyFont="1" applyFill="1" applyBorder="1" applyAlignment="1">
      <alignment horizontal="left" vertical="center"/>
    </xf>
    <xf numFmtId="0" fontId="161" fillId="0" borderId="1" xfId="1415" applyFont="1" applyFill="1" applyBorder="1" applyAlignment="1">
      <alignment horizontal="left" vertical="center"/>
    </xf>
    <xf numFmtId="0" fontId="8" fillId="0" borderId="1" xfId="0" applyFont="1" applyBorder="1" applyAlignment="1">
      <alignment horizontal="left" vertical="center" wrapText="1"/>
    </xf>
    <xf numFmtId="0" fontId="10" fillId="0" borderId="1" xfId="0" applyFont="1" applyBorder="1" applyAlignment="1">
      <alignment horizontal="left" vertical="center" wrapText="1"/>
    </xf>
    <xf numFmtId="0" fontId="11" fillId="0" borderId="1" xfId="0" applyFont="1" applyBorder="1" applyAlignment="1">
      <alignment horizontal="left" vertical="center" wrapText="1"/>
    </xf>
    <xf numFmtId="0" fontId="10" fillId="0" borderId="1" xfId="0" applyFont="1" applyFill="1" applyBorder="1" applyAlignment="1">
      <alignment horizontal="left" vertical="center" wrapText="1"/>
    </xf>
    <xf numFmtId="2" fontId="27" fillId="0" borderId="8" xfId="1665" applyNumberFormat="1" applyFont="1" applyFill="1" applyBorder="1" applyAlignment="1">
      <alignment horizontal="left" vertical="center" wrapText="1"/>
    </xf>
    <xf numFmtId="2" fontId="10" fillId="0" borderId="1" xfId="1665" applyNumberFormat="1" applyFont="1" applyFill="1" applyBorder="1" applyAlignment="1">
      <alignment horizontal="left" vertical="center" wrapText="1"/>
    </xf>
    <xf numFmtId="0" fontId="10" fillId="0" borderId="1" xfId="1668" applyFont="1" applyFill="1" applyBorder="1" applyAlignment="1">
      <alignment horizontal="left" vertical="center" wrapText="1"/>
    </xf>
    <xf numFmtId="0" fontId="27" fillId="0" borderId="1" xfId="1668" applyFont="1" applyFill="1" applyBorder="1" applyAlignment="1">
      <alignment horizontal="left" vertical="center" wrapText="1"/>
    </xf>
    <xf numFmtId="0" fontId="173" fillId="0" borderId="1" xfId="0" applyFont="1" applyFill="1" applyBorder="1" applyAlignment="1">
      <alignment horizontal="left" vertical="center" wrapText="1"/>
    </xf>
    <xf numFmtId="0" fontId="174" fillId="0" borderId="1" xfId="0" applyFont="1" applyFill="1" applyBorder="1" applyAlignment="1">
      <alignment horizontal="left" vertical="center" wrapText="1"/>
    </xf>
    <xf numFmtId="0" fontId="175" fillId="0" borderId="1" xfId="0" applyFont="1" applyFill="1" applyBorder="1" applyAlignment="1">
      <alignment horizontal="left" vertical="center" wrapText="1"/>
    </xf>
    <xf numFmtId="0" fontId="177" fillId="0" borderId="1" xfId="0" applyFont="1" applyFill="1" applyBorder="1" applyAlignment="1">
      <alignment horizontal="left" vertical="center" wrapText="1"/>
    </xf>
    <xf numFmtId="0" fontId="215" fillId="0" borderId="1" xfId="0" applyFont="1" applyFill="1" applyBorder="1" applyAlignment="1">
      <alignment horizontal="left" vertical="center" wrapText="1"/>
    </xf>
    <xf numFmtId="0" fontId="216" fillId="0" borderId="1" xfId="0" applyFont="1" applyFill="1" applyBorder="1" applyAlignment="1">
      <alignment horizontal="left" vertical="center" wrapText="1"/>
    </xf>
    <xf numFmtId="0" fontId="217" fillId="0" borderId="1" xfId="0" applyFont="1" applyFill="1" applyBorder="1" applyAlignment="1">
      <alignment horizontal="left" vertical="center" wrapText="1"/>
    </xf>
    <xf numFmtId="0" fontId="166" fillId="0" borderId="1" xfId="1665" applyFont="1" applyFill="1" applyBorder="1" applyAlignment="1">
      <alignment horizontal="left" vertical="center" wrapText="1"/>
    </xf>
    <xf numFmtId="2" fontId="166" fillId="0" borderId="1" xfId="1665" applyNumberFormat="1" applyFont="1" applyFill="1" applyBorder="1" applyAlignment="1">
      <alignment horizontal="left" vertical="center" wrapText="1"/>
    </xf>
    <xf numFmtId="4" fontId="12" fillId="0" borderId="1" xfId="1667" applyNumberFormat="1" applyFont="1" applyFill="1" applyBorder="1" applyAlignment="1">
      <alignment horizontal="left" vertical="center"/>
    </xf>
    <xf numFmtId="4" fontId="16" fillId="0" borderId="1" xfId="1667" applyNumberFormat="1" applyFont="1" applyFill="1" applyBorder="1" applyAlignment="1">
      <alignment horizontal="left" vertical="center" wrapText="1"/>
    </xf>
    <xf numFmtId="0" fontId="160" fillId="0" borderId="1" xfId="1668" applyFont="1" applyFill="1" applyBorder="1" applyAlignment="1">
      <alignment horizontal="center" vertical="center" wrapText="1"/>
    </xf>
    <xf numFmtId="175" fontId="166" fillId="0" borderId="1" xfId="0" applyNumberFormat="1" applyFont="1" applyFill="1" applyBorder="1" applyAlignment="1">
      <alignment horizontal="center" vertical="center" wrapText="1"/>
    </xf>
    <xf numFmtId="175" fontId="160" fillId="0" borderId="1" xfId="1415" applyNumberFormat="1" applyFont="1" applyFill="1" applyBorder="1" applyAlignment="1">
      <alignment horizontal="center" vertical="center" wrapText="1"/>
    </xf>
    <xf numFmtId="0" fontId="160" fillId="0" borderId="1" xfId="1415" applyFont="1" applyFill="1" applyBorder="1" applyAlignment="1">
      <alignment horizontal="left" vertical="center" wrapText="1"/>
    </xf>
    <xf numFmtId="2" fontId="160" fillId="0" borderId="1" xfId="1415" applyNumberFormat="1" applyFont="1" applyFill="1" applyBorder="1" applyAlignment="1">
      <alignment horizontal="left" vertical="center" wrapText="1"/>
    </xf>
    <xf numFmtId="2" fontId="160" fillId="0" borderId="1" xfId="1415" applyNumberFormat="1" applyFont="1" applyFill="1" applyBorder="1" applyAlignment="1">
      <alignment horizontal="center" vertical="center" wrapText="1"/>
    </xf>
    <xf numFmtId="0" fontId="166" fillId="0" borderId="1" xfId="1415" applyFont="1" applyFill="1" applyBorder="1" applyAlignment="1">
      <alignment horizontal="left" vertical="center" wrapText="1"/>
    </xf>
    <xf numFmtId="2" fontId="166" fillId="0" borderId="1" xfId="1415" applyNumberFormat="1" applyFont="1" applyFill="1" applyBorder="1" applyAlignment="1">
      <alignment horizontal="left" vertical="center" wrapText="1"/>
    </xf>
    <xf numFmtId="2" fontId="166" fillId="0" borderId="1" xfId="1415" applyNumberFormat="1" applyFont="1" applyFill="1" applyBorder="1" applyAlignment="1">
      <alignment horizontal="center" vertical="center" wrapText="1"/>
    </xf>
    <xf numFmtId="0" fontId="167" fillId="0" borderId="1" xfId="1415" applyFont="1" applyFill="1" applyBorder="1" applyAlignment="1">
      <alignment horizontal="left" vertical="center" wrapText="1"/>
    </xf>
    <xf numFmtId="2" fontId="167" fillId="0" borderId="1" xfId="1415" applyNumberFormat="1" applyFont="1" applyFill="1" applyBorder="1" applyAlignment="1">
      <alignment horizontal="left" vertical="center" wrapText="1"/>
    </xf>
    <xf numFmtId="2" fontId="167" fillId="0" borderId="1" xfId="1415" applyNumberFormat="1" applyFont="1" applyFill="1" applyBorder="1" applyAlignment="1">
      <alignment horizontal="center" vertical="center" wrapText="1"/>
    </xf>
    <xf numFmtId="0" fontId="166" fillId="0" borderId="1" xfId="1415" applyFont="1" applyFill="1" applyBorder="1" applyAlignment="1">
      <alignment horizontal="center" vertical="center" wrapText="1"/>
    </xf>
    <xf numFmtId="0" fontId="166" fillId="0" borderId="1" xfId="1415" applyFont="1" applyFill="1" applyBorder="1" applyAlignment="1">
      <alignment horizontal="left" vertical="center"/>
    </xf>
    <xf numFmtId="0" fontId="166" fillId="0" borderId="1" xfId="0" applyFont="1" applyFill="1" applyBorder="1" applyAlignment="1">
      <alignment horizontal="left" vertical="center"/>
    </xf>
    <xf numFmtId="0" fontId="166" fillId="0" borderId="1" xfId="1415" applyFont="1" applyFill="1" applyBorder="1" applyAlignment="1">
      <alignment horizontal="center" vertical="center"/>
    </xf>
    <xf numFmtId="2" fontId="167" fillId="0" borderId="1" xfId="1415" applyNumberFormat="1" applyFont="1" applyFill="1" applyBorder="1" applyAlignment="1">
      <alignment horizontal="justify" vertical="center" wrapText="1"/>
    </xf>
    <xf numFmtId="0" fontId="166" fillId="0" borderId="1" xfId="0" applyFont="1" applyFill="1" applyBorder="1" applyAlignment="1">
      <alignment horizontal="center" vertical="center"/>
    </xf>
    <xf numFmtId="0" fontId="160" fillId="0" borderId="1" xfId="1415" applyFont="1" applyFill="1" applyBorder="1" applyAlignment="1">
      <alignment horizontal="left" vertical="center"/>
    </xf>
    <xf numFmtId="0" fontId="160" fillId="0" borderId="1" xfId="1415" applyFont="1" applyFill="1" applyBorder="1" applyAlignment="1">
      <alignment horizontal="center" vertical="center" wrapText="1"/>
    </xf>
    <xf numFmtId="2" fontId="160" fillId="0" borderId="1" xfId="1415" applyNumberFormat="1" applyFont="1" applyFill="1" applyBorder="1" applyAlignment="1">
      <alignment horizontal="justify" vertical="center" wrapText="1"/>
    </xf>
    <xf numFmtId="4" fontId="166" fillId="0" borderId="1" xfId="1415" applyNumberFormat="1" applyFont="1" applyFill="1" applyBorder="1" applyAlignment="1">
      <alignment vertical="center" wrapText="1"/>
    </xf>
    <xf numFmtId="0" fontId="160" fillId="0" borderId="1" xfId="1415" applyFont="1" applyFill="1" applyBorder="1" applyAlignment="1">
      <alignment horizontal="justify" vertical="center" wrapText="1"/>
    </xf>
    <xf numFmtId="4" fontId="160" fillId="0" borderId="1" xfId="1415" applyNumberFormat="1" applyFont="1" applyFill="1" applyBorder="1" applyAlignment="1">
      <alignment vertical="center" wrapText="1"/>
    </xf>
    <xf numFmtId="4" fontId="160" fillId="0" borderId="1" xfId="1415" applyNumberFormat="1" applyFont="1" applyFill="1" applyBorder="1" applyAlignment="1">
      <alignment horizontal="justify" vertical="center" wrapText="1"/>
    </xf>
    <xf numFmtId="4" fontId="166" fillId="0" borderId="1" xfId="1415" applyNumberFormat="1" applyFont="1" applyFill="1" applyBorder="1" applyAlignment="1">
      <alignment horizontal="justify" vertical="center" wrapText="1"/>
    </xf>
    <xf numFmtId="4" fontId="166" fillId="0" borderId="1" xfId="0" applyNumberFormat="1" applyFont="1" applyFill="1" applyBorder="1" applyAlignment="1">
      <alignment vertical="center"/>
    </xf>
    <xf numFmtId="4" fontId="160" fillId="0" borderId="1" xfId="432" applyNumberFormat="1" applyFont="1" applyFill="1" applyBorder="1" applyAlignment="1">
      <alignment horizontal="right" vertical="center" wrapText="1"/>
    </xf>
    <xf numFmtId="4" fontId="166" fillId="0" borderId="1" xfId="432" applyNumberFormat="1" applyFont="1" applyFill="1" applyBorder="1" applyAlignment="1">
      <alignment horizontal="right" vertical="center" wrapText="1"/>
    </xf>
    <xf numFmtId="4" fontId="227" fillId="0" borderId="1" xfId="1415" applyNumberFormat="1" applyFont="1" applyFill="1" applyBorder="1" applyAlignment="1">
      <alignment horizontal="right" vertical="center" wrapText="1"/>
    </xf>
    <xf numFmtId="4" fontId="166" fillId="0" borderId="1" xfId="1415" applyNumberFormat="1" applyFont="1" applyFill="1" applyBorder="1" applyAlignment="1">
      <alignment horizontal="right" vertical="center" wrapText="1"/>
    </xf>
    <xf numFmtId="175" fontId="16" fillId="0" borderId="1" xfId="1415" applyNumberFormat="1" applyFont="1" applyFill="1" applyBorder="1" applyAlignment="1">
      <alignment horizontal="center" vertical="center" wrapText="1"/>
    </xf>
    <xf numFmtId="0" fontId="16" fillId="0" borderId="0" xfId="0" applyFont="1" applyFill="1"/>
    <xf numFmtId="0" fontId="8" fillId="0" borderId="0" xfId="1415" applyFont="1" applyFill="1" applyBorder="1" applyAlignment="1">
      <alignment horizontal="left" vertical="center"/>
    </xf>
    <xf numFmtId="0" fontId="8" fillId="0" borderId="0" xfId="1415" applyFont="1" applyFill="1" applyBorder="1" applyAlignment="1">
      <alignment horizontal="center" vertical="center"/>
    </xf>
    <xf numFmtId="0" fontId="11" fillId="0" borderId="0" xfId="0" applyFont="1" applyFill="1" applyAlignment="1"/>
    <xf numFmtId="4" fontId="10" fillId="0" borderId="0" xfId="1415" applyNumberFormat="1" applyFont="1" applyFill="1" applyBorder="1" applyAlignment="1">
      <alignment horizontal="justify" vertical="center" wrapText="1"/>
    </xf>
    <xf numFmtId="0" fontId="225" fillId="50" borderId="1" xfId="211" applyNumberFormat="1" applyFont="1" applyFill="1" applyBorder="1" applyAlignment="1">
      <alignment horizontal="left" vertical="center" wrapText="1"/>
    </xf>
    <xf numFmtId="0" fontId="222" fillId="50" borderId="0" xfId="734" applyFont="1" applyFill="1" applyAlignment="1">
      <alignment wrapText="1"/>
    </xf>
    <xf numFmtId="0" fontId="220" fillId="0" borderId="1" xfId="1277" applyFont="1" applyFill="1" applyBorder="1" applyAlignment="1">
      <alignment horizontal="center" vertical="center" wrapText="1"/>
    </xf>
    <xf numFmtId="0" fontId="220" fillId="0" borderId="1" xfId="211" applyNumberFormat="1" applyFont="1" applyFill="1" applyBorder="1" applyAlignment="1">
      <alignment horizontal="left" vertical="center" wrapText="1"/>
    </xf>
    <xf numFmtId="0" fontId="233" fillId="0" borderId="0" xfId="734" applyFont="1" applyFill="1" applyAlignment="1">
      <alignment wrapText="1"/>
    </xf>
    <xf numFmtId="0" fontId="220" fillId="0" borderId="1" xfId="1232" applyFont="1" applyFill="1" applyBorder="1" applyAlignment="1">
      <alignment horizontal="center" vertical="center" wrapText="1"/>
    </xf>
    <xf numFmtId="2" fontId="8" fillId="0" borderId="1" xfId="1415" applyNumberFormat="1" applyFont="1" applyFill="1" applyBorder="1" applyAlignment="1">
      <alignment horizontal="center" vertical="center" wrapText="1"/>
    </xf>
    <xf numFmtId="0" fontId="10" fillId="0" borderId="1" xfId="1415" applyFont="1" applyFill="1" applyBorder="1" applyAlignment="1">
      <alignment horizontal="center" vertical="center" wrapText="1"/>
    </xf>
    <xf numFmtId="0" fontId="8" fillId="0" borderId="1" xfId="1668" applyFont="1" applyFill="1" applyBorder="1" applyAlignment="1">
      <alignment horizontal="center" vertical="center" wrapText="1"/>
    </xf>
    <xf numFmtId="0" fontId="8" fillId="0" borderId="1" xfId="1668" applyFont="1" applyFill="1" applyBorder="1" applyAlignment="1">
      <alignment horizontal="center" vertical="center"/>
    </xf>
    <xf numFmtId="0" fontId="8" fillId="0" borderId="29" xfId="1415" applyFont="1" applyFill="1" applyBorder="1" applyAlignment="1">
      <alignment horizontal="center" vertical="center" wrapText="1"/>
    </xf>
    <xf numFmtId="0" fontId="8" fillId="0" borderId="15" xfId="1415" applyFont="1" applyFill="1" applyBorder="1" applyAlignment="1">
      <alignment horizontal="center" vertical="center" wrapText="1"/>
    </xf>
    <xf numFmtId="0" fontId="8" fillId="0" borderId="39" xfId="1415" applyFont="1" applyFill="1" applyBorder="1" applyAlignment="1">
      <alignment horizontal="center" vertical="center" wrapText="1"/>
    </xf>
    <xf numFmtId="0" fontId="168" fillId="0" borderId="0" xfId="1415" applyFont="1" applyFill="1" applyBorder="1" applyAlignment="1">
      <alignment horizontal="center" vertical="center" wrapText="1"/>
    </xf>
    <xf numFmtId="0" fontId="11" fillId="0" borderId="0" xfId="0" applyFont="1" applyFill="1" applyAlignment="1">
      <alignment horizontal="center"/>
    </xf>
    <xf numFmtId="0" fontId="8" fillId="0" borderId="0" xfId="1415" applyFont="1" applyFill="1" applyBorder="1" applyAlignment="1">
      <alignment horizontal="center" vertical="center" wrapText="1"/>
    </xf>
    <xf numFmtId="0" fontId="25" fillId="0" borderId="3" xfId="1415" applyFont="1" applyFill="1" applyBorder="1" applyAlignment="1">
      <alignment horizontal="center" vertical="center" wrapText="1"/>
    </xf>
    <xf numFmtId="0" fontId="8" fillId="0" borderId="29" xfId="1665" applyFont="1" applyFill="1" applyBorder="1" applyAlignment="1">
      <alignment horizontal="center" vertical="center" wrapText="1"/>
    </xf>
    <xf numFmtId="0" fontId="8" fillId="0" borderId="15" xfId="1665" applyFont="1" applyFill="1" applyBorder="1" applyAlignment="1">
      <alignment horizontal="center" vertical="center" wrapText="1"/>
    </xf>
    <xf numFmtId="0" fontId="8" fillId="0" borderId="39" xfId="1665" applyFont="1" applyFill="1" applyBorder="1" applyAlignment="1">
      <alignment horizontal="center" vertical="center" wrapText="1"/>
    </xf>
    <xf numFmtId="2" fontId="8" fillId="0" borderId="1" xfId="1665" applyNumberFormat="1" applyFont="1" applyFill="1" applyBorder="1" applyAlignment="1">
      <alignment horizontal="center" vertical="center"/>
    </xf>
    <xf numFmtId="0" fontId="8" fillId="0" borderId="1" xfId="1665" applyFont="1" applyFill="1" applyBorder="1" applyAlignment="1">
      <alignment horizontal="center" vertical="center"/>
    </xf>
    <xf numFmtId="0" fontId="8" fillId="0" borderId="33" xfId="1668" applyFont="1" applyFill="1" applyBorder="1" applyAlignment="1">
      <alignment horizontal="center" vertical="center" wrapText="1"/>
    </xf>
    <xf numFmtId="0" fontId="8" fillId="0" borderId="8" xfId="1668" applyFont="1" applyFill="1" applyBorder="1" applyAlignment="1">
      <alignment horizontal="center" vertical="center" wrapText="1"/>
    </xf>
    <xf numFmtId="0" fontId="27" fillId="0" borderId="0" xfId="1665" quotePrefix="1" applyFont="1" applyFill="1" applyAlignment="1">
      <alignment horizontal="left" vertical="center"/>
    </xf>
    <xf numFmtId="0" fontId="27" fillId="0" borderId="0" xfId="1665" applyFont="1" applyFill="1" applyAlignment="1">
      <alignment horizontal="left" vertical="center"/>
    </xf>
    <xf numFmtId="0" fontId="168" fillId="0" borderId="0" xfId="1668" applyFont="1" applyFill="1" applyAlignment="1">
      <alignment horizontal="center" vertical="center" wrapText="1"/>
    </xf>
    <xf numFmtId="0" fontId="164" fillId="0" borderId="0" xfId="1668" applyFont="1" applyFill="1" applyAlignment="1">
      <alignment horizontal="center" vertical="center"/>
    </xf>
    <xf numFmtId="0" fontId="11" fillId="0" borderId="3" xfId="1668" applyFont="1" applyFill="1" applyBorder="1" applyAlignment="1">
      <alignment horizontal="right" vertical="center"/>
    </xf>
    <xf numFmtId="0" fontId="168" fillId="0" borderId="0" xfId="1665" applyFont="1" applyFill="1" applyBorder="1" applyAlignment="1">
      <alignment horizontal="center" vertical="center" wrapText="1"/>
    </xf>
    <xf numFmtId="0" fontId="168" fillId="0" borderId="29" xfId="1665" applyFont="1" applyFill="1" applyBorder="1" applyAlignment="1">
      <alignment horizontal="center" vertical="center" wrapText="1"/>
    </xf>
    <xf numFmtId="0" fontId="168" fillId="0" borderId="15" xfId="1665" applyFont="1" applyFill="1" applyBorder="1" applyAlignment="1">
      <alignment horizontal="center" vertical="center" wrapText="1"/>
    </xf>
    <xf numFmtId="0" fontId="168" fillId="0" borderId="39" xfId="1665" applyFont="1" applyFill="1" applyBorder="1" applyAlignment="1">
      <alignment horizontal="center" vertical="center" wrapText="1"/>
    </xf>
    <xf numFmtId="0" fontId="11" fillId="0" borderId="0" xfId="1665" applyFont="1" applyFill="1" applyAlignment="1">
      <alignment horizontal="center" vertical="center"/>
    </xf>
    <xf numFmtId="0" fontId="11" fillId="0" borderId="3" xfId="1665" applyFont="1" applyFill="1" applyBorder="1" applyAlignment="1">
      <alignment horizontal="center" vertical="center"/>
    </xf>
    <xf numFmtId="0" fontId="161" fillId="0" borderId="1" xfId="1665" applyFont="1" applyFill="1" applyBorder="1" applyAlignment="1">
      <alignment horizontal="center" vertical="center" wrapText="1"/>
    </xf>
    <xf numFmtId="0" fontId="11" fillId="0" borderId="3" xfId="1665" applyFont="1" applyFill="1" applyBorder="1" applyAlignment="1">
      <alignment horizontal="right" vertical="center"/>
    </xf>
    <xf numFmtId="0" fontId="161" fillId="0" borderId="0" xfId="1415" applyFont="1" applyFill="1" applyBorder="1" applyAlignment="1">
      <alignment horizontal="center" vertical="center"/>
    </xf>
    <xf numFmtId="2" fontId="161" fillId="0" borderId="1" xfId="1415" applyNumberFormat="1" applyFont="1" applyFill="1" applyBorder="1" applyAlignment="1">
      <alignment horizontal="center" vertical="center" wrapText="1"/>
    </xf>
    <xf numFmtId="0" fontId="161" fillId="0" borderId="1" xfId="1415" applyFont="1" applyFill="1" applyBorder="1" applyAlignment="1">
      <alignment horizontal="center" vertical="center" wrapText="1"/>
    </xf>
    <xf numFmtId="0" fontId="161" fillId="0" borderId="1" xfId="1668" applyFont="1" applyFill="1" applyBorder="1" applyAlignment="1">
      <alignment horizontal="center" vertical="center" wrapText="1"/>
    </xf>
    <xf numFmtId="0" fontId="161" fillId="0" borderId="1" xfId="1668" applyFont="1" applyFill="1" applyBorder="1" applyAlignment="1">
      <alignment horizontal="center" vertical="center"/>
    </xf>
    <xf numFmtId="43" fontId="161" fillId="0" borderId="1" xfId="1415" applyNumberFormat="1" applyFont="1" applyFill="1" applyBorder="1" applyAlignment="1">
      <alignment horizontal="center" vertical="center" wrapText="1"/>
    </xf>
    <xf numFmtId="0" fontId="161" fillId="0" borderId="1" xfId="0" applyFont="1" applyFill="1" applyBorder="1" applyAlignment="1">
      <alignment horizontal="center" vertical="center" wrapText="1"/>
    </xf>
    <xf numFmtId="2" fontId="160" fillId="0" borderId="1" xfId="1415" applyNumberFormat="1" applyFont="1" applyFill="1" applyBorder="1" applyAlignment="1">
      <alignment horizontal="center" vertical="center" wrapText="1"/>
    </xf>
    <xf numFmtId="0" fontId="166" fillId="0" borderId="1" xfId="1415" applyFont="1" applyFill="1" applyBorder="1" applyAlignment="1">
      <alignment horizontal="center" vertical="center" wrapText="1"/>
    </xf>
    <xf numFmtId="0" fontId="160" fillId="0" borderId="29" xfId="1415" applyFont="1" applyFill="1" applyBorder="1" applyAlignment="1">
      <alignment horizontal="center" vertical="center" wrapText="1"/>
    </xf>
    <xf numFmtId="0" fontId="160" fillId="0" borderId="15" xfId="1415" applyFont="1" applyFill="1" applyBorder="1" applyAlignment="1">
      <alignment horizontal="center" vertical="center" wrapText="1"/>
    </xf>
    <xf numFmtId="0" fontId="160" fillId="0" borderId="39" xfId="1415" applyFont="1" applyFill="1" applyBorder="1" applyAlignment="1">
      <alignment horizontal="center" vertical="center" wrapText="1"/>
    </xf>
    <xf numFmtId="0" fontId="160" fillId="0" borderId="1" xfId="1668" applyFont="1" applyFill="1" applyBorder="1" applyAlignment="1">
      <alignment horizontal="center" vertical="center" wrapText="1"/>
    </xf>
    <xf numFmtId="0" fontId="160" fillId="0" borderId="1" xfId="1668" applyFont="1" applyFill="1" applyBorder="1" applyAlignment="1">
      <alignment horizontal="center" vertical="center"/>
    </xf>
    <xf numFmtId="0" fontId="11" fillId="0" borderId="3" xfId="1668" applyFont="1" applyFill="1" applyBorder="1" applyAlignment="1">
      <alignment horizontal="center" vertical="center"/>
    </xf>
    <xf numFmtId="0" fontId="224" fillId="0" borderId="33" xfId="1277" applyFont="1" applyFill="1" applyBorder="1" applyAlignment="1">
      <alignment horizontal="center" vertical="center" wrapText="1"/>
    </xf>
    <xf numFmtId="0" fontId="224" fillId="0" borderId="12" xfId="1277" applyFont="1" applyFill="1" applyBorder="1" applyAlignment="1">
      <alignment horizontal="center" vertical="center" wrapText="1"/>
    </xf>
    <xf numFmtId="0" fontId="224" fillId="0" borderId="8" xfId="1277" applyFont="1" applyFill="1" applyBorder="1" applyAlignment="1">
      <alignment horizontal="center" vertical="center" wrapText="1"/>
    </xf>
    <xf numFmtId="0" fontId="224" fillId="0" borderId="40" xfId="1277" applyFont="1" applyFill="1" applyBorder="1" applyAlignment="1">
      <alignment horizontal="center" vertical="center" wrapText="1"/>
    </xf>
    <xf numFmtId="0" fontId="224" fillId="0" borderId="41" xfId="1277" applyFont="1" applyFill="1" applyBorder="1" applyAlignment="1">
      <alignment horizontal="center" vertical="center" wrapText="1"/>
    </xf>
    <xf numFmtId="0" fontId="224" fillId="0" borderId="42" xfId="1277" applyFont="1" applyFill="1" applyBorder="1" applyAlignment="1">
      <alignment horizontal="center" vertical="center" wrapText="1"/>
    </xf>
    <xf numFmtId="0" fontId="224" fillId="0" borderId="43" xfId="1277" applyFont="1" applyFill="1" applyBorder="1" applyAlignment="1">
      <alignment horizontal="center" vertical="center" wrapText="1"/>
    </xf>
    <xf numFmtId="0" fontId="226" fillId="0" borderId="0" xfId="734" applyFont="1" applyFill="1" applyAlignment="1">
      <alignment horizontal="center" vertical="center" wrapText="1"/>
    </xf>
    <xf numFmtId="175" fontId="224" fillId="0" borderId="29" xfId="1277" applyNumberFormat="1" applyFont="1" applyFill="1" applyBorder="1" applyAlignment="1">
      <alignment horizontal="center" vertical="center" wrapText="1"/>
    </xf>
    <xf numFmtId="175" fontId="224" fillId="0" borderId="15" xfId="1277" applyNumberFormat="1" applyFont="1" applyFill="1" applyBorder="1" applyAlignment="1">
      <alignment horizontal="center" vertical="center" wrapText="1"/>
    </xf>
    <xf numFmtId="175" fontId="224" fillId="0" borderId="39" xfId="1277" applyNumberFormat="1" applyFont="1" applyFill="1" applyBorder="1" applyAlignment="1">
      <alignment horizontal="center" vertical="center" wrapText="1"/>
    </xf>
    <xf numFmtId="0" fontId="226" fillId="0" borderId="3" xfId="1277" applyFont="1" applyFill="1" applyBorder="1" applyAlignment="1">
      <alignment horizontal="center" vertical="center" wrapText="1"/>
    </xf>
    <xf numFmtId="49" fontId="224" fillId="0" borderId="33" xfId="1277" applyNumberFormat="1" applyFont="1" applyFill="1" applyBorder="1" applyAlignment="1">
      <alignment horizontal="center" vertical="center" wrapText="1"/>
    </xf>
    <xf numFmtId="49" fontId="224" fillId="0" borderId="12" xfId="1277" applyNumberFormat="1" applyFont="1" applyFill="1" applyBorder="1" applyAlignment="1">
      <alignment horizontal="center" vertical="center" wrapText="1"/>
    </xf>
    <xf numFmtId="49" fontId="224" fillId="0" borderId="8" xfId="1277" applyNumberFormat="1" applyFont="1" applyFill="1" applyBorder="1" applyAlignment="1">
      <alignment horizontal="center" vertical="center" wrapText="1"/>
    </xf>
    <xf numFmtId="0" fontId="224" fillId="24" borderId="1" xfId="1277" applyFont="1" applyFill="1" applyBorder="1" applyAlignment="1">
      <alignment horizontal="center" vertical="center" wrapText="1"/>
    </xf>
    <xf numFmtId="0" fontId="224" fillId="24" borderId="33" xfId="1277" applyFont="1" applyFill="1" applyBorder="1" applyAlignment="1">
      <alignment horizontal="center" vertical="center" wrapText="1"/>
    </xf>
    <xf numFmtId="0" fontId="224" fillId="24" borderId="8" xfId="1277" applyFont="1" applyFill="1" applyBorder="1" applyAlignment="1">
      <alignment horizontal="center" vertical="center" wrapText="1"/>
    </xf>
    <xf numFmtId="175" fontId="224" fillId="24" borderId="29" xfId="1277" applyNumberFormat="1" applyFont="1" applyFill="1" applyBorder="1" applyAlignment="1">
      <alignment horizontal="center" vertical="center" wrapText="1"/>
    </xf>
    <xf numFmtId="175" fontId="224" fillId="24" borderId="15" xfId="1277" applyNumberFormat="1" applyFont="1" applyFill="1" applyBorder="1" applyAlignment="1">
      <alignment horizontal="center" vertical="center" wrapText="1"/>
    </xf>
    <xf numFmtId="175" fontId="224" fillId="24" borderId="39" xfId="1277" applyNumberFormat="1" applyFont="1" applyFill="1" applyBorder="1" applyAlignment="1">
      <alignment horizontal="center" vertical="center" wrapText="1"/>
    </xf>
    <xf numFmtId="0" fontId="224" fillId="24" borderId="12" xfId="1277" applyFont="1" applyFill="1" applyBorder="1" applyAlignment="1">
      <alignment horizontal="center" vertical="center" wrapText="1"/>
    </xf>
    <xf numFmtId="49" fontId="224" fillId="24" borderId="1" xfId="1277" applyNumberFormat="1" applyFont="1" applyFill="1" applyBorder="1" applyAlignment="1">
      <alignment horizontal="center" vertical="center" wrapText="1"/>
    </xf>
    <xf numFmtId="0" fontId="225" fillId="24" borderId="1" xfId="1277" applyFont="1" applyFill="1" applyBorder="1" applyAlignment="1">
      <alignment horizontal="center" vertical="center" wrapText="1"/>
    </xf>
    <xf numFmtId="0" fontId="226" fillId="24" borderId="0" xfId="1277" applyFont="1" applyFill="1" applyBorder="1" applyAlignment="1">
      <alignment horizontal="center" vertical="center" wrapText="1"/>
    </xf>
    <xf numFmtId="0" fontId="228" fillId="24" borderId="3" xfId="1277" applyFont="1" applyFill="1" applyBorder="1" applyAlignment="1">
      <alignment horizontal="center" vertical="center" wrapText="1"/>
    </xf>
    <xf numFmtId="0" fontId="226" fillId="24" borderId="3" xfId="1277" applyFont="1" applyFill="1" applyBorder="1" applyAlignment="1">
      <alignment horizontal="center" vertical="center" wrapText="1"/>
    </xf>
    <xf numFmtId="49" fontId="224" fillId="24" borderId="1" xfId="1277" applyNumberFormat="1" applyFont="1" applyFill="1" applyBorder="1" applyAlignment="1">
      <alignment horizontal="center" vertical="center"/>
    </xf>
    <xf numFmtId="49" fontId="224" fillId="24" borderId="33" xfId="1277" applyNumberFormat="1" applyFont="1" applyFill="1" applyBorder="1" applyAlignment="1">
      <alignment horizontal="center" vertical="center" wrapText="1"/>
    </xf>
    <xf numFmtId="49" fontId="224" fillId="24" borderId="12" xfId="1277" applyNumberFormat="1" applyFont="1" applyFill="1" applyBorder="1" applyAlignment="1">
      <alignment horizontal="center" vertical="center" wrapText="1"/>
    </xf>
    <xf numFmtId="49" fontId="224" fillId="24" borderId="8" xfId="1277" applyNumberFormat="1" applyFont="1" applyFill="1" applyBorder="1" applyAlignment="1">
      <alignment horizontal="center" vertical="center" wrapText="1"/>
    </xf>
    <xf numFmtId="0" fontId="214" fillId="0" borderId="1" xfId="0" applyFont="1" applyFill="1" applyBorder="1" applyAlignment="1">
      <alignment horizontal="center" vertical="center" wrapText="1"/>
    </xf>
    <xf numFmtId="0" fontId="11" fillId="0" borderId="0" xfId="1665" applyFont="1" applyFill="1" applyBorder="1" applyAlignment="1">
      <alignment horizontal="center" vertical="center" wrapText="1"/>
    </xf>
    <xf numFmtId="0" fontId="8" fillId="0" borderId="0" xfId="1665" quotePrefix="1" applyFont="1" applyFill="1" applyAlignment="1">
      <alignment horizontal="left" vertical="center"/>
    </xf>
    <xf numFmtId="0" fontId="8" fillId="0" borderId="0" xfId="1665" applyFont="1" applyFill="1" applyAlignment="1">
      <alignment horizontal="left" vertical="center"/>
    </xf>
    <xf numFmtId="0" fontId="160" fillId="0" borderId="1" xfId="1665" applyFont="1" applyFill="1" applyBorder="1" applyAlignment="1">
      <alignment horizontal="center" vertical="center" wrapText="1"/>
    </xf>
    <xf numFmtId="4" fontId="8" fillId="0" borderId="29" xfId="1667" applyNumberFormat="1" applyFont="1" applyFill="1" applyBorder="1" applyAlignment="1">
      <alignment horizontal="center" vertical="center"/>
    </xf>
    <xf numFmtId="4" fontId="8" fillId="0" borderId="15" xfId="1667" applyNumberFormat="1" applyFont="1" applyFill="1" applyBorder="1" applyAlignment="1">
      <alignment horizontal="center" vertical="center"/>
    </xf>
    <xf numFmtId="4" fontId="8" fillId="0" borderId="39" xfId="1667" applyNumberFormat="1" applyFont="1" applyFill="1" applyBorder="1" applyAlignment="1">
      <alignment horizontal="center" vertical="center"/>
    </xf>
    <xf numFmtId="4" fontId="13" fillId="0" borderId="1" xfId="1667" applyNumberFormat="1" applyFont="1" applyFill="1" applyBorder="1" applyAlignment="1">
      <alignment horizontal="center" vertical="center" wrapText="1"/>
    </xf>
    <xf numFmtId="4" fontId="14" fillId="0" borderId="1" xfId="1667" applyNumberFormat="1" applyFont="1" applyFill="1" applyBorder="1" applyAlignment="1">
      <alignment horizontal="center" vertical="center" wrapText="1"/>
    </xf>
    <xf numFmtId="4" fontId="12" fillId="0" borderId="1" xfId="1667" applyNumberFormat="1" applyFont="1" applyFill="1" applyBorder="1" applyAlignment="1">
      <alignment horizontal="center" vertical="center" wrapText="1"/>
    </xf>
    <xf numFmtId="4" fontId="12" fillId="0" borderId="1" xfId="1667" applyNumberFormat="1" applyFont="1" applyFill="1" applyBorder="1" applyAlignment="1">
      <alignment horizontal="center" vertical="center"/>
    </xf>
    <xf numFmtId="0" fontId="168" fillId="0" borderId="0" xfId="910" applyFont="1" applyFill="1" applyBorder="1" applyAlignment="1">
      <alignment horizontal="left" vertical="center"/>
    </xf>
    <xf numFmtId="0" fontId="8" fillId="0" borderId="0" xfId="1667" applyFont="1" applyFill="1" applyBorder="1" applyAlignment="1">
      <alignment horizontal="center" vertical="center" wrapText="1"/>
    </xf>
    <xf numFmtId="0" fontId="171" fillId="0" borderId="0" xfId="1667" applyFont="1" applyFill="1" applyBorder="1" applyAlignment="1">
      <alignment horizontal="center" vertical="center" wrapText="1"/>
    </xf>
    <xf numFmtId="4" fontId="15" fillId="0" borderId="1" xfId="1667" applyNumberFormat="1" applyFont="1" applyFill="1" applyBorder="1" applyAlignment="1">
      <alignment horizontal="center" vertical="center"/>
    </xf>
    <xf numFmtId="0" fontId="8" fillId="0" borderId="0" xfId="910" applyFont="1" applyFill="1" applyBorder="1" applyAlignment="1">
      <alignment horizontal="left" vertical="center"/>
    </xf>
    <xf numFmtId="0" fontId="11" fillId="40" borderId="3" xfId="1665" applyFont="1" applyFill="1" applyBorder="1" applyAlignment="1">
      <alignment horizontal="center" vertical="center"/>
    </xf>
    <xf numFmtId="4" fontId="8" fillId="50" borderId="29" xfId="1667" applyNumberFormat="1" applyFont="1" applyFill="1" applyBorder="1" applyAlignment="1">
      <alignment horizontal="center" vertical="center"/>
    </xf>
    <xf numFmtId="4" fontId="8" fillId="50" borderId="15" xfId="1667" applyNumberFormat="1" applyFont="1" applyFill="1" applyBorder="1" applyAlignment="1">
      <alignment horizontal="center" vertical="center"/>
    </xf>
    <xf numFmtId="4" fontId="8" fillId="50" borderId="39" xfId="1667" applyNumberFormat="1" applyFont="1" applyFill="1" applyBorder="1" applyAlignment="1">
      <alignment horizontal="center" vertical="center"/>
    </xf>
    <xf numFmtId="4" fontId="8" fillId="50" borderId="29" xfId="1667" applyNumberFormat="1" applyFont="1" applyFill="1" applyBorder="1" applyAlignment="1">
      <alignment horizontal="center"/>
    </xf>
    <xf numFmtId="4" fontId="8" fillId="50" borderId="15" xfId="1667" applyNumberFormat="1" applyFont="1" applyFill="1" applyBorder="1" applyAlignment="1">
      <alignment horizontal="center"/>
    </xf>
    <xf numFmtId="4" fontId="8" fillId="50" borderId="39" xfId="1667" applyNumberFormat="1" applyFont="1" applyFill="1" applyBorder="1" applyAlignment="1">
      <alignment horizontal="center"/>
    </xf>
    <xf numFmtId="0" fontId="11" fillId="0" borderId="3" xfId="1665" applyFont="1" applyFill="1" applyBorder="1" applyAlignment="1">
      <alignment horizontal="center"/>
    </xf>
    <xf numFmtId="0" fontId="11" fillId="40" borderId="3" xfId="1665" applyFont="1" applyFill="1" applyBorder="1" applyAlignment="1">
      <alignment horizontal="center"/>
    </xf>
  </cellXfs>
  <cellStyles count="2374">
    <cellStyle name="          _x000d__x000a_shell=progman.exe_x000d__x000a_m" xfId="1"/>
    <cellStyle name="#,##0" xfId="2"/>
    <cellStyle name="%" xfId="3"/>
    <cellStyle name="??" xfId="4"/>
    <cellStyle name="?? [0.00]_      " xfId="5"/>
    <cellStyle name="?? [0]" xfId="6"/>
    <cellStyle name="?? [0] 2" xfId="7"/>
    <cellStyle name="?? [0] 3" xfId="8"/>
    <cellStyle name="?? 10" xfId="9"/>
    <cellStyle name="?? 11" xfId="10"/>
    <cellStyle name="?? 12" xfId="11"/>
    <cellStyle name="?? 13" xfId="12"/>
    <cellStyle name="?? 14" xfId="13"/>
    <cellStyle name="?? 15" xfId="14"/>
    <cellStyle name="?? 16" xfId="15"/>
    <cellStyle name="?? 17" xfId="16"/>
    <cellStyle name="?? 18" xfId="17"/>
    <cellStyle name="?? 19" xfId="18"/>
    <cellStyle name="?? 2" xfId="19"/>
    <cellStyle name="?? 20" xfId="20"/>
    <cellStyle name="?? 21" xfId="21"/>
    <cellStyle name="?? 22" xfId="22"/>
    <cellStyle name="?? 23" xfId="23"/>
    <cellStyle name="?? 24" xfId="24"/>
    <cellStyle name="?? 25" xfId="25"/>
    <cellStyle name="?? 26" xfId="26"/>
    <cellStyle name="?? 27" xfId="27"/>
    <cellStyle name="?? 28" xfId="28"/>
    <cellStyle name="?? 29" xfId="29"/>
    <cellStyle name="?? 3" xfId="30"/>
    <cellStyle name="?? 30" xfId="31"/>
    <cellStyle name="?? 31" xfId="32"/>
    <cellStyle name="?? 32" xfId="33"/>
    <cellStyle name="?? 33" xfId="34"/>
    <cellStyle name="?? 34" xfId="35"/>
    <cellStyle name="?? 35" xfId="36"/>
    <cellStyle name="?? 36" xfId="37"/>
    <cellStyle name="?? 37" xfId="38"/>
    <cellStyle name="?? 4" xfId="39"/>
    <cellStyle name="?? 5" xfId="40"/>
    <cellStyle name="?? 6" xfId="41"/>
    <cellStyle name="?? 7" xfId="42"/>
    <cellStyle name="?? 8" xfId="43"/>
    <cellStyle name="?? 9" xfId="44"/>
    <cellStyle name="?_x001d_??%U©÷u&amp;H©÷9_x0008_? s_x000a__x0007__x0001__x0001_" xfId="45"/>
    <cellStyle name="???? [0.00]_      " xfId="46"/>
    <cellStyle name="????_      " xfId="47"/>
    <cellStyle name="???[0]_?? DI" xfId="48"/>
    <cellStyle name="???_?? DI" xfId="49"/>
    <cellStyle name="??[0]_BRE" xfId="50"/>
    <cellStyle name="??_      " xfId="51"/>
    <cellStyle name="??A? [0]_ÿÿÿÿÿÿ_1_¢¬???¢â? " xfId="52"/>
    <cellStyle name="??A?_ÿÿÿÿÿÿ_1_¢¬???¢â? " xfId="53"/>
    <cellStyle name="?¡±¢¥?_?¨ù??¢´¢¥_¢¬???¢â? " xfId="54"/>
    <cellStyle name="?ðÇ%U?&amp;H?_x0008_?s_x000a__x0007__x0001__x0001_" xfId="55"/>
    <cellStyle name="_Bang Chi tieu (2)" xfId="56"/>
    <cellStyle name="_BIEU 1-11" xfId="57"/>
    <cellStyle name="_BIEU 1-11_BIEU DANH CONG TRINH QH- KHq" xfId="58"/>
    <cellStyle name="_Bieu Chu chuyen moi (2)" xfId="59"/>
    <cellStyle name="_Bieu KHSDD 2015" xfId="60"/>
    <cellStyle name="_Bieu KHSDD2014- 2015" xfId="61"/>
    <cellStyle name="_Bieu QH  HUYEN VAN YEN 2011- 2015SY" xfId="62"/>
    <cellStyle name="_Bieu QH  HUYEN VAN YEN 2011- 2015SY_BIEU DANH CONG TRINH QH- KHq" xfId="63"/>
    <cellStyle name="_danh muc cong trinh da ra soat lai" xfId="64"/>
    <cellStyle name="_danh muc cong trinh da ra soat lai 11.11" xfId="65"/>
    <cellStyle name="_PHU Bieu2" xfId="66"/>
    <cellStyle name="_PHU Bieu2_BIEU DANH CONG TRINH QH- KHq" xfId="67"/>
    <cellStyle name="~1" xfId="68"/>
    <cellStyle name="’Ê‰Ý [0.00]_laroux" xfId="69"/>
    <cellStyle name="’Ê‰Ý_laroux" xfId="70"/>
    <cellStyle name="•W_¯–ì" xfId="71"/>
    <cellStyle name="•W€_STDFOR" xfId="72"/>
    <cellStyle name="0" xfId="73"/>
    <cellStyle name="0.0" xfId="74"/>
    <cellStyle name="0.00" xfId="75"/>
    <cellStyle name="1" xfId="76"/>
    <cellStyle name="1_Book1" xfId="77"/>
    <cellStyle name="1_Book1_Book1" xfId="78"/>
    <cellStyle name="1_Book1_K219+950" xfId="79"/>
    <cellStyle name="1_Book1_TH-" xfId="80"/>
    <cellStyle name="1_Book1_TH-sua" xfId="81"/>
    <cellStyle name="1_Cau thuy dien Ban La (Cu Anh)" xfId="82"/>
    <cellStyle name="1_Du toan 558 (Km17+508.12 - Km 22)" xfId="83"/>
    <cellStyle name="1_Dutoan(SGTL)" xfId="84"/>
    <cellStyle name="1_Gia_VLQL48_duyet " xfId="85"/>
    <cellStyle name="1_TRUNG PMU 5" xfId="86"/>
    <cellStyle name="1_ÿÿÿÿÿ" xfId="87"/>
    <cellStyle name="1_ÿÿÿÿÿ_GPMB" xfId="88"/>
    <cellStyle name="1_ÿÿÿÿÿ_KL den nay" xfId="89"/>
    <cellStyle name="1_ÿÿÿÿÿ_TH-" xfId="90"/>
    <cellStyle name="1_ÿÿÿÿÿ_Thon Dang Con" xfId="91"/>
    <cellStyle name="¹éºÐÀ²_±âÅ¸" xfId="92"/>
    <cellStyle name="2" xfId="93"/>
    <cellStyle name="2_Book1" xfId="94"/>
    <cellStyle name="2_Book1_Book1" xfId="95"/>
    <cellStyle name="2_Book1_K219+950" xfId="96"/>
    <cellStyle name="2_Book1_TH-" xfId="97"/>
    <cellStyle name="2_Book1_TH-sua" xfId="98"/>
    <cellStyle name="2_Cau thuy dien Ban La (Cu Anh)" xfId="99"/>
    <cellStyle name="2_Du toan 558 (Km17+508.12 - Km 22)" xfId="100"/>
    <cellStyle name="2_Dutoan(SGTL)" xfId="101"/>
    <cellStyle name="2_Gia_VLQL48_duyet " xfId="102"/>
    <cellStyle name="2_TRUNG PMU 5" xfId="103"/>
    <cellStyle name="2_ÿÿÿÿÿ" xfId="104"/>
    <cellStyle name="2_ÿÿÿÿÿ_GPMB" xfId="105"/>
    <cellStyle name="2_ÿÿÿÿÿ_KL den nay" xfId="106"/>
    <cellStyle name="2_ÿÿÿÿÿ_TH-" xfId="107"/>
    <cellStyle name="2_ÿÿÿÿÿ_Thon Dang Con" xfId="108"/>
    <cellStyle name="20" xfId="109"/>
    <cellStyle name="20% - Accent1 2" xfId="110"/>
    <cellStyle name="20% - Accent1 2 2" xfId="111"/>
    <cellStyle name="20% - Accent2 2" xfId="112"/>
    <cellStyle name="20% - Accent2 2 2" xfId="113"/>
    <cellStyle name="20% - Accent3 2" xfId="114"/>
    <cellStyle name="20% - Accent3 2 2" xfId="115"/>
    <cellStyle name="20% - Accent4 2" xfId="116"/>
    <cellStyle name="20% - Accent4 2 2" xfId="117"/>
    <cellStyle name="20% - Accent5 2" xfId="118"/>
    <cellStyle name="20% - Accent5 2 2" xfId="119"/>
    <cellStyle name="20% - Accent6 2" xfId="120"/>
    <cellStyle name="20% - Accent6 2 2" xfId="121"/>
    <cellStyle name="3" xfId="122"/>
    <cellStyle name="3_Book1" xfId="123"/>
    <cellStyle name="3_Book1_Book1" xfId="124"/>
    <cellStyle name="3_Book1_K219+950" xfId="125"/>
    <cellStyle name="3_Book1_TH-" xfId="126"/>
    <cellStyle name="3_Book1_TH-sua" xfId="127"/>
    <cellStyle name="3_Cau thuy dien Ban La (Cu Anh)" xfId="128"/>
    <cellStyle name="3_Du toan 558 (Km17+508.12 - Km 22)" xfId="129"/>
    <cellStyle name="3_Dutoan(SGTL)" xfId="130"/>
    <cellStyle name="3_Gia_VLQL48_duyet " xfId="131"/>
    <cellStyle name="3_ÿÿÿÿÿ" xfId="132"/>
    <cellStyle name="4" xfId="133"/>
    <cellStyle name="4_Book1" xfId="134"/>
    <cellStyle name="4_Book1_Book1" xfId="135"/>
    <cellStyle name="4_Book1_K219+950" xfId="136"/>
    <cellStyle name="4_Book1_TH-" xfId="137"/>
    <cellStyle name="4_Book1_TH-sua" xfId="138"/>
    <cellStyle name="4_Cau thuy dien Ban La (Cu Anh)" xfId="139"/>
    <cellStyle name="4_Du toan 558 (Km17+508.12 - Km 22)" xfId="140"/>
    <cellStyle name="4_Dutoan(SGTL)" xfId="141"/>
    <cellStyle name="4_Gia_VLQL48_duyet " xfId="142"/>
    <cellStyle name="4_ÿÿÿÿÿ" xfId="143"/>
    <cellStyle name="40% - Accent1 2" xfId="144"/>
    <cellStyle name="40% - Accent1 2 2" xfId="145"/>
    <cellStyle name="40% - Accent2 2" xfId="146"/>
    <cellStyle name="40% - Accent2 2 2" xfId="147"/>
    <cellStyle name="40% - Accent3 2" xfId="148"/>
    <cellStyle name="40% - Accent3 2 2" xfId="149"/>
    <cellStyle name="40% - Accent4 2" xfId="150"/>
    <cellStyle name="40% - Accent4 2 2" xfId="151"/>
    <cellStyle name="40% - Accent5 2" xfId="152"/>
    <cellStyle name="40% - Accent5 2 2" xfId="153"/>
    <cellStyle name="40% - Accent6 2" xfId="154"/>
    <cellStyle name="40% - Accent6 2 2" xfId="155"/>
    <cellStyle name="52" xfId="156"/>
    <cellStyle name="6" xfId="157"/>
    <cellStyle name="6 2" xfId="158"/>
    <cellStyle name="6_Bieu KH Nam Dan 18.5(6-7-8-9- 13)" xfId="159"/>
    <cellStyle name="6_Bieu KH Nam Dan 20-5 (1-2-10)" xfId="160"/>
    <cellStyle name="6_BIEU TỔNG CHIÊM HÓA 2017" xfId="161"/>
    <cellStyle name="6_BIEU TỔNG CHIÊM HÓA 2018" xfId="162"/>
    <cellStyle name="6_BIEU TRINH CUOI CUNG TRUNG" xfId="163"/>
    <cellStyle name="6_Book1" xfId="164"/>
    <cellStyle name="6_Book1_Bieu KH Nam Dan 18.5(6-7-8-9- 13)" xfId="165"/>
    <cellStyle name="6_Book1_Bieu KH Nam Dan 20-5 (1-2-10)" xfId="166"/>
    <cellStyle name="6_Dự án đắng ký năm 2019" xfId="167"/>
    <cellStyle name="6_qhoach Chiem Hoa TRUNG 227" xfId="168"/>
    <cellStyle name="60% - Accent1 2" xfId="169"/>
    <cellStyle name="60% - Accent1 2 2" xfId="170"/>
    <cellStyle name="60% - Accent2 2" xfId="171"/>
    <cellStyle name="60% - Accent2 2 2" xfId="172"/>
    <cellStyle name="60% - Accent3 2" xfId="173"/>
    <cellStyle name="60% - Accent3 2 2" xfId="174"/>
    <cellStyle name="60% - Accent4 2" xfId="175"/>
    <cellStyle name="60% - Accent4 2 2" xfId="176"/>
    <cellStyle name="60% - Accent5 2" xfId="177"/>
    <cellStyle name="60% - Accent5 2 2" xfId="178"/>
    <cellStyle name="60% - Accent6 2" xfId="179"/>
    <cellStyle name="60% - Accent6 2 2" xfId="180"/>
    <cellStyle name="a" xfId="181"/>
    <cellStyle name="Accent1 2" xfId="182"/>
    <cellStyle name="Accent1 2 2" xfId="183"/>
    <cellStyle name="Accent2 2" xfId="184"/>
    <cellStyle name="Accent2 2 2" xfId="185"/>
    <cellStyle name="Accent3 2" xfId="186"/>
    <cellStyle name="Accent3 2 2" xfId="187"/>
    <cellStyle name="Accent4 2" xfId="188"/>
    <cellStyle name="Accent4 2 2" xfId="189"/>
    <cellStyle name="Accent5 2" xfId="190"/>
    <cellStyle name="Accent5 2 2" xfId="191"/>
    <cellStyle name="Accent6 2" xfId="192"/>
    <cellStyle name="Accent6 2 2" xfId="193"/>
    <cellStyle name="ÅëÈ­ [0]" xfId="194"/>
    <cellStyle name="AeE­ [0]_INQUIRY ¿?¾÷AßAø " xfId="195"/>
    <cellStyle name="ÅëÈ­ [0]_laroux" xfId="196"/>
    <cellStyle name="ÅëÈ­_¿ì¹°Åë" xfId="197"/>
    <cellStyle name="AeE­_INQUIRY ¿?¾÷AßAø " xfId="198"/>
    <cellStyle name="ÅëÈ­_laroux" xfId="199"/>
    <cellStyle name="args.style" xfId="200"/>
    <cellStyle name="ÄÞ¸¶ [0]" xfId="201"/>
    <cellStyle name="AÞ¸¶ [0]_INQUIRY ¿?¾÷AßAø " xfId="202"/>
    <cellStyle name="ÄÞ¸¶ [0]_L601CPT" xfId="203"/>
    <cellStyle name="ÄÞ¸¶_¿ì¹°Åë" xfId="204"/>
    <cellStyle name="AÞ¸¶_INQUIRY ¿?¾÷AßAø " xfId="205"/>
    <cellStyle name="ÄÞ¸¶_L601CPT" xfId="206"/>
    <cellStyle name="Bad 2" xfId="207"/>
    <cellStyle name="Bad 2 2" xfId="208"/>
    <cellStyle name="Bangchu" xfId="209"/>
    <cellStyle name="Bình thường 2" xfId="210"/>
    <cellStyle name="Bình thường 2 2" xfId="211"/>
    <cellStyle name="Bình thường 2 3" xfId="212"/>
    <cellStyle name="Bình thường 2 3 2" xfId="213"/>
    <cellStyle name="Bình thường 2 3 2 2" xfId="214"/>
    <cellStyle name="Bình thường 2 3 3" xfId="215"/>
    <cellStyle name="Bình thường 2 3 3 2" xfId="216"/>
    <cellStyle name="Bình thường 2 3 4" xfId="217"/>
    <cellStyle name="Bình thường 2 4" xfId="218"/>
    <cellStyle name="Bình thường 2 4 2" xfId="219"/>
    <cellStyle name="Bình thường 2 5" xfId="220"/>
    <cellStyle name="Bình thường 2 5 2" xfId="221"/>
    <cellStyle name="Bình thường 2 6" xfId="222"/>
    <cellStyle name="Bình thường 3" xfId="223"/>
    <cellStyle name="Bình thường 3 2" xfId="224"/>
    <cellStyle name="Bình thường 3 3" xfId="225"/>
    <cellStyle name="Bình thường 3 3 2" xfId="226"/>
    <cellStyle name="Bình thường 3 3 2 2" xfId="227"/>
    <cellStyle name="Bình thường 3 3 3" xfId="228"/>
    <cellStyle name="Bình thường 3 3 3 2" xfId="229"/>
    <cellStyle name="Bình thường 3 3 4" xfId="230"/>
    <cellStyle name="Bình thường 3 4" xfId="231"/>
    <cellStyle name="Bình thường 3 4 2" xfId="232"/>
    <cellStyle name="Bình thường 3 5" xfId="233"/>
    <cellStyle name="Bình thường 3 5 2" xfId="234"/>
    <cellStyle name="Bình thường 3 6" xfId="235"/>
    <cellStyle name="Body" xfId="236"/>
    <cellStyle name="C?AØ_¿?¾÷CoE² " xfId="237"/>
    <cellStyle name="Ç¥ÁØ_#2(M17)_1" xfId="238"/>
    <cellStyle name="C￥AØ_¿μ¾÷CoE² " xfId="239"/>
    <cellStyle name="Ç¥ÁØ_±³°¢¼ö·®" xfId="240"/>
    <cellStyle name="C￥AØ_Sheet1_¿μ¾÷CoE² " xfId="241"/>
    <cellStyle name="Ç¥ÁØ_ÿÿÿÿÿÿ_4_ÃÑÇÕ°è " xfId="242"/>
    <cellStyle name="Calc Currency (0)" xfId="243"/>
    <cellStyle name="Calc Currency (0) 2" xfId="244"/>
    <cellStyle name="Calc Currency (2)" xfId="245"/>
    <cellStyle name="Calc Percent (0)" xfId="246"/>
    <cellStyle name="Calc Percent (1)" xfId="247"/>
    <cellStyle name="Calc Percent (2)" xfId="248"/>
    <cellStyle name="Calc Units (0)" xfId="249"/>
    <cellStyle name="Calc Units (1)" xfId="250"/>
    <cellStyle name="Calc Units (2)" xfId="251"/>
    <cellStyle name="Calculation 2" xfId="252"/>
    <cellStyle name="Calculation 2 2" xfId="253"/>
    <cellStyle name="category" xfId="254"/>
    <cellStyle name="CC1" xfId="255"/>
    <cellStyle name="CC2" xfId="256"/>
    <cellStyle name="chchuyen" xfId="257"/>
    <cellStyle name="Check Cell 2" xfId="258"/>
    <cellStyle name="Check Cell 2 2" xfId="259"/>
    <cellStyle name="Chi phÝ kh¸c_Book1" xfId="260"/>
    <cellStyle name="chu" xfId="261"/>
    <cellStyle name="Chuẩn 2" xfId="262"/>
    <cellStyle name="CHUONG" xfId="263"/>
    <cellStyle name="CHUONG 2" xfId="264"/>
    <cellStyle name="Comma  - Style1" xfId="265"/>
    <cellStyle name="Comma  - Style2" xfId="266"/>
    <cellStyle name="Comma  - Style3" xfId="267"/>
    <cellStyle name="Comma  - Style4" xfId="268"/>
    <cellStyle name="Comma  - Style5" xfId="269"/>
    <cellStyle name="Comma  - Style6" xfId="270"/>
    <cellStyle name="Comma  - Style7" xfId="271"/>
    <cellStyle name="Comma  - Style8" xfId="272"/>
    <cellStyle name="Comma [0] 2" xfId="273"/>
    <cellStyle name="Comma [0] 3" xfId="274"/>
    <cellStyle name="Comma [0] 4" xfId="275"/>
    <cellStyle name="Comma [0] 5" xfId="276"/>
    <cellStyle name="Comma [00]" xfId="277"/>
    <cellStyle name="Comma 10" xfId="278"/>
    <cellStyle name="Comma 10 2" xfId="279"/>
    <cellStyle name="Comma 10 3" xfId="280"/>
    <cellStyle name="Comma 11" xfId="281"/>
    <cellStyle name="Comma 12" xfId="282"/>
    <cellStyle name="Comma 13" xfId="283"/>
    <cellStyle name="Comma 13 2" xfId="284"/>
    <cellStyle name="Comma 14" xfId="285"/>
    <cellStyle name="Comma 14 2" xfId="286"/>
    <cellStyle name="Comma 15" xfId="287"/>
    <cellStyle name="Comma 16" xfId="288"/>
    <cellStyle name="Comma 17" xfId="289"/>
    <cellStyle name="Comma 18" xfId="290"/>
    <cellStyle name="Comma 19" xfId="291"/>
    <cellStyle name="Comma 2" xfId="292"/>
    <cellStyle name="Comma 2 2" xfId="293"/>
    <cellStyle name="Comma 2 2 2" xfId="294"/>
    <cellStyle name="Comma 2 2 3" xfId="295"/>
    <cellStyle name="Comma 2 3" xfId="296"/>
    <cellStyle name="Comma 2 3 2" xfId="297"/>
    <cellStyle name="Comma 2 3 2 2" xfId="298"/>
    <cellStyle name="Comma 2 3 2 3" xfId="299"/>
    <cellStyle name="Comma 2 3 2 3 2" xfId="300"/>
    <cellStyle name="Comma 2 3 2 3 2 2" xfId="301"/>
    <cellStyle name="Comma 2 3 2 3 3" xfId="302"/>
    <cellStyle name="Comma 2 3 2 3 3 2" xfId="303"/>
    <cellStyle name="Comma 2 3 2 3 4" xfId="304"/>
    <cellStyle name="Comma 2 3 2 4" xfId="305"/>
    <cellStyle name="Comma 2 3 2 4 2" xfId="306"/>
    <cellStyle name="Comma 2 3 2 5" xfId="307"/>
    <cellStyle name="Comma 2 3 2 5 2" xfId="308"/>
    <cellStyle name="Comma 2 3 2 6" xfId="309"/>
    <cellStyle name="Comma 2 3 3" xfId="310"/>
    <cellStyle name="Comma 2 3 3 2" xfId="311"/>
    <cellStyle name="Comma 2 3 3 2 2" xfId="312"/>
    <cellStyle name="Comma 2 3 3 2 2 2" xfId="313"/>
    <cellStyle name="Comma 2 3 3 2 3" xfId="314"/>
    <cellStyle name="Comma 2 3 3 2 3 2" xfId="315"/>
    <cellStyle name="Comma 2 3 3 2 4" xfId="316"/>
    <cellStyle name="Comma 2 3 3 3" xfId="317"/>
    <cellStyle name="Comma 2 3 3 3 2" xfId="318"/>
    <cellStyle name="Comma 2 3 3 4" xfId="319"/>
    <cellStyle name="Comma 2 3 3 4 2" xfId="320"/>
    <cellStyle name="Comma 2 3 3 5" xfId="321"/>
    <cellStyle name="Comma 2 4" xfId="322"/>
    <cellStyle name="Comma 2 4 2" xfId="323"/>
    <cellStyle name="Comma 2 5" xfId="324"/>
    <cellStyle name="Comma 2 6" xfId="325"/>
    <cellStyle name="Comma 2 6 2" xfId="326"/>
    <cellStyle name="Comma 2 6 3" xfId="327"/>
    <cellStyle name="Comma 2 7" xfId="328"/>
    <cellStyle name="Comma 20" xfId="329"/>
    <cellStyle name="Comma 21" xfId="330"/>
    <cellStyle name="Comma 22" xfId="331"/>
    <cellStyle name="Comma 23" xfId="332"/>
    <cellStyle name="Comma 24" xfId="333"/>
    <cellStyle name="Comma 25" xfId="334"/>
    <cellStyle name="Comma 26" xfId="335"/>
    <cellStyle name="Comma 27" xfId="336"/>
    <cellStyle name="Comma 28" xfId="337"/>
    <cellStyle name="Comma 29" xfId="338"/>
    <cellStyle name="Comma 3" xfId="339"/>
    <cellStyle name="Comma 3 2" xfId="340"/>
    <cellStyle name="Comma 3 2 2" xfId="341"/>
    <cellStyle name="Comma 3 3" xfId="342"/>
    <cellStyle name="Comma 30" xfId="343"/>
    <cellStyle name="Comma 31" xfId="344"/>
    <cellStyle name="Comma 32" xfId="345"/>
    <cellStyle name="Comma 33" xfId="346"/>
    <cellStyle name="Comma 34" xfId="347"/>
    <cellStyle name="Comma 35" xfId="348"/>
    <cellStyle name="Comma 36" xfId="349"/>
    <cellStyle name="Comma 37" xfId="350"/>
    <cellStyle name="Comma 38" xfId="351"/>
    <cellStyle name="Comma 38 2" xfId="352"/>
    <cellStyle name="Comma 38 3" xfId="353"/>
    <cellStyle name="Comma 39" xfId="354"/>
    <cellStyle name="Comma 39 2" xfId="355"/>
    <cellStyle name="Comma 39 3" xfId="356"/>
    <cellStyle name="Comma 4" xfId="357"/>
    <cellStyle name="Comma 4 2" xfId="358"/>
    <cellStyle name="Comma 4 2 2" xfId="359"/>
    <cellStyle name="Comma 4 2 3" xfId="360"/>
    <cellStyle name="Comma 4 3" xfId="361"/>
    <cellStyle name="Comma 4 4" xfId="362"/>
    <cellStyle name="Comma 4 4 2" xfId="363"/>
    <cellStyle name="Comma 4 4 3" xfId="364"/>
    <cellStyle name="Comma 4 4 3 2" xfId="365"/>
    <cellStyle name="Comma 4 4 3 2 2" xfId="366"/>
    <cellStyle name="Comma 4 4 3 3" xfId="367"/>
    <cellStyle name="Comma 4 4 3 3 2" xfId="368"/>
    <cellStyle name="Comma 4 4 3 4" xfId="369"/>
    <cellStyle name="Comma 4 4 4" xfId="370"/>
    <cellStyle name="Comma 4 4 4 2" xfId="371"/>
    <cellStyle name="Comma 4 4 5" xfId="372"/>
    <cellStyle name="Comma 4 4 5 2" xfId="373"/>
    <cellStyle name="Comma 4 4 6" xfId="374"/>
    <cellStyle name="Comma 4 5" xfId="375"/>
    <cellStyle name="Comma 4 6" xfId="376"/>
    <cellStyle name="Comma 4 6 2" xfId="377"/>
    <cellStyle name="Comma 4 6 2 2" xfId="378"/>
    <cellStyle name="Comma 4 6 2 2 2" xfId="379"/>
    <cellStyle name="Comma 4 6 2 3" xfId="380"/>
    <cellStyle name="Comma 4 6 2 3 2" xfId="381"/>
    <cellStyle name="Comma 4 6 2 4" xfId="382"/>
    <cellStyle name="Comma 4 6 3" xfId="383"/>
    <cellStyle name="Comma 4 6 3 2" xfId="384"/>
    <cellStyle name="Comma 4 6 4" xfId="385"/>
    <cellStyle name="Comma 4 6 4 2" xfId="386"/>
    <cellStyle name="Comma 4 6 5" xfId="387"/>
    <cellStyle name="Comma 40" xfId="388"/>
    <cellStyle name="Comma 40 2" xfId="389"/>
    <cellStyle name="Comma 40 3" xfId="390"/>
    <cellStyle name="Comma 41" xfId="391"/>
    <cellStyle name="Comma 41 2" xfId="392"/>
    <cellStyle name="Comma 41 3" xfId="393"/>
    <cellStyle name="Comma 42" xfId="394"/>
    <cellStyle name="Comma 42 2" xfId="395"/>
    <cellStyle name="Comma 42 3" xfId="396"/>
    <cellStyle name="Comma 43" xfId="397"/>
    <cellStyle name="Comma 43 2" xfId="398"/>
    <cellStyle name="Comma 43 3" xfId="399"/>
    <cellStyle name="Comma 44" xfId="400"/>
    <cellStyle name="Comma 44 2" xfId="401"/>
    <cellStyle name="Comma 45" xfId="402"/>
    <cellStyle name="Comma 46" xfId="403"/>
    <cellStyle name="Comma 47" xfId="404"/>
    <cellStyle name="Comma 48" xfId="405"/>
    <cellStyle name="Comma 49" xfId="406"/>
    <cellStyle name="Comma 5" xfId="407"/>
    <cellStyle name="Comma 5 2" xfId="408"/>
    <cellStyle name="Comma 5 2 2" xfId="409"/>
    <cellStyle name="Comma 5 3" xfId="410"/>
    <cellStyle name="Comma 5 4" xfId="411"/>
    <cellStyle name="Comma 5 5" xfId="412"/>
    <cellStyle name="Comma 5 6" xfId="413"/>
    <cellStyle name="Comma 50" xfId="414"/>
    <cellStyle name="Comma 51" xfId="415"/>
    <cellStyle name="Comma 52" xfId="416"/>
    <cellStyle name="Comma 52 2" xfId="417"/>
    <cellStyle name="Comma 53" xfId="418"/>
    <cellStyle name="Comma 53 2" xfId="419"/>
    <cellStyle name="Comma 54" xfId="420"/>
    <cellStyle name="Comma 54 2" xfId="421"/>
    <cellStyle name="Comma 55" xfId="422"/>
    <cellStyle name="Comma 55 2" xfId="423"/>
    <cellStyle name="Comma 56" xfId="424"/>
    <cellStyle name="Comma 56 2" xfId="425"/>
    <cellStyle name="Comma 57" xfId="426"/>
    <cellStyle name="Comma 57 2" xfId="427"/>
    <cellStyle name="Comma 58" xfId="428"/>
    <cellStyle name="Comma 58 2" xfId="429"/>
    <cellStyle name="Comma 59" xfId="430"/>
    <cellStyle name="Comma 59 2" xfId="431"/>
    <cellStyle name="Comma 6" xfId="432"/>
    <cellStyle name="Comma 60" xfId="433"/>
    <cellStyle name="Comma 60 2" xfId="434"/>
    <cellStyle name="Comma 61" xfId="435"/>
    <cellStyle name="Comma 61 2" xfId="436"/>
    <cellStyle name="Comma 62" xfId="437"/>
    <cellStyle name="Comma 62 2" xfId="438"/>
    <cellStyle name="Comma 63" xfId="439"/>
    <cellStyle name="Comma 63 2" xfId="440"/>
    <cellStyle name="Comma 64" xfId="441"/>
    <cellStyle name="Comma 64 2" xfId="442"/>
    <cellStyle name="Comma 65" xfId="443"/>
    <cellStyle name="Comma 65 2" xfId="444"/>
    <cellStyle name="Comma 66" xfId="445"/>
    <cellStyle name="Comma 66 2" xfId="446"/>
    <cellStyle name="Comma 67" xfId="447"/>
    <cellStyle name="Comma 67 2" xfId="448"/>
    <cellStyle name="Comma 68" xfId="449"/>
    <cellStyle name="Comma 68 2" xfId="450"/>
    <cellStyle name="Comma 69" xfId="451"/>
    <cellStyle name="Comma 69 2" xfId="452"/>
    <cellStyle name="Comma 7" xfId="453"/>
    <cellStyle name="Comma 7 2" xfId="454"/>
    <cellStyle name="Comma 7 3" xfId="455"/>
    <cellStyle name="Comma 7 4" xfId="456"/>
    <cellStyle name="Comma 70" xfId="457"/>
    <cellStyle name="Comma 70 2" xfId="458"/>
    <cellStyle name="Comma 71" xfId="459"/>
    <cellStyle name="Comma 71 2" xfId="460"/>
    <cellStyle name="Comma 72" xfId="461"/>
    <cellStyle name="Comma 72 2" xfId="462"/>
    <cellStyle name="Comma 73" xfId="463"/>
    <cellStyle name="Comma 73 2" xfId="464"/>
    <cellStyle name="Comma 74" xfId="465"/>
    <cellStyle name="Comma 74 2" xfId="466"/>
    <cellStyle name="Comma 75" xfId="467"/>
    <cellStyle name="Comma 75 2" xfId="468"/>
    <cellStyle name="Comma 76" xfId="469"/>
    <cellStyle name="Comma 76 2" xfId="470"/>
    <cellStyle name="Comma 77" xfId="471"/>
    <cellStyle name="Comma 77 2" xfId="472"/>
    <cellStyle name="Comma 78" xfId="473"/>
    <cellStyle name="Comma 78 2" xfId="474"/>
    <cellStyle name="Comma 79" xfId="475"/>
    <cellStyle name="Comma 79 2" xfId="476"/>
    <cellStyle name="Comma 8" xfId="477"/>
    <cellStyle name="Comma 80" xfId="478"/>
    <cellStyle name="Comma 80 2" xfId="479"/>
    <cellStyle name="Comma 81" xfId="480"/>
    <cellStyle name="Comma 81 2" xfId="481"/>
    <cellStyle name="Comma 82" xfId="482"/>
    <cellStyle name="Comma 82 2" xfId="483"/>
    <cellStyle name="Comma 83" xfId="484"/>
    <cellStyle name="Comma 84" xfId="485"/>
    <cellStyle name="Comma 9" xfId="486"/>
    <cellStyle name="comma zerodec" xfId="487"/>
    <cellStyle name="comma zerodec 2" xfId="488"/>
    <cellStyle name="Comma0" xfId="489"/>
    <cellStyle name="cong" xfId="490"/>
    <cellStyle name="Copied" xfId="491"/>
    <cellStyle name="CT1" xfId="492"/>
    <cellStyle name="CT2" xfId="493"/>
    <cellStyle name="CT4" xfId="494"/>
    <cellStyle name="CT5" xfId="495"/>
    <cellStyle name="ct7" xfId="496"/>
    <cellStyle name="ct8" xfId="497"/>
    <cellStyle name="cth1" xfId="498"/>
    <cellStyle name="Cthuc" xfId="499"/>
    <cellStyle name="Cthuc1" xfId="500"/>
    <cellStyle name="cuong" xfId="501"/>
    <cellStyle name="Currency [00]" xfId="502"/>
    <cellStyle name="Currency0" xfId="503"/>
    <cellStyle name="Currency0 2" xfId="504"/>
    <cellStyle name="Currency1" xfId="505"/>
    <cellStyle name="Currency1 2" xfId="506"/>
    <cellStyle name="Currency1 3" xfId="507"/>
    <cellStyle name="d" xfId="508"/>
    <cellStyle name="d%" xfId="509"/>
    <cellStyle name="D1" xfId="510"/>
    <cellStyle name="Date" xfId="511"/>
    <cellStyle name="Date Short" xfId="512"/>
    <cellStyle name="DAUDE" xfId="513"/>
    <cellStyle name="Dezimal [0]_NEGS" xfId="514"/>
    <cellStyle name="Dezimal_NEGS" xfId="515"/>
    <cellStyle name="Dollar (zero dec)" xfId="516"/>
    <cellStyle name="Dollar (zero dec) 2" xfId="517"/>
    <cellStyle name="Dollar (zero dec) 3" xfId="518"/>
    <cellStyle name="Dziesi?tny [0]_Invoices2001Slovakia" xfId="519"/>
    <cellStyle name="Dziesi?tny_Invoices2001Slovakia" xfId="520"/>
    <cellStyle name="Dziesietny [0]_Invoices2001Slovakia" xfId="521"/>
    <cellStyle name="Dziesiętny [0]_Invoices2001Slovakia" xfId="522"/>
    <cellStyle name="Dziesietny [0]_Invoices2001Slovakia_Book1" xfId="523"/>
    <cellStyle name="Dziesiętny [0]_Invoices2001Slovakia_Book1" xfId="524"/>
    <cellStyle name="Dziesietny [0]_Invoices2001Slovakia_Book1_Tong hop Cac tuyen(9-1-06)" xfId="525"/>
    <cellStyle name="Dziesiętny [0]_Invoices2001Slovakia_Book1_Tong hop Cac tuyen(9-1-06)" xfId="526"/>
    <cellStyle name="Dziesietny [0]_Invoices2001Slovakia_Book1_Tong hop Cac tuyen(9-1-06)_DU THAO Phu luc 2 _co so tinh toan gia goi thau lan 2" xfId="527"/>
    <cellStyle name="Dziesiętny [0]_Invoices2001Slovakia_Book1_Tong hop Cac tuyen(9-1-06)_DU THAO Phu luc 2 _co so tinh toan gia goi thau lan 2" xfId="528"/>
    <cellStyle name="Dziesietny [0]_Invoices2001Slovakia_KL K.C mat duong" xfId="529"/>
    <cellStyle name="Dziesiętny [0]_Invoices2001Slovakia_Nhalamviec VTC(25-1-05)" xfId="530"/>
    <cellStyle name="Dziesietny [0]_Invoices2001Slovakia_TDT KHANH HOA" xfId="531"/>
    <cellStyle name="Dziesiętny [0]_Invoices2001Slovakia_TDT KHANH HOA" xfId="532"/>
    <cellStyle name="Dziesietny [0]_Invoices2001Slovakia_TDT KHANH HOA_Tong hop Cac tuyen(9-1-06)" xfId="533"/>
    <cellStyle name="Dziesiętny [0]_Invoices2001Slovakia_TDT KHANH HOA_Tong hop Cac tuyen(9-1-06)" xfId="534"/>
    <cellStyle name="Dziesietny [0]_Invoices2001Slovakia_TDT KHANH HOA_Tong hop Cac tuyen(9-1-06)_DU THAO Phu luc 2 _co so tinh toan gia goi thau lan 2" xfId="535"/>
    <cellStyle name="Dziesiętny [0]_Invoices2001Slovakia_TDT KHANH HOA_Tong hop Cac tuyen(9-1-06)_DU THAO Phu luc 2 _co so tinh toan gia goi thau lan 2" xfId="536"/>
    <cellStyle name="Dziesietny [0]_Invoices2001Slovakia_TDT quangngai" xfId="537"/>
    <cellStyle name="Dziesiętny [0]_Invoices2001Slovakia_TDT quangngai" xfId="538"/>
    <cellStyle name="Dziesietny [0]_Invoices2001Slovakia_Tong hop Cac tuyen(9-1-06)" xfId="539"/>
    <cellStyle name="Dziesietny_Invoices2001Slovakia" xfId="540"/>
    <cellStyle name="Dziesiętny_Invoices2001Slovakia" xfId="541"/>
    <cellStyle name="Dziesietny_Invoices2001Slovakia_Book1" xfId="542"/>
    <cellStyle name="Dziesiętny_Invoices2001Slovakia_Book1" xfId="543"/>
    <cellStyle name="Dziesietny_Invoices2001Slovakia_Book1_Tong hop Cac tuyen(9-1-06)" xfId="544"/>
    <cellStyle name="Dziesiętny_Invoices2001Slovakia_Book1_Tong hop Cac tuyen(9-1-06)" xfId="545"/>
    <cellStyle name="Dziesietny_Invoices2001Slovakia_Book1_Tong hop Cac tuyen(9-1-06)_DU THAO Phu luc 2 _co so tinh toan gia goi thau lan 2" xfId="546"/>
    <cellStyle name="Dziesiętny_Invoices2001Slovakia_Book1_Tong hop Cac tuyen(9-1-06)_DU THAO Phu luc 2 _co so tinh toan gia goi thau lan 2" xfId="547"/>
    <cellStyle name="Dziesietny_Invoices2001Slovakia_KL K.C mat duong" xfId="548"/>
    <cellStyle name="Dziesiętny_Invoices2001Slovakia_Nhalamviec VTC(25-1-05)" xfId="549"/>
    <cellStyle name="Dziesietny_Invoices2001Slovakia_TDT KHANH HOA" xfId="550"/>
    <cellStyle name="Dziesiętny_Invoices2001Slovakia_TDT KHANH HOA" xfId="551"/>
    <cellStyle name="Dziesietny_Invoices2001Slovakia_TDT KHANH HOA_Tong hop Cac tuyen(9-1-06)" xfId="552"/>
    <cellStyle name="Dziesiętny_Invoices2001Slovakia_TDT KHANH HOA_Tong hop Cac tuyen(9-1-06)" xfId="553"/>
    <cellStyle name="Dziesietny_Invoices2001Slovakia_TDT KHANH HOA_Tong hop Cac tuyen(9-1-06)_DU THAO Phu luc 2 _co so tinh toan gia goi thau lan 2" xfId="554"/>
    <cellStyle name="Dziesiętny_Invoices2001Slovakia_TDT KHANH HOA_Tong hop Cac tuyen(9-1-06)_DU THAO Phu luc 2 _co so tinh toan gia goi thau lan 2" xfId="555"/>
    <cellStyle name="Dziesietny_Invoices2001Slovakia_TDT quangngai" xfId="556"/>
    <cellStyle name="Dziesiętny_Invoices2001Slovakia_TDT quangngai" xfId="557"/>
    <cellStyle name="Dziesietny_Invoices2001Slovakia_Tong hop Cac tuyen(9-1-06)" xfId="558"/>
    <cellStyle name="e" xfId="559"/>
    <cellStyle name="eeee" xfId="560"/>
    <cellStyle name="Enter Currency (0)" xfId="561"/>
    <cellStyle name="Enter Currency (2)" xfId="562"/>
    <cellStyle name="Enter Units (0)" xfId="563"/>
    <cellStyle name="Enter Units (1)" xfId="564"/>
    <cellStyle name="Enter Units (2)" xfId="565"/>
    <cellStyle name="Entered" xfId="566"/>
    <cellStyle name="Excel Built-in Normal" xfId="567"/>
    <cellStyle name="Excel Built-in Normal 2" xfId="568"/>
    <cellStyle name="Explanatory Text 2" xfId="569"/>
    <cellStyle name="Explanatory Text 2 2" xfId="570"/>
    <cellStyle name="f" xfId="571"/>
    <cellStyle name="Fixed" xfId="572"/>
    <cellStyle name="gia" xfId="573"/>
    <cellStyle name="GIA-MOI" xfId="574"/>
    <cellStyle name="Good 2" xfId="575"/>
    <cellStyle name="Good 2 2" xfId="576"/>
    <cellStyle name="Grey" xfId="577"/>
    <cellStyle name="Grey 2" xfId="578"/>
    <cellStyle name="ha" xfId="579"/>
    <cellStyle name="ha 2" xfId="580"/>
    <cellStyle name="hang" xfId="581"/>
    <cellStyle name="Head 1" xfId="582"/>
    <cellStyle name="HEADER" xfId="583"/>
    <cellStyle name="Header1" xfId="584"/>
    <cellStyle name="Header2" xfId="585"/>
    <cellStyle name="Heading 1 2" xfId="586"/>
    <cellStyle name="Heading 1 2 2" xfId="587"/>
    <cellStyle name="Heading 2 2" xfId="588"/>
    <cellStyle name="Heading 2 2 2" xfId="589"/>
    <cellStyle name="Heading 3 2" xfId="590"/>
    <cellStyle name="Heading 3 2 2" xfId="591"/>
    <cellStyle name="Heading 4 2" xfId="592"/>
    <cellStyle name="Heading 4 2 2" xfId="593"/>
    <cellStyle name="Heading1" xfId="594"/>
    <cellStyle name="HEADING1 2" xfId="595"/>
    <cellStyle name="Heading2" xfId="596"/>
    <cellStyle name="HEADING2 2" xfId="597"/>
    <cellStyle name="HEADINGS" xfId="598"/>
    <cellStyle name="HEADINGSTOP" xfId="599"/>
    <cellStyle name="headoption" xfId="600"/>
    <cellStyle name="Hoa-Scholl" xfId="601"/>
    <cellStyle name="Input [yellow]" xfId="602"/>
    <cellStyle name="Input [yellow] 2" xfId="603"/>
    <cellStyle name="Input 2" xfId="604"/>
    <cellStyle name="Input 2 2" xfId="605"/>
    <cellStyle name="Input 3" xfId="606"/>
    <cellStyle name="Input 4" xfId="607"/>
    <cellStyle name="Input 5" xfId="608"/>
    <cellStyle name="Input 6" xfId="609"/>
    <cellStyle name="Input 7" xfId="610"/>
    <cellStyle name="Input 8" xfId="611"/>
    <cellStyle name="khanh" xfId="612"/>
    <cellStyle name="KLBXUNG" xfId="613"/>
    <cellStyle name="Ledger 17 x 11 in" xfId="614"/>
    <cellStyle name="Link Currency (0)" xfId="615"/>
    <cellStyle name="Link Currency (2)" xfId="616"/>
    <cellStyle name="Link Units (0)" xfId="617"/>
    <cellStyle name="Link Units (1)" xfId="618"/>
    <cellStyle name="Link Units (2)" xfId="619"/>
    <cellStyle name="Linked Cell 2" xfId="620"/>
    <cellStyle name="Linked Cell 2 2" xfId="621"/>
    <cellStyle name="luc" xfId="622"/>
    <cellStyle name="luc2" xfId="623"/>
    <cellStyle name="Migliaia (0)_CALPREZZ" xfId="624"/>
    <cellStyle name="Migliaia_ PESO ELETTR." xfId="625"/>
    <cellStyle name="Millares [0]_Well Timing" xfId="626"/>
    <cellStyle name="Millares_Well Timing" xfId="627"/>
    <cellStyle name="Milliers [0]_AR1194" xfId="628"/>
    <cellStyle name="Milliers_AR1194" xfId="629"/>
    <cellStyle name="Model" xfId="630"/>
    <cellStyle name="moi" xfId="631"/>
    <cellStyle name="Moneda [0]_Well Timing" xfId="632"/>
    <cellStyle name="Moneda_Well Timing" xfId="633"/>
    <cellStyle name="Monétaire [0]_AR1194" xfId="634"/>
    <cellStyle name="Monétaire_AR1194" xfId="635"/>
    <cellStyle name="n" xfId="636"/>
    <cellStyle name="n_Book1" xfId="637"/>
    <cellStyle name="n_DBGT 32" xfId="638"/>
    <cellStyle name="n_ta xi lang 02" xfId="639"/>
    <cellStyle name="n_Thau DL.M An gói 3 chính thức" xfId="640"/>
    <cellStyle name="n_van chan - tram tau sua @1" xfId="641"/>
    <cellStyle name="n1" xfId="642"/>
    <cellStyle name="Neutral 2" xfId="643"/>
    <cellStyle name="Neutral 2 2" xfId="644"/>
    <cellStyle name="New Times Roman" xfId="645"/>
    <cellStyle name="New Times Roman 2" xfId="646"/>
    <cellStyle name="No" xfId="647"/>
    <cellStyle name="no dec" xfId="648"/>
    <cellStyle name="no dec 2" xfId="649"/>
    <cellStyle name="No_Bieu KH Nam Dan 18.5(6-7-8-9- 13)" xfId="650"/>
    <cellStyle name="ÑONVÒ" xfId="651"/>
    <cellStyle name="ÑONVÒ 2" xfId="652"/>
    <cellStyle name="Normal" xfId="0" builtinId="0"/>
    <cellStyle name="Normal - Style1" xfId="653"/>
    <cellStyle name="Normal - Style1 2" xfId="654"/>
    <cellStyle name="Normal - 유형1" xfId="655"/>
    <cellStyle name="Normal 10" xfId="656"/>
    <cellStyle name="Normal 10 2" xfId="657"/>
    <cellStyle name="Normal 10 3" xfId="658"/>
    <cellStyle name="Normal 10_Bieu KH Nam Dan 20-5 (1-2-10)" xfId="659"/>
    <cellStyle name="Normal 100" xfId="660"/>
    <cellStyle name="Normal 101" xfId="661"/>
    <cellStyle name="Normal 102" xfId="662"/>
    <cellStyle name="Normal 103" xfId="663"/>
    <cellStyle name="Normal 104" xfId="664"/>
    <cellStyle name="Normal 105" xfId="665"/>
    <cellStyle name="Normal 106" xfId="666"/>
    <cellStyle name="Normal 107" xfId="667"/>
    <cellStyle name="Normal 108" xfId="668"/>
    <cellStyle name="Normal 109" xfId="669"/>
    <cellStyle name="Normal 11" xfId="670"/>
    <cellStyle name="Normal 11 10" xfId="671"/>
    <cellStyle name="Normal 11 2" xfId="672"/>
    <cellStyle name="Normal 11 2 2" xfId="673"/>
    <cellStyle name="Normal 11 3" xfId="674"/>
    <cellStyle name="Normal 11 4" xfId="675"/>
    <cellStyle name="Normal 11 5" xfId="676"/>
    <cellStyle name="Normal 11 6" xfId="677"/>
    <cellStyle name="Normal 11 6 2" xfId="678"/>
    <cellStyle name="Normal 11 6 2 2" xfId="679"/>
    <cellStyle name="Normal 11 6 3" xfId="680"/>
    <cellStyle name="Normal 11 6 3 2" xfId="681"/>
    <cellStyle name="Normal 11 6 4" xfId="682"/>
    <cellStyle name="Normal 11 7" xfId="683"/>
    <cellStyle name="Normal 11 7 2" xfId="684"/>
    <cellStyle name="Normal 11 8" xfId="685"/>
    <cellStyle name="Normal 11 8 2" xfId="686"/>
    <cellStyle name="Normal 11 9" xfId="687"/>
    <cellStyle name="Normal 110" xfId="688"/>
    <cellStyle name="Normal 111" xfId="689"/>
    <cellStyle name="Normal 112" xfId="690"/>
    <cellStyle name="Normal 113" xfId="691"/>
    <cellStyle name="Normal 114" xfId="692"/>
    <cellStyle name="Normal 115" xfId="693"/>
    <cellStyle name="Normal 116" xfId="694"/>
    <cellStyle name="Normal 117" xfId="695"/>
    <cellStyle name="Normal 118" xfId="696"/>
    <cellStyle name="Normal 119" xfId="697"/>
    <cellStyle name="Normal 12" xfId="698"/>
    <cellStyle name="Normal 12 2" xfId="699"/>
    <cellStyle name="Normal 12 3" xfId="700"/>
    <cellStyle name="Normal 12 4" xfId="701"/>
    <cellStyle name="Normal 120" xfId="702"/>
    <cellStyle name="Normal 121" xfId="703"/>
    <cellStyle name="Normal 122" xfId="704"/>
    <cellStyle name="Normal 123" xfId="705"/>
    <cellStyle name="Normal 124" xfId="706"/>
    <cellStyle name="Normal 125" xfId="707"/>
    <cellStyle name="Normal 126" xfId="708"/>
    <cellStyle name="Normal 127" xfId="709"/>
    <cellStyle name="Normal 128" xfId="710"/>
    <cellStyle name="Normal 129" xfId="711"/>
    <cellStyle name="Normal 13" xfId="712"/>
    <cellStyle name="Normal 13 2" xfId="713"/>
    <cellStyle name="Normal 130" xfId="714"/>
    <cellStyle name="Normal 131" xfId="715"/>
    <cellStyle name="Normal 132" xfId="716"/>
    <cellStyle name="Normal 133" xfId="717"/>
    <cellStyle name="Normal 134" xfId="718"/>
    <cellStyle name="Normal 135" xfId="719"/>
    <cellStyle name="Normal 136" xfId="720"/>
    <cellStyle name="Normal 137" xfId="721"/>
    <cellStyle name="Normal 138" xfId="722"/>
    <cellStyle name="Normal 139" xfId="723"/>
    <cellStyle name="Normal 14" xfId="724"/>
    <cellStyle name="Normal 14 2" xfId="725"/>
    <cellStyle name="Normal 14 3" xfId="726"/>
    <cellStyle name="Normal 140" xfId="727"/>
    <cellStyle name="Normal 141" xfId="728"/>
    <cellStyle name="Normal 141 2" xfId="729"/>
    <cellStyle name="Normal 142" xfId="730"/>
    <cellStyle name="Normal 143" xfId="731"/>
    <cellStyle name="Normal 143 2" xfId="732"/>
    <cellStyle name="Normal 144" xfId="733"/>
    <cellStyle name="Normal 145" xfId="734"/>
    <cellStyle name="Normal 145 2" xfId="735"/>
    <cellStyle name="Normal 145 3" xfId="736"/>
    <cellStyle name="Normal 146" xfId="737"/>
    <cellStyle name="Normal 147" xfId="738"/>
    <cellStyle name="Normal 148" xfId="739"/>
    <cellStyle name="Normal 149" xfId="740"/>
    <cellStyle name="Normal 15" xfId="741"/>
    <cellStyle name="Normal 15 2" xfId="742"/>
    <cellStyle name="Normal 150" xfId="743"/>
    <cellStyle name="Normal 151" xfId="744"/>
    <cellStyle name="Normal 152" xfId="745"/>
    <cellStyle name="Normal 153" xfId="746"/>
    <cellStyle name="Normal 154" xfId="747"/>
    <cellStyle name="Normal 155" xfId="748"/>
    <cellStyle name="Normal 156" xfId="749"/>
    <cellStyle name="Normal 157" xfId="750"/>
    <cellStyle name="Normal 158" xfId="751"/>
    <cellStyle name="Normal 159" xfId="752"/>
    <cellStyle name="Normal 16" xfId="753"/>
    <cellStyle name="Normal 16 2" xfId="754"/>
    <cellStyle name="Normal 16 2 2" xfId="755"/>
    <cellStyle name="Normal 16 2 2 2" xfId="756"/>
    <cellStyle name="Normal 16 2 2 2 2" xfId="757"/>
    <cellStyle name="Normal 16 2 2 3" xfId="758"/>
    <cellStyle name="Normal 16 2 2 3 2" xfId="759"/>
    <cellStyle name="Normal 16 2 2 4" xfId="760"/>
    <cellStyle name="Normal 16 2 3" xfId="761"/>
    <cellStyle name="Normal 16 2 3 2" xfId="762"/>
    <cellStyle name="Normal 16 2 4" xfId="763"/>
    <cellStyle name="Normal 16 2 4 2" xfId="764"/>
    <cellStyle name="Normal 16 2 5" xfId="765"/>
    <cellStyle name="Normal 16 3" xfId="766"/>
    <cellStyle name="Normal 16 3 2" xfId="767"/>
    <cellStyle name="Normal 16 3 2 2" xfId="768"/>
    <cellStyle name="Normal 16 3 2 2 2" xfId="769"/>
    <cellStyle name="Normal 16 3 2 3" xfId="770"/>
    <cellStyle name="Normal 16 3 2 3 2" xfId="771"/>
    <cellStyle name="Normal 16 3 2 4" xfId="772"/>
    <cellStyle name="Normal 16 3 3" xfId="773"/>
    <cellStyle name="Normal 16 3 3 2" xfId="774"/>
    <cellStyle name="Normal 16 3 4" xfId="775"/>
    <cellStyle name="Normal 16 3 4 2" xfId="776"/>
    <cellStyle name="Normal 16 3 5" xfId="777"/>
    <cellStyle name="Normal 16 4" xfId="778"/>
    <cellStyle name="Normal 16 4 2" xfId="779"/>
    <cellStyle name="Normal 16 4 2 2" xfId="780"/>
    <cellStyle name="Normal 16 4 3" xfId="781"/>
    <cellStyle name="Normal 16 4 3 2" xfId="782"/>
    <cellStyle name="Normal 16 4 4" xfId="783"/>
    <cellStyle name="Normal 16 5" xfId="784"/>
    <cellStyle name="Normal 16 6" xfId="785"/>
    <cellStyle name="Normal 16 6 2" xfId="786"/>
    <cellStyle name="Normal 160" xfId="787"/>
    <cellStyle name="Normal 161" xfId="788"/>
    <cellStyle name="Normal 162" xfId="789"/>
    <cellStyle name="Normal 163" xfId="790"/>
    <cellStyle name="Normal 164" xfId="791"/>
    <cellStyle name="Normal 165" xfId="792"/>
    <cellStyle name="Normal 166" xfId="793"/>
    <cellStyle name="Normal 167" xfId="794"/>
    <cellStyle name="Normal 168" xfId="795"/>
    <cellStyle name="Normal 169" xfId="796"/>
    <cellStyle name="Normal 17" xfId="797"/>
    <cellStyle name="Normal 17 2" xfId="798"/>
    <cellStyle name="Normal 17 2 2" xfId="799"/>
    <cellStyle name="Normal 17 2 2 2" xfId="800"/>
    <cellStyle name="Normal 17 2 2 2 2" xfId="801"/>
    <cellStyle name="Normal 17 2 2 3" xfId="802"/>
    <cellStyle name="Normal 17 2 2 3 2" xfId="803"/>
    <cellStyle name="Normal 17 2 2 4" xfId="804"/>
    <cellStyle name="Normal 17 2 3" xfId="805"/>
    <cellStyle name="Normal 17 2 3 2" xfId="806"/>
    <cellStyle name="Normal 17 2 4" xfId="807"/>
    <cellStyle name="Normal 17 2 4 2" xfId="808"/>
    <cellStyle name="Normal 17 2 5" xfId="809"/>
    <cellStyle name="Normal 17 3" xfId="810"/>
    <cellStyle name="Normal 17 3 2" xfId="811"/>
    <cellStyle name="Normal 17 3 2 2" xfId="812"/>
    <cellStyle name="Normal 17 3 2 2 2" xfId="813"/>
    <cellStyle name="Normal 17 3 2 3" xfId="814"/>
    <cellStyle name="Normal 17 3 2 3 2" xfId="815"/>
    <cellStyle name="Normal 17 3 2 4" xfId="816"/>
    <cellStyle name="Normal 17 3 3" xfId="817"/>
    <cellStyle name="Normal 17 3 3 2" xfId="818"/>
    <cellStyle name="Normal 17 3 4" xfId="819"/>
    <cellStyle name="Normal 17 3 4 2" xfId="820"/>
    <cellStyle name="Normal 17 3 5" xfId="821"/>
    <cellStyle name="Normal 17 4" xfId="822"/>
    <cellStyle name="Normal 17 4 2" xfId="823"/>
    <cellStyle name="Normal 17 4 2 2" xfId="824"/>
    <cellStyle name="Normal 17 4 3" xfId="825"/>
    <cellStyle name="Normal 17 4 3 2" xfId="826"/>
    <cellStyle name="Normal 17 4 4" xfId="827"/>
    <cellStyle name="Normal 17 5" xfId="828"/>
    <cellStyle name="Normal 17 6" xfId="829"/>
    <cellStyle name="Normal 17 6 2" xfId="830"/>
    <cellStyle name="Normal 170" xfId="831"/>
    <cellStyle name="Normal 171" xfId="832"/>
    <cellStyle name="Normal 172" xfId="833"/>
    <cellStyle name="Normal 173" xfId="834"/>
    <cellStyle name="Normal 174" xfId="835"/>
    <cellStyle name="Normal 18" xfId="836"/>
    <cellStyle name="Normal 18 2" xfId="837"/>
    <cellStyle name="Normal 18 3" xfId="838"/>
    <cellStyle name="Normal 18 3 2" xfId="839"/>
    <cellStyle name="Normal 18 3 2 2" xfId="840"/>
    <cellStyle name="Normal 18 3 2 2 2" xfId="841"/>
    <cellStyle name="Normal 18 3 2 2 2 2" xfId="842"/>
    <cellStyle name="Normal 18 3 2 2 2 2 2" xfId="843"/>
    <cellStyle name="Normal 18 3 2 2 2 3" xfId="844"/>
    <cellStyle name="Normal 18 3 2 2 2 3 2" xfId="845"/>
    <cellStyle name="Normal 18 3 2 2 2 4" xfId="846"/>
    <cellStyle name="Normal 18 3 2 2 3" xfId="847"/>
    <cellStyle name="Normal 18 3 2 2 3 2" xfId="848"/>
    <cellStyle name="Normal 18 3 2 2 4" xfId="849"/>
    <cellStyle name="Normal 18 3 2 2 4 2" xfId="850"/>
    <cellStyle name="Normal 18 3 2 2 5" xfId="851"/>
    <cellStyle name="Normal 18 3 2 2 5 2" xfId="852"/>
    <cellStyle name="Normal 18 3 2 2 6" xfId="853"/>
    <cellStyle name="Normal 18 3 2 3" xfId="854"/>
    <cellStyle name="Normal 18 3 2 3 2" xfId="855"/>
    <cellStyle name="Normal 18 3 2 3 2 2" xfId="856"/>
    <cellStyle name="Normal 18 3 2 3 3" xfId="857"/>
    <cellStyle name="Normal 18 3 2 3 3 2" xfId="858"/>
    <cellStyle name="Normal 18 3 2 3 4" xfId="859"/>
    <cellStyle name="Normal 18 3 2 4" xfId="860"/>
    <cellStyle name="Normal 18 3 2 4 2" xfId="861"/>
    <cellStyle name="Normal 18 3 2 5" xfId="862"/>
    <cellStyle name="Normal 18 3 2 5 2" xfId="863"/>
    <cellStyle name="Normal 18 3 2 6" xfId="864"/>
    <cellStyle name="Normal 18 3 3" xfId="865"/>
    <cellStyle name="Normal 18 3 3 2" xfId="866"/>
    <cellStyle name="Normal 18 3 3 2 2" xfId="867"/>
    <cellStyle name="Normal 18 3 3 3" xfId="868"/>
    <cellStyle name="Normal 18 3 3 3 2" xfId="869"/>
    <cellStyle name="Normal 18 3 3 4" xfId="870"/>
    <cellStyle name="Normal 18 3 4" xfId="871"/>
    <cellStyle name="Normal 18 3 4 2" xfId="872"/>
    <cellStyle name="Normal 18 3 5" xfId="873"/>
    <cellStyle name="Normal 18 3 5 2" xfId="874"/>
    <cellStyle name="Normal 18 3 6" xfId="875"/>
    <cellStyle name="Normal 18 3 7" xfId="876"/>
    <cellStyle name="Normal 18 4" xfId="877"/>
    <cellStyle name="Normal 18 4 2" xfId="878"/>
    <cellStyle name="Normal 18 4 2 2" xfId="879"/>
    <cellStyle name="Normal 18 4 2 2 2" xfId="880"/>
    <cellStyle name="Normal 18 4 2 3" xfId="881"/>
    <cellStyle name="Normal 18 4 2 3 2" xfId="882"/>
    <cellStyle name="Normal 18 4 2 4" xfId="883"/>
    <cellStyle name="Normal 18 4 3" xfId="884"/>
    <cellStyle name="Normal 18 4 3 2" xfId="885"/>
    <cellStyle name="Normal 18 4 4" xfId="886"/>
    <cellStyle name="Normal 18 4 4 2" xfId="887"/>
    <cellStyle name="Normal 18 4 5" xfId="888"/>
    <cellStyle name="Normal 18 5" xfId="889"/>
    <cellStyle name="Normal 18 5 2" xfId="890"/>
    <cellStyle name="Normal 18 5 2 2" xfId="891"/>
    <cellStyle name="Normal 18 5 3" xfId="892"/>
    <cellStyle name="Normal 18 5 3 2" xfId="893"/>
    <cellStyle name="Normal 18 5 4" xfId="894"/>
    <cellStyle name="Normal 18 6" xfId="895"/>
    <cellStyle name="Normal 18 7" xfId="896"/>
    <cellStyle name="Normal 18 7 2" xfId="897"/>
    <cellStyle name="Normal 19" xfId="898"/>
    <cellStyle name="Normal 19 2" xfId="899"/>
    <cellStyle name="Normal 19 3" xfId="900"/>
    <cellStyle name="Normal 19 4" xfId="901"/>
    <cellStyle name="Normal 19 4 2" xfId="902"/>
    <cellStyle name="Normal 19 4 2 2" xfId="903"/>
    <cellStyle name="Normal 19 4 3" xfId="904"/>
    <cellStyle name="Normal 19 4 3 2" xfId="905"/>
    <cellStyle name="Normal 19 4 4" xfId="906"/>
    <cellStyle name="Normal 19 5" xfId="907"/>
    <cellStyle name="Normal 19 6" xfId="908"/>
    <cellStyle name="Normal 19 6 2" xfId="909"/>
    <cellStyle name="Normal 2" xfId="910"/>
    <cellStyle name="Normal 2 10" xfId="911"/>
    <cellStyle name="Normal 2 11" xfId="912"/>
    <cellStyle name="Normal 2 11 2" xfId="913"/>
    <cellStyle name="Normal 2 11 2 2" xfId="914"/>
    <cellStyle name="Normal 2 11 2 2 2" xfId="915"/>
    <cellStyle name="Normal 2 11 2 3" xfId="916"/>
    <cellStyle name="Normal 2 11 2 3 2" xfId="917"/>
    <cellStyle name="Normal 2 11 2 4" xfId="918"/>
    <cellStyle name="Normal 2 11 3" xfId="919"/>
    <cellStyle name="Normal 2 11 4" xfId="920"/>
    <cellStyle name="Normal 2 11 4 2" xfId="921"/>
    <cellStyle name="Normal 2 12" xfId="922"/>
    <cellStyle name="Normal 2 12 2" xfId="923"/>
    <cellStyle name="Normal 2 12 2 2" xfId="924"/>
    <cellStyle name="Normal 2 12 2 2 2" xfId="925"/>
    <cellStyle name="Normal 2 12 2 3" xfId="926"/>
    <cellStyle name="Normal 2 12 2 3 2" xfId="927"/>
    <cellStyle name="Normal 2 12 2 4" xfId="928"/>
    <cellStyle name="Normal 2 12 3" xfId="929"/>
    <cellStyle name="Normal 2 12 3 2" xfId="930"/>
    <cellStyle name="Normal 2 12 4" xfId="931"/>
    <cellStyle name="Normal 2 12 4 2" xfId="932"/>
    <cellStyle name="Normal 2 12 5" xfId="933"/>
    <cellStyle name="Normal 2 13" xfId="934"/>
    <cellStyle name="Normal 2 13 2" xfId="935"/>
    <cellStyle name="Normal 2 13 2 2" xfId="936"/>
    <cellStyle name="Normal 2 13 2 2 2" xfId="937"/>
    <cellStyle name="Normal 2 13 2 3" xfId="938"/>
    <cellStyle name="Normal 2 13 2 3 2" xfId="939"/>
    <cellStyle name="Normal 2 13 2 4" xfId="940"/>
    <cellStyle name="Normal 2 13 3" xfId="941"/>
    <cellStyle name="Normal 2 13 3 2" xfId="942"/>
    <cellStyle name="Normal 2 13 4" xfId="943"/>
    <cellStyle name="Normal 2 13 4 2" xfId="944"/>
    <cellStyle name="Normal 2 13 5" xfId="945"/>
    <cellStyle name="Normal 2 14" xfId="946"/>
    <cellStyle name="Normal 2 14 2" xfId="947"/>
    <cellStyle name="Normal 2 14 2 2" xfId="948"/>
    <cellStyle name="Normal 2 14 2 2 2" xfId="949"/>
    <cellStyle name="Normal 2 14 2 3" xfId="950"/>
    <cellStyle name="Normal 2 14 2 3 2" xfId="951"/>
    <cellStyle name="Normal 2 14 2 4" xfId="952"/>
    <cellStyle name="Normal 2 14 3" xfId="953"/>
    <cellStyle name="Normal 2 14 3 2" xfId="954"/>
    <cellStyle name="Normal 2 14 4" xfId="955"/>
    <cellStyle name="Normal 2 14 4 2" xfId="956"/>
    <cellStyle name="Normal 2 14 5" xfId="957"/>
    <cellStyle name="Normal 2 2" xfId="958"/>
    <cellStyle name="Normal 2 2 2" xfId="959"/>
    <cellStyle name="Normal 2 2 2 2" xfId="960"/>
    <cellStyle name="Normal 2 2 3" xfId="961"/>
    <cellStyle name="Normal 2 2 4" xfId="962"/>
    <cellStyle name="Normal 2 3" xfId="963"/>
    <cellStyle name="Normal 2 3 2" xfId="964"/>
    <cellStyle name="Normal 2 3 3" xfId="965"/>
    <cellStyle name="Normal 2 4" xfId="966"/>
    <cellStyle name="Normal 2 4 2" xfId="967"/>
    <cellStyle name="Normal 2 4 2 2" xfId="968"/>
    <cellStyle name="Normal 2 4 2 2 2" xfId="969"/>
    <cellStyle name="Normal 2 4 2 3" xfId="970"/>
    <cellStyle name="Normal 2 4 2 3 2" xfId="971"/>
    <cellStyle name="Normal 2 4 2 4" xfId="972"/>
    <cellStyle name="Normal 2 4 3" xfId="973"/>
    <cellStyle name="Normal 2 4 3 2" xfId="974"/>
    <cellStyle name="Normal 2 4 4" xfId="975"/>
    <cellStyle name="Normal 2 4 4 2" xfId="976"/>
    <cellStyle name="Normal 2 4 5" xfId="977"/>
    <cellStyle name="Normal 2 5" xfId="978"/>
    <cellStyle name="Normal 2 6" xfId="979"/>
    <cellStyle name="Normal 2 7" xfId="980"/>
    <cellStyle name="Normal 2 8" xfId="981"/>
    <cellStyle name="Normal 2 9" xfId="982"/>
    <cellStyle name="Normal 2_2. Tong hop KH 16.17 _ Mam non thang 9(Bieu 2)" xfId="983"/>
    <cellStyle name="Normal 20" xfId="984"/>
    <cellStyle name="Normal 20 2" xfId="985"/>
    <cellStyle name="Normal 20 3" xfId="986"/>
    <cellStyle name="Normal 20 4" xfId="987"/>
    <cellStyle name="Normal 20 4 2" xfId="988"/>
    <cellStyle name="Normal 20 4 2 2" xfId="989"/>
    <cellStyle name="Normal 20 4 3" xfId="990"/>
    <cellStyle name="Normal 20 4 3 2" xfId="991"/>
    <cellStyle name="Normal 20 4 4" xfId="992"/>
    <cellStyle name="Normal 20 5" xfId="993"/>
    <cellStyle name="Normal 20 6" xfId="994"/>
    <cellStyle name="Normal 20 6 2" xfId="995"/>
    <cellStyle name="Normal 21" xfId="996"/>
    <cellStyle name="Normal 21 2" xfId="997"/>
    <cellStyle name="Normal 21 3" xfId="998"/>
    <cellStyle name="Normal 21 4" xfId="999"/>
    <cellStyle name="Normal 21 4 2" xfId="1000"/>
    <cellStyle name="Normal 21 4 2 2" xfId="1001"/>
    <cellStyle name="Normal 21 4 3" xfId="1002"/>
    <cellStyle name="Normal 21 4 3 2" xfId="1003"/>
    <cellStyle name="Normal 21 4 4" xfId="1004"/>
    <cellStyle name="Normal 21 5" xfId="1005"/>
    <cellStyle name="Normal 21 6" xfId="1006"/>
    <cellStyle name="Normal 21 6 2" xfId="1007"/>
    <cellStyle name="Normal 22" xfId="1008"/>
    <cellStyle name="Normal 22 2" xfId="1009"/>
    <cellStyle name="Normal 22 3" xfId="1010"/>
    <cellStyle name="Normal 22 4" xfId="1011"/>
    <cellStyle name="Normal 22 4 2" xfId="1012"/>
    <cellStyle name="Normal 22 4 2 2" xfId="1013"/>
    <cellStyle name="Normal 22 4 3" xfId="1014"/>
    <cellStyle name="Normal 22 4 3 2" xfId="1015"/>
    <cellStyle name="Normal 22 4 4" xfId="1016"/>
    <cellStyle name="Normal 22 5" xfId="1017"/>
    <cellStyle name="Normal 22 6" xfId="1018"/>
    <cellStyle name="Normal 22 6 2" xfId="1019"/>
    <cellStyle name="Normal 23" xfId="1020"/>
    <cellStyle name="Normal 23 2" xfId="1021"/>
    <cellStyle name="Normal 23 3" xfId="1022"/>
    <cellStyle name="Normal 23 3 2" xfId="1023"/>
    <cellStyle name="Normal 23 3 2 2" xfId="1024"/>
    <cellStyle name="Normal 23 3 3" xfId="1025"/>
    <cellStyle name="Normal 23 3 3 2" xfId="1026"/>
    <cellStyle name="Normal 23 3 4" xfId="1027"/>
    <cellStyle name="Normal 23 4" xfId="1028"/>
    <cellStyle name="Normal 23 5" xfId="1029"/>
    <cellStyle name="Normal 23 5 2" xfId="1030"/>
    <cellStyle name="Normal 24" xfId="1031"/>
    <cellStyle name="Normal 24 2" xfId="1032"/>
    <cellStyle name="Normal 24 2 2" xfId="1033"/>
    <cellStyle name="Normal 24 2 3" xfId="1034"/>
    <cellStyle name="Normal 24 3" xfId="1035"/>
    <cellStyle name="Normal 24 3 2" xfId="1036"/>
    <cellStyle name="Normal 24 3 2 2" xfId="1037"/>
    <cellStyle name="Normal 24 3 3" xfId="1038"/>
    <cellStyle name="Normal 24 3 3 2" xfId="1039"/>
    <cellStyle name="Normal 24 3 4" xfId="1040"/>
    <cellStyle name="Normal 24 4" xfId="1041"/>
    <cellStyle name="Normal 24 4 2" xfId="1042"/>
    <cellStyle name="Normal 25" xfId="1043"/>
    <cellStyle name="Normal 25 2" xfId="1044"/>
    <cellStyle name="Normal 25 2 2" xfId="1045"/>
    <cellStyle name="Normal 25 2 2 2" xfId="1046"/>
    <cellStyle name="Normal 25 2 3" xfId="1047"/>
    <cellStyle name="Normal 25 2 3 2" xfId="1048"/>
    <cellStyle name="Normal 25 2 4" xfId="1049"/>
    <cellStyle name="Normal 25 3" xfId="1050"/>
    <cellStyle name="Normal 25 4" xfId="1051"/>
    <cellStyle name="Normal 25 4 2" xfId="1052"/>
    <cellStyle name="Normal 26" xfId="1053"/>
    <cellStyle name="Normal 26 2" xfId="1054"/>
    <cellStyle name="Normal 26 3" xfId="1055"/>
    <cellStyle name="Normal 26 3 2" xfId="1056"/>
    <cellStyle name="Normal 26 3 2 2" xfId="1057"/>
    <cellStyle name="Normal 26 3 3" xfId="1058"/>
    <cellStyle name="Normal 26 3 3 2" xfId="1059"/>
    <cellStyle name="Normal 26 3 4" xfId="1060"/>
    <cellStyle name="Normal 26 4" xfId="1061"/>
    <cellStyle name="Normal 26 4 2" xfId="1062"/>
    <cellStyle name="Normal 27" xfId="1063"/>
    <cellStyle name="Normal 27 2" xfId="1064"/>
    <cellStyle name="Normal 27 3" xfId="1065"/>
    <cellStyle name="Normal 27 3 2" xfId="1066"/>
    <cellStyle name="Normal 27 3 2 2" xfId="1067"/>
    <cellStyle name="Normal 27 3 3" xfId="1068"/>
    <cellStyle name="Normal 27 3 3 2" xfId="1069"/>
    <cellStyle name="Normal 27 3 4" xfId="1070"/>
    <cellStyle name="Normal 27 4" xfId="1071"/>
    <cellStyle name="Normal 27 5" xfId="1072"/>
    <cellStyle name="Normal 27 5 2" xfId="1073"/>
    <cellStyle name="Normal 28" xfId="1074"/>
    <cellStyle name="Normal 28 2" xfId="1075"/>
    <cellStyle name="Normal 28 3" xfId="1076"/>
    <cellStyle name="Normal 28 3 2" xfId="1077"/>
    <cellStyle name="Normal 28 3 2 2" xfId="1078"/>
    <cellStyle name="Normal 28 3 3" xfId="1079"/>
    <cellStyle name="Normal 28 3 3 2" xfId="1080"/>
    <cellStyle name="Normal 28 3 4" xfId="1081"/>
    <cellStyle name="Normal 28 4" xfId="1082"/>
    <cellStyle name="Normal 28 5" xfId="1083"/>
    <cellStyle name="Normal 28 5 2" xfId="1084"/>
    <cellStyle name="Normal 29" xfId="1085"/>
    <cellStyle name="Normal 29 2" xfId="1086"/>
    <cellStyle name="Normal 29 2 2" xfId="1087"/>
    <cellStyle name="Normal 29 2 2 2" xfId="1088"/>
    <cellStyle name="Normal 29 2 3" xfId="1089"/>
    <cellStyle name="Normal 29 2 3 2" xfId="1090"/>
    <cellStyle name="Normal 29 2 4" xfId="1091"/>
    <cellStyle name="Normal 29 3" xfId="1092"/>
    <cellStyle name="Normal 29 4" xfId="1093"/>
    <cellStyle name="Normal 29 4 2" xfId="1094"/>
    <cellStyle name="Normal 3" xfId="1095"/>
    <cellStyle name="Normal 3 2" xfId="1096"/>
    <cellStyle name="Normal 3 2 2" xfId="1097"/>
    <cellStyle name="Normal 3 2 3" xfId="1098"/>
    <cellStyle name="Normal 3 3" xfId="1099"/>
    <cellStyle name="Normal 3 4" xfId="1100"/>
    <cellStyle name="Normal 3 5" xfId="1101"/>
    <cellStyle name="Normal 3 5 2" xfId="1102"/>
    <cellStyle name="Normal 3 5 2 2" xfId="1103"/>
    <cellStyle name="Normal 3 5 2 2 2" xfId="1104"/>
    <cellStyle name="Normal 3 5 2 3" xfId="1105"/>
    <cellStyle name="Normal 3 5 2 3 2" xfId="1106"/>
    <cellStyle name="Normal 3 5 2 4" xfId="1107"/>
    <cellStyle name="Normal 3 5 3" xfId="1108"/>
    <cellStyle name="Normal 3 5 4" xfId="1109"/>
    <cellStyle name="Normal 3 5 4 2" xfId="1110"/>
    <cellStyle name="Normal 3 6" xfId="1111"/>
    <cellStyle name="Normal 3 6 2" xfId="1112"/>
    <cellStyle name="Normal 3 6 2 2" xfId="1113"/>
    <cellStyle name="Normal 3 6 2 2 2" xfId="1114"/>
    <cellStyle name="Normal 3 6 2 3" xfId="1115"/>
    <cellStyle name="Normal 3 6 2 3 2" xfId="1116"/>
    <cellStyle name="Normal 3 6 2 4" xfId="1117"/>
    <cellStyle name="Normal 3 6 3" xfId="1118"/>
    <cellStyle name="Normal 3 6 3 2" xfId="1119"/>
    <cellStyle name="Normal 3 6 4" xfId="1120"/>
    <cellStyle name="Normal 3 6 4 2" xfId="1121"/>
    <cellStyle name="Normal 3 6 5" xfId="1122"/>
    <cellStyle name="Normal 3 7" xfId="1123"/>
    <cellStyle name="Normal 3 7 2" xfId="1124"/>
    <cellStyle name="Normal 3 7 2 2" xfId="1125"/>
    <cellStyle name="Normal 3 7 2 2 2" xfId="1126"/>
    <cellStyle name="Normal 3 7 2 3" xfId="1127"/>
    <cellStyle name="Normal 3 7 2 3 2" xfId="1128"/>
    <cellStyle name="Normal 3 7 2 4" xfId="1129"/>
    <cellStyle name="Normal 3 7 3" xfId="1130"/>
    <cellStyle name="Normal 3 7 3 2" xfId="1131"/>
    <cellStyle name="Normal 3 7 4" xfId="1132"/>
    <cellStyle name="Normal 3 7 4 2" xfId="1133"/>
    <cellStyle name="Normal 3 7 5" xfId="1134"/>
    <cellStyle name="Normal 3 8" xfId="1135"/>
    <cellStyle name="Normal 3 8 2" xfId="1136"/>
    <cellStyle name="Normal 3 8 2 2" xfId="1137"/>
    <cellStyle name="Normal 3 8 2 2 2" xfId="1138"/>
    <cellStyle name="Normal 3 8 2 3" xfId="1139"/>
    <cellStyle name="Normal 3 8 2 3 2" xfId="1140"/>
    <cellStyle name="Normal 3 8 2 4" xfId="1141"/>
    <cellStyle name="Normal 3 8 3" xfId="1142"/>
    <cellStyle name="Normal 3 8 3 2" xfId="1143"/>
    <cellStyle name="Normal 3 8 4" xfId="1144"/>
    <cellStyle name="Normal 3 8 4 2" xfId="1145"/>
    <cellStyle name="Normal 3 8 5" xfId="1146"/>
    <cellStyle name="Normal 3 9" xfId="1147"/>
    <cellStyle name="Normal 30" xfId="1148"/>
    <cellStyle name="Normal 30 2" xfId="1149"/>
    <cellStyle name="Normal 30 2 2" xfId="1150"/>
    <cellStyle name="Normal 30 2 2 2" xfId="1151"/>
    <cellStyle name="Normal 30 2 3" xfId="1152"/>
    <cellStyle name="Normal 30 2 3 2" xfId="1153"/>
    <cellStyle name="Normal 30 2 4" xfId="1154"/>
    <cellStyle name="Normal 30 3" xfId="1155"/>
    <cellStyle name="Normal 30 4" xfId="1156"/>
    <cellStyle name="Normal 30 4 2" xfId="1157"/>
    <cellStyle name="Normal 31" xfId="1158"/>
    <cellStyle name="Normal 31 2" xfId="1159"/>
    <cellStyle name="Normal 31 2 2" xfId="1160"/>
    <cellStyle name="Normal 31 2 2 2" xfId="1161"/>
    <cellStyle name="Normal 31 2 3" xfId="1162"/>
    <cellStyle name="Normal 31 2 3 2" xfId="1163"/>
    <cellStyle name="Normal 31 2 4" xfId="1164"/>
    <cellStyle name="Normal 31 3" xfId="1165"/>
    <cellStyle name="Normal 31 4" xfId="1166"/>
    <cellStyle name="Normal 31 4 2" xfId="1167"/>
    <cellStyle name="Normal 32" xfId="1168"/>
    <cellStyle name="Normal 32 2" xfId="1169"/>
    <cellStyle name="Normal 32 2 2" xfId="1170"/>
    <cellStyle name="Normal 32 2 2 2" xfId="1171"/>
    <cellStyle name="Normal 32 2 3" xfId="1172"/>
    <cellStyle name="Normal 32 2 3 2" xfId="1173"/>
    <cellStyle name="Normal 32 2 4" xfId="1174"/>
    <cellStyle name="Normal 32 3" xfId="1175"/>
    <cellStyle name="Normal 32 4" xfId="1176"/>
    <cellStyle name="Normal 32 4 2" xfId="1177"/>
    <cellStyle name="Normal 33" xfId="1178"/>
    <cellStyle name="Normal 33 2" xfId="1179"/>
    <cellStyle name="Normal 33 2 2" xfId="1180"/>
    <cellStyle name="Normal 33 2 2 2" xfId="1181"/>
    <cellStyle name="Normal 33 2 3" xfId="1182"/>
    <cellStyle name="Normal 33 2 3 2" xfId="1183"/>
    <cellStyle name="Normal 33 2 4" xfId="1184"/>
    <cellStyle name="Normal 33 3" xfId="1185"/>
    <cellStyle name="Normal 33 4" xfId="1186"/>
    <cellStyle name="Normal 33 4 2" xfId="1187"/>
    <cellStyle name="Normal 34" xfId="1188"/>
    <cellStyle name="Normal 34 2" xfId="1189"/>
    <cellStyle name="Normal 34 2 2" xfId="1190"/>
    <cellStyle name="Normal 34 2 2 2" xfId="1191"/>
    <cellStyle name="Normal 34 2 3" xfId="1192"/>
    <cellStyle name="Normal 34 2 3 2" xfId="1193"/>
    <cellStyle name="Normal 34 2 4" xfId="1194"/>
    <cellStyle name="Normal 34 3" xfId="1195"/>
    <cellStyle name="Normal 34 4" xfId="1196"/>
    <cellStyle name="Normal 34 4 2" xfId="1197"/>
    <cellStyle name="Normal 35" xfId="1198"/>
    <cellStyle name="Normal 35 2" xfId="1199"/>
    <cellStyle name="Normal 35 2 2" xfId="1200"/>
    <cellStyle name="Normal 35 2 2 2" xfId="1201"/>
    <cellStyle name="Normal 35 2 3" xfId="1202"/>
    <cellStyle name="Normal 35 2 3 2" xfId="1203"/>
    <cellStyle name="Normal 35 2 4" xfId="1204"/>
    <cellStyle name="Normal 35 3" xfId="1205"/>
    <cellStyle name="Normal 35 4" xfId="1206"/>
    <cellStyle name="Normal 35 4 2" xfId="1207"/>
    <cellStyle name="Normal 36" xfId="1208"/>
    <cellStyle name="Normal 36 2" xfId="1209"/>
    <cellStyle name="Normal 36 2 2" xfId="1210"/>
    <cellStyle name="Normal 36 2 2 2" xfId="1211"/>
    <cellStyle name="Normal 36 2 3" xfId="1212"/>
    <cellStyle name="Normal 36 2 3 2" xfId="1213"/>
    <cellStyle name="Normal 36 2 4" xfId="1214"/>
    <cellStyle name="Normal 36 3" xfId="1215"/>
    <cellStyle name="Normal 36 4" xfId="1216"/>
    <cellStyle name="Normal 36 4 2" xfId="1217"/>
    <cellStyle name="Normal 37" xfId="1218"/>
    <cellStyle name="Normal 37 2" xfId="1219"/>
    <cellStyle name="Normal 37 2 2" xfId="1220"/>
    <cellStyle name="Normal 37 2 2 2" xfId="1221"/>
    <cellStyle name="Normal 37 2 2 2 2" xfId="1222"/>
    <cellStyle name="Normal 37 2 2 2 2 2" xfId="1223"/>
    <cellStyle name="Normal 37 2 2 2 3" xfId="1224"/>
    <cellStyle name="Normal 37 2 2 2 3 2" xfId="1225"/>
    <cellStyle name="Normal 37 2 2 2 4" xfId="1226"/>
    <cellStyle name="Normal 37 2 2 2 4 2" xfId="1227"/>
    <cellStyle name="Normal 37 2 2 2 5" xfId="1228"/>
    <cellStyle name="Normal 37 2 2 2 6" xfId="1229"/>
    <cellStyle name="Normal 37 2 2 3" xfId="1230"/>
    <cellStyle name="Normal 37 2 2 3 2" xfId="1231"/>
    <cellStyle name="Normal 37 2 2 4" xfId="1232"/>
    <cellStyle name="Normal 37 2 2 4 2" xfId="1233"/>
    <cellStyle name="Normal 37 2 2 5" xfId="1234"/>
    <cellStyle name="Normal 37 2 2 5 2" xfId="1235"/>
    <cellStyle name="Normal 37 2 2 6" xfId="1236"/>
    <cellStyle name="Normal 37 2 2 7" xfId="1237"/>
    <cellStyle name="Normal 37 2 3" xfId="1238"/>
    <cellStyle name="Normal 37 2 3 2" xfId="1239"/>
    <cellStyle name="Normal 37 2 3 2 2" xfId="1240"/>
    <cellStyle name="Normal 37 2 3 3" xfId="1241"/>
    <cellStyle name="Normal 37 2 3 3 2" xfId="1242"/>
    <cellStyle name="Normal 37 2 3 4" xfId="1243"/>
    <cellStyle name="Normal 37 2 4" xfId="1244"/>
    <cellStyle name="Normal 37 2 4 2" xfId="1245"/>
    <cellStyle name="Normal 37 2 5" xfId="1246"/>
    <cellStyle name="Normal 37 2 5 2" xfId="1247"/>
    <cellStyle name="Normal 37 2 6" xfId="1248"/>
    <cellStyle name="Normal 37 3" xfId="1249"/>
    <cellStyle name="Normal 37 3 2" xfId="1250"/>
    <cellStyle name="Normal 37 3 2 2" xfId="1251"/>
    <cellStyle name="Normal 37 3 3" xfId="1252"/>
    <cellStyle name="Normal 37 3 3 2" xfId="1253"/>
    <cellStyle name="Normal 37 3 4" xfId="1254"/>
    <cellStyle name="Normal 37 4" xfId="1255"/>
    <cellStyle name="Normal 37 5" xfId="1256"/>
    <cellStyle name="Normal 37 5 2" xfId="1257"/>
    <cellStyle name="Normal 38" xfId="1258"/>
    <cellStyle name="Normal 39" xfId="1259"/>
    <cellStyle name="Normal 4" xfId="1260"/>
    <cellStyle name="Normal 4 2" xfId="1261"/>
    <cellStyle name="Normal 4 2 2" xfId="1262"/>
    <cellStyle name="Normal 4 2 2 2" xfId="1263"/>
    <cellStyle name="Normal 4 2 3" xfId="1264"/>
    <cellStyle name="Normal 4 2 3 2" xfId="1265"/>
    <cellStyle name="Normal 4 2 3 2 2" xfId="1266"/>
    <cellStyle name="Normal 4 2 3 2 2 2" xfId="1267"/>
    <cellStyle name="Normal 4 2 3 2 2 2 2" xfId="1268"/>
    <cellStyle name="Normal 4 2 3 2 3" xfId="1269"/>
    <cellStyle name="Normal 4 2 3 2 4" xfId="1270"/>
    <cellStyle name="Normal 4 3" xfId="1271"/>
    <cellStyle name="Normal 4 4" xfId="1272"/>
    <cellStyle name="Normal 4_Bieu KH Nam Dan 20-5 (1-2-10)" xfId="1273"/>
    <cellStyle name="Normal 40" xfId="1274"/>
    <cellStyle name="Normal 41" xfId="1275"/>
    <cellStyle name="Normal 42" xfId="1276"/>
    <cellStyle name="Normal 43" xfId="1277"/>
    <cellStyle name="Normal 44" xfId="1278"/>
    <cellStyle name="Normal 45" xfId="1279"/>
    <cellStyle name="Normal 45 2" xfId="1280"/>
    <cellStyle name="Normal 45 3" xfId="1281"/>
    <cellStyle name="Normal 46" xfId="1282"/>
    <cellStyle name="Normal 46 2" xfId="1283"/>
    <cellStyle name="Normal 46 3" xfId="1284"/>
    <cellStyle name="Normal 47" xfId="1285"/>
    <cellStyle name="Normal 479" xfId="1286"/>
    <cellStyle name="Normal 479 2" xfId="1287"/>
    <cellStyle name="Normal 479 2 2" xfId="1288"/>
    <cellStyle name="Normal 479 2 2 2" xfId="1289"/>
    <cellStyle name="Normal 479 2 3" xfId="1290"/>
    <cellStyle name="Normal 479 2 3 2" xfId="1291"/>
    <cellStyle name="Normal 479 2 4" xfId="1292"/>
    <cellStyle name="Normal 479 3" xfId="1293"/>
    <cellStyle name="Normal 479 3 2" xfId="1294"/>
    <cellStyle name="Normal 479 4" xfId="1295"/>
    <cellStyle name="Normal 479 4 2" xfId="1296"/>
    <cellStyle name="Normal 479 5" xfId="1297"/>
    <cellStyle name="Normal 48" xfId="1298"/>
    <cellStyle name="Normal 48 2" xfId="1299"/>
    <cellStyle name="Normal 48 3" xfId="1300"/>
    <cellStyle name="Normal 480" xfId="1301"/>
    <cellStyle name="Normal 480 2" xfId="1302"/>
    <cellStyle name="Normal 480 2 2" xfId="1303"/>
    <cellStyle name="Normal 480 2 2 2" xfId="1304"/>
    <cellStyle name="Normal 480 2 3" xfId="1305"/>
    <cellStyle name="Normal 480 2 3 2" xfId="1306"/>
    <cellStyle name="Normal 480 2 4" xfId="1307"/>
    <cellStyle name="Normal 480 3" xfId="1308"/>
    <cellStyle name="Normal 480 3 2" xfId="1309"/>
    <cellStyle name="Normal 480 4" xfId="1310"/>
    <cellStyle name="Normal 480 4 2" xfId="1311"/>
    <cellStyle name="Normal 480 5" xfId="1312"/>
    <cellStyle name="Normal 485" xfId="1313"/>
    <cellStyle name="Normal 485 2" xfId="1314"/>
    <cellStyle name="Normal 485 2 2" xfId="1315"/>
    <cellStyle name="Normal 485 2 2 2" xfId="1316"/>
    <cellStyle name="Normal 485 2 3" xfId="1317"/>
    <cellStyle name="Normal 485 2 3 2" xfId="1318"/>
    <cellStyle name="Normal 485 2 4" xfId="1319"/>
    <cellStyle name="Normal 485 3" xfId="1320"/>
    <cellStyle name="Normal 485 3 2" xfId="1321"/>
    <cellStyle name="Normal 485 4" xfId="1322"/>
    <cellStyle name="Normal 485 4 2" xfId="1323"/>
    <cellStyle name="Normal 485 5" xfId="1324"/>
    <cellStyle name="Normal 49" xfId="1325"/>
    <cellStyle name="Normal 49 2" xfId="1326"/>
    <cellStyle name="Normal 49 3" xfId="1327"/>
    <cellStyle name="Normal 5" xfId="1328"/>
    <cellStyle name="Normal 5 2" xfId="1329"/>
    <cellStyle name="Normal 5 2 2" xfId="1330"/>
    <cellStyle name="Normal 5 3" xfId="1331"/>
    <cellStyle name="Normal 5 4" xfId="1332"/>
    <cellStyle name="Normal 5_Thanh Chuong18.11" xfId="1333"/>
    <cellStyle name="Normal 50" xfId="1334"/>
    <cellStyle name="Normal 50 2" xfId="1335"/>
    <cellStyle name="Normal 50 3" xfId="1336"/>
    <cellStyle name="Normal 51" xfId="1337"/>
    <cellStyle name="Normal 51 2" xfId="1338"/>
    <cellStyle name="Normal 51 3" xfId="1339"/>
    <cellStyle name="Normal 52" xfId="1340"/>
    <cellStyle name="Normal 52 2" xfId="1341"/>
    <cellStyle name="Normal 53" xfId="1342"/>
    <cellStyle name="Normal 54" xfId="1343"/>
    <cellStyle name="Normal 54 2" xfId="1344"/>
    <cellStyle name="Normal 54 2 2" xfId="1345"/>
    <cellStyle name="Normal 54 2 2 2" xfId="1346"/>
    <cellStyle name="Normal 54 2 3" xfId="1347"/>
    <cellStyle name="Normal 54 2 3 2" xfId="1348"/>
    <cellStyle name="Normal 54 2 4" xfId="1349"/>
    <cellStyle name="Normal 54 3" xfId="1350"/>
    <cellStyle name="Normal 54 3 2" xfId="1351"/>
    <cellStyle name="Normal 54 4" xfId="1352"/>
    <cellStyle name="Normal 54 4 2" xfId="1353"/>
    <cellStyle name="Normal 54 5" xfId="1354"/>
    <cellStyle name="Normal 55" xfId="1355"/>
    <cellStyle name="Normal 55 2" xfId="1356"/>
    <cellStyle name="Normal 55 2 2" xfId="1357"/>
    <cellStyle name="Normal 55 2 2 2" xfId="1358"/>
    <cellStyle name="Normal 55 2 3" xfId="1359"/>
    <cellStyle name="Normal 55 2 3 2" xfId="1360"/>
    <cellStyle name="Normal 55 2 4" xfId="1361"/>
    <cellStyle name="Normal 55 3" xfId="1362"/>
    <cellStyle name="Normal 55 3 2" xfId="1363"/>
    <cellStyle name="Normal 55 4" xfId="1364"/>
    <cellStyle name="Normal 55 4 2" xfId="1365"/>
    <cellStyle name="Normal 55 5" xfId="1366"/>
    <cellStyle name="Normal 56" xfId="1367"/>
    <cellStyle name="Normal 56 2" xfId="1368"/>
    <cellStyle name="Normal 56 2 2" xfId="1369"/>
    <cellStyle name="Normal 56 2 2 2" xfId="1370"/>
    <cellStyle name="Normal 56 2 3" xfId="1371"/>
    <cellStyle name="Normal 56 2 3 2" xfId="1372"/>
    <cellStyle name="Normal 56 2 4" xfId="1373"/>
    <cellStyle name="Normal 56 3" xfId="1374"/>
    <cellStyle name="Normal 56 3 2" xfId="1375"/>
    <cellStyle name="Normal 56 4" xfId="1376"/>
    <cellStyle name="Normal 56 4 2" xfId="1377"/>
    <cellStyle name="Normal 56 5" xfId="1378"/>
    <cellStyle name="Normal 57" xfId="1379"/>
    <cellStyle name="Normal 57 2" xfId="1380"/>
    <cellStyle name="Normal 57 2 2" xfId="1381"/>
    <cellStyle name="Normal 57 2 2 2" xfId="1382"/>
    <cellStyle name="Normal 57 2 3" xfId="1383"/>
    <cellStyle name="Normal 57 2 3 2" xfId="1384"/>
    <cellStyle name="Normal 57 2 4" xfId="1385"/>
    <cellStyle name="Normal 57 3" xfId="1386"/>
    <cellStyle name="Normal 57 3 2" xfId="1387"/>
    <cellStyle name="Normal 57 4" xfId="1388"/>
    <cellStyle name="Normal 57 4 2" xfId="1389"/>
    <cellStyle name="Normal 57 5" xfId="1390"/>
    <cellStyle name="Normal 58" xfId="1391"/>
    <cellStyle name="Normal 58 2" xfId="1392"/>
    <cellStyle name="Normal 58 2 2" xfId="1393"/>
    <cellStyle name="Normal 58 2 2 2" xfId="1394"/>
    <cellStyle name="Normal 58 2 3" xfId="1395"/>
    <cellStyle name="Normal 58 2 3 2" xfId="1396"/>
    <cellStyle name="Normal 58 2 4" xfId="1397"/>
    <cellStyle name="Normal 58 3" xfId="1398"/>
    <cellStyle name="Normal 58 3 2" xfId="1399"/>
    <cellStyle name="Normal 58 4" xfId="1400"/>
    <cellStyle name="Normal 58 4 2" xfId="1401"/>
    <cellStyle name="Normal 58 5" xfId="1402"/>
    <cellStyle name="Normal 59" xfId="1403"/>
    <cellStyle name="Normal 59 2" xfId="1404"/>
    <cellStyle name="Normal 59 2 2" xfId="1405"/>
    <cellStyle name="Normal 59 2 2 2" xfId="1406"/>
    <cellStyle name="Normal 59 2 3" xfId="1407"/>
    <cellStyle name="Normal 59 2 3 2" xfId="1408"/>
    <cellStyle name="Normal 59 2 4" xfId="1409"/>
    <cellStyle name="Normal 59 3" xfId="1410"/>
    <cellStyle name="Normal 59 3 2" xfId="1411"/>
    <cellStyle name="Normal 59 4" xfId="1412"/>
    <cellStyle name="Normal 59 4 2" xfId="1413"/>
    <cellStyle name="Normal 59 5" xfId="1414"/>
    <cellStyle name="Normal 6" xfId="1415"/>
    <cellStyle name="Normal 6 2" xfId="1416"/>
    <cellStyle name="Normal 6 2 2" xfId="1417"/>
    <cellStyle name="Normal 6 2 3" xfId="1418"/>
    <cellStyle name="Normal 6 2 4" xfId="1419"/>
    <cellStyle name="Normal 6 3" xfId="1420"/>
    <cellStyle name="Normal 60" xfId="1421"/>
    <cellStyle name="Normal 60 2" xfId="1422"/>
    <cellStyle name="Normal 60 2 2" xfId="1423"/>
    <cellStyle name="Normal 60 2 2 2" xfId="1424"/>
    <cellStyle name="Normal 60 2 3" xfId="1425"/>
    <cellStyle name="Normal 60 2 3 2" xfId="1426"/>
    <cellStyle name="Normal 60 2 4" xfId="1427"/>
    <cellStyle name="Normal 60 3" xfId="1428"/>
    <cellStyle name="Normal 60 3 2" xfId="1429"/>
    <cellStyle name="Normal 60 4" xfId="1430"/>
    <cellStyle name="Normal 60 4 2" xfId="1431"/>
    <cellStyle name="Normal 60 5" xfId="1432"/>
    <cellStyle name="Normal 61" xfId="1433"/>
    <cellStyle name="Normal 61 2" xfId="1434"/>
    <cellStyle name="Normal 61 2 2" xfId="1435"/>
    <cellStyle name="Normal 61 2 2 2" xfId="1436"/>
    <cellStyle name="Normal 61 2 3" xfId="1437"/>
    <cellStyle name="Normal 61 2 3 2" xfId="1438"/>
    <cellStyle name="Normal 61 2 4" xfId="1439"/>
    <cellStyle name="Normal 61 3" xfId="1440"/>
    <cellStyle name="Normal 61 3 2" xfId="1441"/>
    <cellStyle name="Normal 61 4" xfId="1442"/>
    <cellStyle name="Normal 61 4 2" xfId="1443"/>
    <cellStyle name="Normal 61 5" xfId="1444"/>
    <cellStyle name="Normal 62" xfId="1445"/>
    <cellStyle name="Normal 62 2" xfId="1446"/>
    <cellStyle name="Normal 62 2 2" xfId="1447"/>
    <cellStyle name="Normal 62 2 2 2" xfId="1448"/>
    <cellStyle name="Normal 62 2 3" xfId="1449"/>
    <cellStyle name="Normal 62 2 3 2" xfId="1450"/>
    <cellStyle name="Normal 62 2 4" xfId="1451"/>
    <cellStyle name="Normal 62 3" xfId="1452"/>
    <cellStyle name="Normal 62 3 2" xfId="1453"/>
    <cellStyle name="Normal 62 4" xfId="1454"/>
    <cellStyle name="Normal 62 4 2" xfId="1455"/>
    <cellStyle name="Normal 62 5" xfId="1456"/>
    <cellStyle name="Normal 63" xfId="1457"/>
    <cellStyle name="Normal 63 2" xfId="1458"/>
    <cellStyle name="Normal 63 2 2" xfId="1459"/>
    <cellStyle name="Normal 63 2 2 2" xfId="1460"/>
    <cellStyle name="Normal 63 2 3" xfId="1461"/>
    <cellStyle name="Normal 63 2 3 2" xfId="1462"/>
    <cellStyle name="Normal 63 2 4" xfId="1463"/>
    <cellStyle name="Normal 63 3" xfId="1464"/>
    <cellStyle name="Normal 63 3 2" xfId="1465"/>
    <cellStyle name="Normal 63 4" xfId="1466"/>
    <cellStyle name="Normal 63 4 2" xfId="1467"/>
    <cellStyle name="Normal 63 5" xfId="1468"/>
    <cellStyle name="Normal 64" xfId="1469"/>
    <cellStyle name="Normal 64 2" xfId="1470"/>
    <cellStyle name="Normal 64 2 2" xfId="1471"/>
    <cellStyle name="Normal 64 2 2 2" xfId="1472"/>
    <cellStyle name="Normal 64 2 3" xfId="1473"/>
    <cellStyle name="Normal 64 2 3 2" xfId="1474"/>
    <cellStyle name="Normal 64 2 4" xfId="1475"/>
    <cellStyle name="Normal 64 3" xfId="1476"/>
    <cellStyle name="Normal 64 3 2" xfId="1477"/>
    <cellStyle name="Normal 64 4" xfId="1478"/>
    <cellStyle name="Normal 64 4 2" xfId="1479"/>
    <cellStyle name="Normal 64 5" xfId="1480"/>
    <cellStyle name="Normal 65" xfId="1481"/>
    <cellStyle name="Normal 65 2" xfId="1482"/>
    <cellStyle name="Normal 65 2 2" xfId="1483"/>
    <cellStyle name="Normal 65 2 2 2" xfId="1484"/>
    <cellStyle name="Normal 65 2 3" xfId="1485"/>
    <cellStyle name="Normal 65 2 3 2" xfId="1486"/>
    <cellStyle name="Normal 65 2 4" xfId="1487"/>
    <cellStyle name="Normal 65 3" xfId="1488"/>
    <cellStyle name="Normal 65 3 2" xfId="1489"/>
    <cellStyle name="Normal 65 4" xfId="1490"/>
    <cellStyle name="Normal 65 4 2" xfId="1491"/>
    <cellStyle name="Normal 65 5" xfId="1492"/>
    <cellStyle name="Normal 66" xfId="1493"/>
    <cellStyle name="Normal 66 2" xfId="1494"/>
    <cellStyle name="Normal 66 2 2" xfId="1495"/>
    <cellStyle name="Normal 66 2 2 2" xfId="1496"/>
    <cellStyle name="Normal 66 2 3" xfId="1497"/>
    <cellStyle name="Normal 66 2 3 2" xfId="1498"/>
    <cellStyle name="Normal 66 2 4" xfId="1499"/>
    <cellStyle name="Normal 66 3" xfId="1500"/>
    <cellStyle name="Normal 66 3 2" xfId="1501"/>
    <cellStyle name="Normal 66 4" xfId="1502"/>
    <cellStyle name="Normal 66 4 2" xfId="1503"/>
    <cellStyle name="Normal 66 5" xfId="1504"/>
    <cellStyle name="Normal 661" xfId="1505"/>
    <cellStyle name="Normal 661 2" xfId="1506"/>
    <cellStyle name="Normal 661 2 2" xfId="1507"/>
    <cellStyle name="Normal 661 2 2 2" xfId="1508"/>
    <cellStyle name="Normal 661 2 3" xfId="1509"/>
    <cellStyle name="Normal 661 2 3 2" xfId="1510"/>
    <cellStyle name="Normal 661 2 4" xfId="1511"/>
    <cellStyle name="Normal 661 3" xfId="1512"/>
    <cellStyle name="Normal 661 3 2" xfId="1513"/>
    <cellStyle name="Normal 661 4" xfId="1514"/>
    <cellStyle name="Normal 661 4 2" xfId="1515"/>
    <cellStyle name="Normal 661 5" xfId="1516"/>
    <cellStyle name="Normal 669" xfId="1517"/>
    <cellStyle name="Normal 669 2" xfId="1518"/>
    <cellStyle name="Normal 669 2 2" xfId="1519"/>
    <cellStyle name="Normal 669 2 2 2" xfId="1520"/>
    <cellStyle name="Normal 669 2 3" xfId="1521"/>
    <cellStyle name="Normal 669 2 3 2" xfId="1522"/>
    <cellStyle name="Normal 669 2 4" xfId="1523"/>
    <cellStyle name="Normal 669 3" xfId="1524"/>
    <cellStyle name="Normal 669 3 2" xfId="1525"/>
    <cellStyle name="Normal 669 4" xfId="1526"/>
    <cellStyle name="Normal 669 4 2" xfId="1527"/>
    <cellStyle name="Normal 669 5" xfId="1528"/>
    <cellStyle name="Normal 67" xfId="1529"/>
    <cellStyle name="Normal 67 2" xfId="1530"/>
    <cellStyle name="Normal 67 2 2" xfId="1531"/>
    <cellStyle name="Normal 67 2 2 2" xfId="1532"/>
    <cellStyle name="Normal 67 2 3" xfId="1533"/>
    <cellStyle name="Normal 67 2 3 2" xfId="1534"/>
    <cellStyle name="Normal 67 2 4" xfId="1535"/>
    <cellStyle name="Normal 67 3" xfId="1536"/>
    <cellStyle name="Normal 67 3 2" xfId="1537"/>
    <cellStyle name="Normal 67 4" xfId="1538"/>
    <cellStyle name="Normal 67 4 2" xfId="1539"/>
    <cellStyle name="Normal 67 5" xfId="1540"/>
    <cellStyle name="Normal 68" xfId="1541"/>
    <cellStyle name="Normal 68 2" xfId="1542"/>
    <cellStyle name="Normal 680" xfId="1543"/>
    <cellStyle name="Normal 680 2" xfId="1544"/>
    <cellStyle name="Normal 680 2 2" xfId="1545"/>
    <cellStyle name="Normal 680 2 2 2" xfId="1546"/>
    <cellStyle name="Normal 680 2 3" xfId="1547"/>
    <cellStyle name="Normal 680 2 3 2" xfId="1548"/>
    <cellStyle name="Normal 680 2 4" xfId="1549"/>
    <cellStyle name="Normal 680 3" xfId="1550"/>
    <cellStyle name="Normal 680 3 2" xfId="1551"/>
    <cellStyle name="Normal 680 4" xfId="1552"/>
    <cellStyle name="Normal 680 4 2" xfId="1553"/>
    <cellStyle name="Normal 680 5" xfId="1554"/>
    <cellStyle name="Normal 683" xfId="1555"/>
    <cellStyle name="Normal 683 2" xfId="1556"/>
    <cellStyle name="Normal 683 2 2" xfId="1557"/>
    <cellStyle name="Normal 683 2 2 2" xfId="1558"/>
    <cellStyle name="Normal 683 2 3" xfId="1559"/>
    <cellStyle name="Normal 683 2 3 2" xfId="1560"/>
    <cellStyle name="Normal 683 2 4" xfId="1561"/>
    <cellStyle name="Normal 683 3" xfId="1562"/>
    <cellStyle name="Normal 683 3 2" xfId="1563"/>
    <cellStyle name="Normal 683 4" xfId="1564"/>
    <cellStyle name="Normal 683 4 2" xfId="1565"/>
    <cellStyle name="Normal 683 5" xfId="1566"/>
    <cellStyle name="Normal 69" xfId="1567"/>
    <cellStyle name="Normal 69 2" xfId="1568"/>
    <cellStyle name="Normal 7" xfId="1569"/>
    <cellStyle name="Normal 7 10" xfId="1570"/>
    <cellStyle name="Normal 7 11" xfId="1571"/>
    <cellStyle name="Normal 7 12" xfId="1572"/>
    <cellStyle name="Normal 7 12 2" xfId="1573"/>
    <cellStyle name="Normal 7 12 2 2" xfId="1574"/>
    <cellStyle name="Normal 7 12 2 2 2" xfId="1575"/>
    <cellStyle name="Normal 7 12 2 3" xfId="1576"/>
    <cellStyle name="Normal 7 12 2 3 2" xfId="1577"/>
    <cellStyle name="Normal 7 12 2 4" xfId="1578"/>
    <cellStyle name="Normal 7 12 3" xfId="1579"/>
    <cellStyle name="Normal 7 12 3 2" xfId="1580"/>
    <cellStyle name="Normal 7 12 4" xfId="1581"/>
    <cellStyle name="Normal 7 12 4 2" xfId="1582"/>
    <cellStyle name="Normal 7 12 5" xfId="1583"/>
    <cellStyle name="Normal 7 2" xfId="1584"/>
    <cellStyle name="Normal 7 2 2" xfId="1585"/>
    <cellStyle name="Normal 7 3" xfId="1586"/>
    <cellStyle name="Normal 7 3 2" xfId="1587"/>
    <cellStyle name="Normal 7 3_Bieu KH Nam Dan 20-5 (1-2-10)" xfId="1588"/>
    <cellStyle name="Normal 7 4" xfId="1589"/>
    <cellStyle name="Normal 7 5" xfId="1590"/>
    <cellStyle name="Normal 7 6" xfId="1591"/>
    <cellStyle name="Normal 7 7" xfId="1592"/>
    <cellStyle name="Normal 7 8" xfId="1593"/>
    <cellStyle name="Normal 7 9" xfId="1594"/>
    <cellStyle name="Normal 7_Bieu KH Nam Dan 18.5(6-7-8-9- 13)" xfId="1595"/>
    <cellStyle name="Normal 70" xfId="1596"/>
    <cellStyle name="Normal 70 2" xfId="1597"/>
    <cellStyle name="Normal 71" xfId="1598"/>
    <cellStyle name="Normal 71 2" xfId="1599"/>
    <cellStyle name="Normal 72" xfId="1600"/>
    <cellStyle name="Normal 72 2" xfId="1601"/>
    <cellStyle name="Normal 73" xfId="1602"/>
    <cellStyle name="Normal 73 2" xfId="1603"/>
    <cellStyle name="Normal 74" xfId="1604"/>
    <cellStyle name="Normal 74 2" xfId="1605"/>
    <cellStyle name="Normal 75" xfId="1606"/>
    <cellStyle name="Normal 75 2" xfId="1607"/>
    <cellStyle name="Normal 76" xfId="1608"/>
    <cellStyle name="Normal 76 2" xfId="1609"/>
    <cellStyle name="Normal 77" xfId="1610"/>
    <cellStyle name="Normal 77 2" xfId="1611"/>
    <cellStyle name="Normal 78" xfId="1612"/>
    <cellStyle name="Normal 78 2" xfId="1613"/>
    <cellStyle name="Normal 79" xfId="1614"/>
    <cellStyle name="Normal 79 2" xfId="1615"/>
    <cellStyle name="Normal 8" xfId="1616"/>
    <cellStyle name="Normal 8 2" xfId="1617"/>
    <cellStyle name="Normal 8 2 2" xfId="1618"/>
    <cellStyle name="Normal 8 3" xfId="1619"/>
    <cellStyle name="Normal 8 4" xfId="1620"/>
    <cellStyle name="Normal 80" xfId="1621"/>
    <cellStyle name="Normal 80 2" xfId="1622"/>
    <cellStyle name="Normal 81" xfId="1623"/>
    <cellStyle name="Normal 81 2" xfId="1624"/>
    <cellStyle name="Normal 82" xfId="1625"/>
    <cellStyle name="Normal 82 2" xfId="1626"/>
    <cellStyle name="Normal 83" xfId="1627"/>
    <cellStyle name="Normal 83 2" xfId="1628"/>
    <cellStyle name="Normal 84" xfId="1629"/>
    <cellStyle name="Normal 84 2" xfId="1630"/>
    <cellStyle name="Normal 85" xfId="1631"/>
    <cellStyle name="Normal 85 2" xfId="1632"/>
    <cellStyle name="Normal 86" xfId="1633"/>
    <cellStyle name="Normal 86 2" xfId="1634"/>
    <cellStyle name="Normal 87" xfId="1635"/>
    <cellStyle name="Normal 87 2" xfId="1636"/>
    <cellStyle name="Normal 88" xfId="1637"/>
    <cellStyle name="Normal 88 2" xfId="1638"/>
    <cellStyle name="Normal 89" xfId="1639"/>
    <cellStyle name="Normal 89 2" xfId="1640"/>
    <cellStyle name="Normal 9" xfId="1641"/>
    <cellStyle name="Normal 9 2" xfId="1642"/>
    <cellStyle name="Normal 9 2 2" xfId="1643"/>
    <cellStyle name="Normal 9 3" xfId="1644"/>
    <cellStyle name="Normal 90" xfId="1645"/>
    <cellStyle name="Normal 90 2" xfId="1646"/>
    <cellStyle name="Normal 91" xfId="1647"/>
    <cellStyle name="Normal 91 2" xfId="1648"/>
    <cellStyle name="Normal 92" xfId="1649"/>
    <cellStyle name="Normal 92 2" xfId="1650"/>
    <cellStyle name="Normal 93" xfId="1651"/>
    <cellStyle name="Normal 93 2" xfId="1652"/>
    <cellStyle name="Normal 94" xfId="1653"/>
    <cellStyle name="Normal 94 2" xfId="1654"/>
    <cellStyle name="Normal 95" xfId="1655"/>
    <cellStyle name="Normal 95 2" xfId="1656"/>
    <cellStyle name="Normal 96" xfId="1657"/>
    <cellStyle name="Normal 96 2" xfId="1658"/>
    <cellStyle name="Normal 97" xfId="1659"/>
    <cellStyle name="Normal 97 2" xfId="1660"/>
    <cellStyle name="Normal 98" xfId="1661"/>
    <cellStyle name="Normal 98 2" xfId="1662"/>
    <cellStyle name="Normal 99" xfId="1663"/>
    <cellStyle name="Normal_01_Bieu KT XD DA NTM-KIM BINH (Chuan)" xfId="1664"/>
    <cellStyle name="Normal_BIEU 1-11" xfId="1665"/>
    <cellStyle name="Normal_Bieu mau (CV )" xfId="1666"/>
    <cellStyle name="Normal_Bieu QH  HUYEN VAN YEN 2011- 2015SY 2" xfId="1667"/>
    <cellStyle name="Normal_bieuDH" xfId="1668"/>
    <cellStyle name="Normal_h11" xfId="1669"/>
    <cellStyle name="Normal_mau bieu dt" xfId="1670"/>
    <cellStyle name="Normal_Sheet1" xfId="1671"/>
    <cellStyle name="Normal1" xfId="1672"/>
    <cellStyle name="Normale_ PESO ELETTR." xfId="1673"/>
    <cellStyle name="Normalny_Cennik obowiazuje od 06-08-2001 r (1)" xfId="1674"/>
    <cellStyle name="Note 2" xfId="1675"/>
    <cellStyle name="Note 2 2" xfId="1676"/>
    <cellStyle name="Œ…‹æØ‚è [0.00]_laroux" xfId="1677"/>
    <cellStyle name="Œ…‹æØ‚è_laroux" xfId="1678"/>
    <cellStyle name="oft Excel]_x000d__x000a_Comment=open=/f ‚ðw’è‚·‚é‚ÆAƒ†[ƒU[’è‹`ŠÖ”‚ðŠÖ”“\‚è•t‚¯‚Ìˆê——‚É“o˜^‚·‚é‚±‚Æ‚ª‚Å‚«‚Ü‚·B_x000d__x000a_Maximized" xfId="1679"/>
    <cellStyle name="oft Excel]_x000d__x000a_Comment=The open=/f lines load custom functions into the Paste Function list._x000d__x000a_Maximized=2_x000d__x000a_Basics=1_x000d__x000a_A" xfId="1680"/>
    <cellStyle name="oft Excel]_x000d__x000a_Comment=The open=/f lines load custom functions into the Paste Function list._x000d__x000a_Maximized=2_x000d__x000a_Basics=1_x000d__x000a_A 2" xfId="1681"/>
    <cellStyle name="oft Excel]_x000d__x000a_Comment=The open=/f lines load custom functions into the Paste Function list._x000d__x000a_Maximized=3_x000d__x000a_Basics=1_x000d__x000a_A" xfId="1682"/>
    <cellStyle name="omma [0]_Mktg Prog" xfId="1683"/>
    <cellStyle name="ormal_Sheet1_1" xfId="1684"/>
    <cellStyle name="Output 2" xfId="1685"/>
    <cellStyle name="Output 2 2" xfId="1686"/>
    <cellStyle name="per.style" xfId="1687"/>
    <cellStyle name="Percent [0]" xfId="1688"/>
    <cellStyle name="Percent [00]" xfId="1689"/>
    <cellStyle name="Percent [2]" xfId="1690"/>
    <cellStyle name="Percent [2] 2" xfId="1691"/>
    <cellStyle name="Percent [2] 3" xfId="1692"/>
    <cellStyle name="Percent [2] 4" xfId="1693"/>
    <cellStyle name="Percent [2] 5" xfId="1694"/>
    <cellStyle name="Percent [2] 6" xfId="1695"/>
    <cellStyle name="Percent [2] 7" xfId="1696"/>
    <cellStyle name="Percent 2" xfId="1697"/>
    <cellStyle name="PERCENTAGE" xfId="1698"/>
    <cellStyle name="Phong" xfId="1699"/>
    <cellStyle name="PrePop Currency (0)" xfId="1700"/>
    <cellStyle name="PrePop Currency (2)" xfId="1701"/>
    <cellStyle name="PrePop Units (0)" xfId="1702"/>
    <cellStyle name="PrePop Units (1)" xfId="1703"/>
    <cellStyle name="PrePop Units (2)" xfId="1704"/>
    <cellStyle name="pricing" xfId="1705"/>
    <cellStyle name="PSChar" xfId="1706"/>
    <cellStyle name="PSHeading" xfId="1707"/>
    <cellStyle name="regstoresfromspecstores" xfId="1708"/>
    <cellStyle name="RevList" xfId="1709"/>
    <cellStyle name="s]_x000d__x000a_spooler=yes_x000d__x000a_load=_x000d__x000a_Beep=yes_x000d__x000a_NullPort=None_x000d__x000a_BorderWidth=3_x000d__x000a_CursorBlinkRate=1200_x000d__x000a_DoubleClickSpeed=452_x000d__x000a_Programs=co" xfId="1710"/>
    <cellStyle name="SAPBEXaggData" xfId="1711"/>
    <cellStyle name="SAPBEXaggDataEmph" xfId="1712"/>
    <cellStyle name="SAPBEXaggItem" xfId="1713"/>
    <cellStyle name="SAPBEXchaText" xfId="1714"/>
    <cellStyle name="SAPBEXexcBad7" xfId="1715"/>
    <cellStyle name="SAPBEXexcBad8" xfId="1716"/>
    <cellStyle name="SAPBEXexcBad9" xfId="1717"/>
    <cellStyle name="SAPBEXexcCritical4" xfId="1718"/>
    <cellStyle name="SAPBEXexcCritical5" xfId="1719"/>
    <cellStyle name="SAPBEXexcCritical6" xfId="1720"/>
    <cellStyle name="SAPBEXexcGood1" xfId="1721"/>
    <cellStyle name="SAPBEXexcGood2" xfId="1722"/>
    <cellStyle name="SAPBEXexcGood3" xfId="1723"/>
    <cellStyle name="SAPBEXfilterDrill" xfId="1724"/>
    <cellStyle name="SAPBEXfilterItem" xfId="1725"/>
    <cellStyle name="SAPBEXfilterText" xfId="1726"/>
    <cellStyle name="SAPBEXformats" xfId="1727"/>
    <cellStyle name="SAPBEXheaderItem" xfId="1728"/>
    <cellStyle name="SAPBEXheaderText" xfId="1729"/>
    <cellStyle name="SAPBEXresData" xfId="1730"/>
    <cellStyle name="SAPBEXresDataEmph" xfId="1731"/>
    <cellStyle name="SAPBEXresItem" xfId="1732"/>
    <cellStyle name="SAPBEXstdData" xfId="1733"/>
    <cellStyle name="SAPBEXstdDataEmph" xfId="1734"/>
    <cellStyle name="SAPBEXstdItem" xfId="1735"/>
    <cellStyle name="SAPBEXtitle" xfId="1736"/>
    <cellStyle name="SAPBEXundefined" xfId="1737"/>
    <cellStyle name="SHADEDSTORES" xfId="1738"/>
    <cellStyle name="Siêu nối kết_ÿÿÿÿÿ" xfId="1739"/>
    <cellStyle name="sodangoai" xfId="1740"/>
    <cellStyle name="specstores" xfId="1741"/>
    <cellStyle name="Standard_NEGS" xfId="1742"/>
    <cellStyle name="Style 1" xfId="1743"/>
    <cellStyle name="Style 1 2" xfId="1744"/>
    <cellStyle name="Style 1_Bieu QH  HUYEN VAN YEN 2011- 2015SY" xfId="1745"/>
    <cellStyle name="Style 2" xfId="1746"/>
    <cellStyle name="style_1" xfId="1747"/>
    <cellStyle name="subhead" xfId="1748"/>
    <cellStyle name="Subtotal" xfId="1749"/>
    <cellStyle name="T" xfId="1750"/>
    <cellStyle name="T_10BDpnn" xfId="1751"/>
    <cellStyle name="T_7- DT-CauO AtVY16in" xfId="1752"/>
    <cellStyle name="T_AL-MV16%" xfId="1753"/>
    <cellStyle name="T_Bieu QH  HUYEN VAN YEN 2011- 2015SY" xfId="1754"/>
    <cellStyle name="T_BieuQH Tay Nguyen (co DakNong)" xfId="1755"/>
    <cellStyle name="T_Book1" xfId="1756"/>
    <cellStyle name="T_Book1_1" xfId="1757"/>
    <cellStyle name="T_Book1_1_Book1" xfId="1758"/>
    <cellStyle name="T_Book1_1_Book1_1" xfId="1759"/>
    <cellStyle name="T_Book1_1_Book1_1_K219+950" xfId="1760"/>
    <cellStyle name="T_Book1_1_Book1_1_KL den nay" xfId="1761"/>
    <cellStyle name="T_Book1_1_Book1_2" xfId="1762"/>
    <cellStyle name="T_Book1_1_Book1_Book1" xfId="1763"/>
    <cellStyle name="T_Book1_1_Book1_cau" xfId="1764"/>
    <cellStyle name="T_Book1_1_Book1_Cau21m+TH" xfId="1765"/>
    <cellStyle name="T_Book1_1_Book1_Cautreo" xfId="1766"/>
    <cellStyle name="T_Book1_1_Book1_DT Khau Chu" xfId="1767"/>
    <cellStyle name="T_Book1_1_Book1_duyet" xfId="1768"/>
    <cellStyle name="T_Book1_1_Book1_K.Toan" xfId="1769"/>
    <cellStyle name="T_Book1_1_Book1_K219+950" xfId="1770"/>
    <cellStyle name="T_Book1_1_Book1_KhaiToan-k0-1" xfId="1771"/>
    <cellStyle name="T_Book1_1_Book1_KL den nay" xfId="1772"/>
    <cellStyle name="T_Book1_1_Book1_km322+800" xfId="1773"/>
    <cellStyle name="T_Book1_1_Book1_KToan" xfId="1774"/>
    <cellStyle name="T_Book1_1_Book1_Mat duong" xfId="1775"/>
    <cellStyle name="T_Book1_1_Book1_mat+TH" xfId="1776"/>
    <cellStyle name="T_Book1_1_Book1_NEN + MAT" xfId="1777"/>
    <cellStyle name="T_Book1_1_Book1_Nen duong+TH" xfId="1778"/>
    <cellStyle name="T_Book1_1_Book1_Nen+TH" xfId="1779"/>
    <cellStyle name="T_Book1_1_Book1_Nen2" xfId="1780"/>
    <cellStyle name="T_Book1_1_Book1_Sheet1" xfId="1781"/>
    <cellStyle name="T_Book1_1_Book1_Sheet1_K219+950" xfId="1782"/>
    <cellStyle name="T_Book1_1_Book1_TH" xfId="1783"/>
    <cellStyle name="T_Book1_1_Book1_TH_1" xfId="1784"/>
    <cellStyle name="T_Book1_1_Book1_Tham Tra L3" xfId="1785"/>
    <cellStyle name="T_Book1_1_Book1_Thon Dang Con" xfId="1786"/>
    <cellStyle name="T_Book1_1_Book1_Thon n­uoc mat" xfId="1787"/>
    <cellStyle name="T_Book1_1_Book1_Thon n­uoc mat-GPMB" xfId="1788"/>
    <cellStyle name="T_Book1_1_Book1_Thon7-NghiaTam" xfId="1789"/>
    <cellStyle name="T_Book1_1_Book1_TH-sua" xfId="1790"/>
    <cellStyle name="T_Book1_1_Book1_Vua Xi Mang" xfId="1791"/>
    <cellStyle name="T_Book1_1_cau nghia tam" xfId="1792"/>
    <cellStyle name="T_Book1_1_Cau21m+TH" xfId="1793"/>
    <cellStyle name="T_Book1_1_D.L - M.an" xfId="1794"/>
    <cellStyle name="T_Book1_1_Danh muc du kien cac cong trinh" xfId="1795"/>
    <cellStyle name="T_Book1_1_DTCam nhan-Phuc ninh TD lai" xfId="1796"/>
    <cellStyle name="T_Book1_1_DT-DieuChinh-duyet" xfId="1797"/>
    <cellStyle name="T_Book1_1_duyet" xfId="1798"/>
    <cellStyle name="T_Book1_1_giamoi-buc" xfId="1799"/>
    <cellStyle name="T_Book1_1_Goi 1" xfId="1800"/>
    <cellStyle name="T_Book1_1_K.Toan" xfId="1801"/>
    <cellStyle name="T_Book1_1_K219+950" xfId="1802"/>
    <cellStyle name="T_Book1_1_KL den nay" xfId="1803"/>
    <cellStyle name="T_Book1_1_KLMuiKim" xfId="1804"/>
    <cellStyle name="T_Book1_1_km11+700-km13+150" xfId="1805"/>
    <cellStyle name="T_Book1_1_km24+600-24+800" xfId="1806"/>
    <cellStyle name="T_Book1_1_KSTK" xfId="1807"/>
    <cellStyle name="T_Book1_1_KToan-Giamoi" xfId="1808"/>
    <cellStyle name="T_Book1_1_Mat duong" xfId="1809"/>
    <cellStyle name="T_Book1_1_mat+TH" xfId="1810"/>
    <cellStyle name="T_Book1_1_NEN + MAT" xfId="1811"/>
    <cellStyle name="T_Book1_1_Nen duong+TH" xfId="1812"/>
    <cellStyle name="T_Book1_1_Nen+TH" xfId="1813"/>
    <cellStyle name="T_Book1_1_Nen2" xfId="1814"/>
    <cellStyle name="T_Book1_1_PA1" xfId="1815"/>
    <cellStyle name="T_Book1_1_QL32-Duyet" xfId="1816"/>
    <cellStyle name="T_Book1_1_Scmd km191-km191+350" xfId="1817"/>
    <cellStyle name="T_Book1_1_Sheet1" xfId="1818"/>
    <cellStyle name="T_Book1_1_TDT Khe Dom(450)" xfId="1819"/>
    <cellStyle name="T_Book1_1_TH" xfId="1820"/>
    <cellStyle name="T_Book1_1_TH_1" xfId="1821"/>
    <cellStyle name="T_Book1_1_Tham dinh-cau Buc" xfId="1822"/>
    <cellStyle name="T_Book1_1_Tham Tra L3" xfId="1823"/>
    <cellStyle name="T_Book1_1_Thon Dang Con" xfId="1824"/>
    <cellStyle name="T_Book1_1_Thon n­uoc mat" xfId="1825"/>
    <cellStyle name="T_Book1_1_Thon n­uoc mat-GPMB" xfId="1826"/>
    <cellStyle name="T_Book1_1_Thon7-NghiaTam" xfId="1827"/>
    <cellStyle name="T_Book1_1_TH-sua" xfId="1828"/>
    <cellStyle name="T_Book1_1_van chan - tram tau sua @1" xfId="1829"/>
    <cellStyle name="T_Book1_1_Vi du tinh du toan" xfId="1830"/>
    <cellStyle name="T_Book1_1_Vua Xi Mang" xfId="1831"/>
    <cellStyle name="T_Book1_1_xu ly - YB_KS - TD" xfId="1832"/>
    <cellStyle name="T_Book1_2" xfId="1833"/>
    <cellStyle name="T_Book1_2_Book1" xfId="1834"/>
    <cellStyle name="T_Book1_2_Book1_1" xfId="1835"/>
    <cellStyle name="T_Book1_2_Book1_1_K219+950" xfId="1836"/>
    <cellStyle name="T_Book1_2_Book1_1_KL den nay" xfId="1837"/>
    <cellStyle name="T_Book1_2_Book1_2" xfId="1838"/>
    <cellStyle name="T_Book1_2_Book1_Cau21m+TH" xfId="1839"/>
    <cellStyle name="T_Book1_2_Book1_K219+950" xfId="1840"/>
    <cellStyle name="T_Book1_2_Book1_KhaiToan-k0-1" xfId="1841"/>
    <cellStyle name="T_Book1_2_Book1_KL den nay" xfId="1842"/>
    <cellStyle name="T_Book1_2_Book1_Mat duong" xfId="1843"/>
    <cellStyle name="T_Book1_2_Book1_mat+TH" xfId="1844"/>
    <cellStyle name="T_Book1_2_Book1_NEN + MAT" xfId="1845"/>
    <cellStyle name="T_Book1_2_Book1_Nen duong+TH" xfId="1846"/>
    <cellStyle name="T_Book1_2_Book1_Nen+TH" xfId="1847"/>
    <cellStyle name="T_Book1_2_Book1_Nen2" xfId="1848"/>
    <cellStyle name="T_Book1_2_Book1_Sheet1" xfId="1849"/>
    <cellStyle name="T_Book1_2_Book1_TH" xfId="1850"/>
    <cellStyle name="T_Book1_2_Book1_TH_1" xfId="1851"/>
    <cellStyle name="T_Book1_2_Book1_Tham Tra L3" xfId="1852"/>
    <cellStyle name="T_Book1_2_Book1_Thon Dang Con" xfId="1853"/>
    <cellStyle name="T_Book1_2_Book1_Thon n­uoc mat" xfId="1854"/>
    <cellStyle name="T_Book1_2_Book1_Thon n­uoc mat-GPMB" xfId="1855"/>
    <cellStyle name="T_Book1_2_Book1_TH-sua" xfId="1856"/>
    <cellStyle name="T_Book1_2_Book1_Tong hop" xfId="1857"/>
    <cellStyle name="T_Book1_2_Book1_Vua Xi Mang" xfId="1858"/>
    <cellStyle name="T_Book1_2_cau nghia tam" xfId="1859"/>
    <cellStyle name="T_Book1_2_CT1" xfId="1860"/>
    <cellStyle name="T_Book1_2_Goi 1" xfId="1861"/>
    <cellStyle name="T_Book1_2_KLMuiKim" xfId="1862"/>
    <cellStyle name="T_Book1_2_NEN + MAT" xfId="1863"/>
    <cellStyle name="T_Book1_2_Nen duong+TH" xfId="1864"/>
    <cellStyle name="T_Book1_2_Vua Xi Mang" xfId="1865"/>
    <cellStyle name="T_Book1_2_xu ly - YB_KS - TD" xfId="1866"/>
    <cellStyle name="T_Book1_3" xfId="1867"/>
    <cellStyle name="T_Book1_3_Book1" xfId="1868"/>
    <cellStyle name="T_Book1_3_Book1_K219+950" xfId="1869"/>
    <cellStyle name="T_Book1_3_Book1_KL den nay" xfId="1870"/>
    <cellStyle name="T_Book1_3_cau" xfId="1871"/>
    <cellStyle name="T_Book1_3_Cau21m+TH" xfId="1872"/>
    <cellStyle name="T_Book1_3_Cautreo" xfId="1873"/>
    <cellStyle name="T_Book1_3_duyet" xfId="1874"/>
    <cellStyle name="T_Book1_3_K.Toan" xfId="1875"/>
    <cellStyle name="T_Book1_3_K219+950" xfId="1876"/>
    <cellStyle name="T_Book1_3_KhaiToan-k0-1" xfId="1877"/>
    <cellStyle name="T_Book1_3_KL den nay" xfId="1878"/>
    <cellStyle name="T_Book1_3_KLMuiKimKCS" xfId="1879"/>
    <cellStyle name="T_Book1_3_KSTK" xfId="1880"/>
    <cellStyle name="T_Book1_3_Mat duong" xfId="1881"/>
    <cellStyle name="T_Book1_3_mat+TH" xfId="1882"/>
    <cellStyle name="T_Book1_3_NEN + MAT" xfId="1883"/>
    <cellStyle name="T_Book1_3_Nen duong+TH" xfId="1884"/>
    <cellStyle name="T_Book1_3_Nen+TH" xfId="1885"/>
    <cellStyle name="T_Book1_3_Nen2" xfId="1886"/>
    <cellStyle name="T_Book1_3_Sheet1" xfId="1887"/>
    <cellStyle name="T_Book1_3_TH" xfId="1888"/>
    <cellStyle name="T_Book1_3_TH_1" xfId="1889"/>
    <cellStyle name="T_Book1_3_Tham Tra L3" xfId="1890"/>
    <cellStyle name="T_Book1_3_Thon Dang Con" xfId="1891"/>
    <cellStyle name="T_Book1_3_Thon n­uoc mat" xfId="1892"/>
    <cellStyle name="T_Book1_3_Thon n­uoc mat-GPMB" xfId="1893"/>
    <cellStyle name="T_Book1_3_TH-sua" xfId="1894"/>
    <cellStyle name="T_Book1_3_Vua Xi Mang" xfId="1895"/>
    <cellStyle name="T_Book1_4" xfId="1896"/>
    <cellStyle name="T_Book1_4_Book1" xfId="1897"/>
    <cellStyle name="T_Book1_4_K219+950" xfId="1898"/>
    <cellStyle name="T_Book1_4_KL den nay" xfId="1899"/>
    <cellStyle name="T_Book1_4_Tong hop" xfId="1900"/>
    <cellStyle name="T_Book1_5" xfId="1901"/>
    <cellStyle name="T_Book1_5_K219+950" xfId="1902"/>
    <cellStyle name="T_Book1_5_KL den nay" xfId="1903"/>
    <cellStyle name="T_Book1_6" xfId="1904"/>
    <cellStyle name="T_Book1_6_K219+950" xfId="1905"/>
    <cellStyle name="T_Book1_6_KL den nay" xfId="1906"/>
    <cellStyle name="T_Book1_7" xfId="1907"/>
    <cellStyle name="T_Book1_7- DT-CauO AtVY16in" xfId="1908"/>
    <cellStyle name="T_Book1_ANLUON~1" xfId="1909"/>
    <cellStyle name="T_Book1_Book1" xfId="1910"/>
    <cellStyle name="T_Book1_Book1_1" xfId="1911"/>
    <cellStyle name="T_Book1_Book1_1_Cautreo" xfId="1912"/>
    <cellStyle name="T_Book1_Book1_1_K219+950" xfId="1913"/>
    <cellStyle name="T_Book1_Book1_1_KhaiToan-k0-1" xfId="1914"/>
    <cellStyle name="T_Book1_Book1_1_KL den nay" xfId="1915"/>
    <cellStyle name="T_Book1_Book1_1_km322+800" xfId="1916"/>
    <cellStyle name="T_Book1_Book1_1_KToan" xfId="1917"/>
    <cellStyle name="T_Book1_Book1_1_Mat duong" xfId="1918"/>
    <cellStyle name="T_Book1_Book1_1_Nen duong+TH" xfId="1919"/>
    <cellStyle name="T_Book1_Book1_1_Sheet1" xfId="1920"/>
    <cellStyle name="T_Book1_Book1_1_Tham Tra L3" xfId="1921"/>
    <cellStyle name="T_Book1_Book1_1_Thon7-NghiaTam" xfId="1922"/>
    <cellStyle name="T_Book1_Book1_2" xfId="1923"/>
    <cellStyle name="T_Book1_Book1_3" xfId="1924"/>
    <cellStyle name="T_Book1_Book1_4" xfId="1925"/>
    <cellStyle name="T_Book1_Book1_7- DT-CauO AtVY16in" xfId="1926"/>
    <cellStyle name="T_Book1_Book1_Book1" xfId="1927"/>
    <cellStyle name="T_Book1_Book1_Book1_TH" xfId="1928"/>
    <cellStyle name="T_Book1_Book1_cau" xfId="1929"/>
    <cellStyle name="T_Book1_Book1_Cau21m+TH" xfId="1930"/>
    <cellStyle name="T_Book1_Book1_Cautreo" xfId="1931"/>
    <cellStyle name="T_Book1_Book1_CautreoBanco" xfId="1932"/>
    <cellStyle name="T_Book1_Book1_Cong-Duyet" xfId="1933"/>
    <cellStyle name="T_Book1_Book1_D.L - M.an" xfId="1934"/>
    <cellStyle name="T_Book1_Book1_DT Khau Chu" xfId="1935"/>
    <cellStyle name="T_Book1_Book1_DT phai tung - dong ranh" xfId="1936"/>
    <cellStyle name="T_Book1_Book1_DTCam nhan-Phuc ninh TD lai" xfId="1937"/>
    <cellStyle name="T_Book1_Book1_DT-ranh-280" xfId="1938"/>
    <cellStyle name="T_Book1_Book1_duyet" xfId="1939"/>
    <cellStyle name="T_Book1_Book1_K.Toan" xfId="1940"/>
    <cellStyle name="T_Book1_Book1_K219+950" xfId="1941"/>
    <cellStyle name="T_Book1_Book1_KL den nay" xfId="1942"/>
    <cellStyle name="T_Book1_Book1_KLMuiKimKCS" xfId="1943"/>
    <cellStyle name="T_Book1_Book1_km11+700-km13+150" xfId="1944"/>
    <cellStyle name="T_Book1_Book1_km24+600-24+800" xfId="1945"/>
    <cellStyle name="T_Book1_Book1_km322+800" xfId="1946"/>
    <cellStyle name="T_Book1_Book1_KSTK" xfId="1947"/>
    <cellStyle name="T_Book1_Book1_KToan-Giamoi" xfId="1948"/>
    <cellStyle name="T_Book1_Book1_Mat duong" xfId="1949"/>
    <cellStyle name="T_Book1_Book1_mat+TH" xfId="1950"/>
    <cellStyle name="T_Book1_Book1_NEN + MAT" xfId="1951"/>
    <cellStyle name="T_Book1_Book1_Nen duong+TH" xfId="1952"/>
    <cellStyle name="T_Book1_Book1_Nen+TH" xfId="1953"/>
    <cellStyle name="T_Book1_Book1_Nen2" xfId="1954"/>
    <cellStyle name="T_Book1_Book1_PA1" xfId="1955"/>
    <cellStyle name="T_Book1_Book1_QL32-Duyet" xfId="1956"/>
    <cellStyle name="T_Book1_Book1_Scmd km191-km191+350" xfId="1957"/>
    <cellStyle name="T_Book1_Book1_Sheet1" xfId="1958"/>
    <cellStyle name="T_Book1_Book1_Sheet1_K219+950" xfId="1959"/>
    <cellStyle name="T_Book1_Book1_TH" xfId="1960"/>
    <cellStyle name="T_Book1_Book1_TH_1" xfId="1961"/>
    <cellStyle name="T_Book1_Book1_Tham dinh-cau Buc" xfId="1962"/>
    <cellStyle name="T_Book1_Book1_Tham Tra L3" xfId="1963"/>
    <cellStyle name="T_Book1_Book1_Thon Dang Con" xfId="1964"/>
    <cellStyle name="T_Book1_Book1_Thon n­uoc mat" xfId="1965"/>
    <cellStyle name="T_Book1_Book1_Thon n­uoc mat-GPMB" xfId="1966"/>
    <cellStyle name="T_Book1_Book1_Thon7-NghiaTam" xfId="1967"/>
    <cellStyle name="T_Book1_Book1_TH-sua" xfId="1968"/>
    <cellStyle name="T_Book1_Book1_van chan - tram tau sua @1" xfId="1969"/>
    <cellStyle name="T_Book1_Book1_Vi du tinh du toan" xfId="1970"/>
    <cellStyle name="T_Book1_Book1_Vua Xi Mang" xfId="1971"/>
    <cellStyle name="T_Book1_Book2" xfId="1972"/>
    <cellStyle name="T_Book1_cau" xfId="1973"/>
    <cellStyle name="T_Book1_Cau Dong Quan" xfId="1974"/>
    <cellStyle name="T_Book1_cau nghia tam" xfId="1975"/>
    <cellStyle name="T_Book1_Cau21m+TH" xfId="1976"/>
    <cellStyle name="T_Book1_Cong-Duyet" xfId="1977"/>
    <cellStyle name="T_Book1_CongK14+150" xfId="1978"/>
    <cellStyle name="T_Book1_Ctreo Quan Re" xfId="1979"/>
    <cellStyle name="T_Book1_Danh muc du kien cac cong trinh" xfId="1980"/>
    <cellStyle name="T_Book1_DIEUPHOI" xfId="1981"/>
    <cellStyle name="T_Book1_dt" xfId="1982"/>
    <cellStyle name="T_Book1_dt_Cau21m+TH" xfId="1983"/>
    <cellStyle name="T_Book1_dt_Cautreo" xfId="1984"/>
    <cellStyle name="T_Book1_dt_CongK14+150" xfId="1985"/>
    <cellStyle name="T_Book1_dt_GiaVL" xfId="1986"/>
    <cellStyle name="T_Book1_dt_HK-DKhe-sua81" xfId="1987"/>
    <cellStyle name="T_Book1_dt_K219+950" xfId="1988"/>
    <cellStyle name="T_Book1_dt_KToan" xfId="1989"/>
    <cellStyle name="T_Book1_dt_Mat duong" xfId="1990"/>
    <cellStyle name="T_Book1_dt_Mat duong_Cautreo" xfId="1991"/>
    <cellStyle name="T_Book1_dt_mat+TH" xfId="1992"/>
    <cellStyle name="T_Book1_dt_PA1" xfId="1993"/>
    <cellStyle name="T_Book1_dt_SutK355-DM24" xfId="1994"/>
    <cellStyle name="T_Book1_dt_TH-" xfId="1995"/>
    <cellStyle name="T_Book1_dt_Tham Tra L3" xfId="1996"/>
    <cellStyle name="T_Book1_dt_Thon7-NghiaTam" xfId="1997"/>
    <cellStyle name="T_Book1_dt_Thon7-NghiaTam-tam" xfId="1998"/>
    <cellStyle name="T_Book1_DTCam nhan-Phuc ninh TD lai" xfId="1999"/>
    <cellStyle name="T_Book1_DTCam nhan-Phuc ninh2" xfId="2000"/>
    <cellStyle name="T_Book1_DT-DieuChinh-duyet" xfId="2001"/>
    <cellStyle name="T_Book1_DT-NamTia" xfId="2002"/>
    <cellStyle name="T_Book1_DTNghiaSon1-TD" xfId="2003"/>
    <cellStyle name="T_Book1_DToan-NLcongtam" xfId="2004"/>
    <cellStyle name="T_Book1_DTPaLau-moi-Dancong" xfId="2005"/>
    <cellStyle name="T_Book1_DT-ranh-280" xfId="2006"/>
    <cellStyle name="T_Book1_DT-TL-TLap8-2006" xfId="2007"/>
    <cellStyle name="T_Book1_Du toan DBGT QL3, QL3B Cty244" xfId="2008"/>
    <cellStyle name="T_Book1_duong ta xi lang" xfId="2009"/>
    <cellStyle name="T_Book1_Dutoan-ThamDinh" xfId="2010"/>
    <cellStyle name="T_Book1_duyet" xfId="2011"/>
    <cellStyle name="T_Book1_giamoi-buc" xfId="2012"/>
    <cellStyle name="T_Book1_Goi 1" xfId="2013"/>
    <cellStyle name="T_Book1_HotSut-QL32-S" xfId="2014"/>
    <cellStyle name="T_Book1_K.Toan" xfId="2015"/>
    <cellStyle name="T_Book1_Ke Moc Tom" xfId="2016"/>
    <cellStyle name="T_Book1_khaitoan" xfId="2017"/>
    <cellStyle name="T_Book1_KhaiToan-k0-1" xfId="2018"/>
    <cellStyle name="T_Book1_KhaoNha(3-2005)" xfId="2019"/>
    <cellStyle name="T_Book1_KhaoNha(3-2005)_K219+950" xfId="2020"/>
    <cellStyle name="T_Book1_KhaoNha(3-2005)_KL den nay" xfId="2021"/>
    <cellStyle name="T_Book1_Kl0-1" xfId="2022"/>
    <cellStyle name="T_Book1_KLMuiKim" xfId="2023"/>
    <cellStyle name="T_Book1_KLMuiKimKCS" xfId="2024"/>
    <cellStyle name="T_Book1_KM26-35-ThamDinh (QD duyet) (version 1)" xfId="2025"/>
    <cellStyle name="T_Book1_KSTK" xfId="2026"/>
    <cellStyle name="T_Book1_KSTK Thon 7 - Nghia Tam" xfId="2027"/>
    <cellStyle name="T_Book1_KSTK(DA-PDT-PDH-GH)" xfId="2028"/>
    <cellStyle name="T_Book1_KSTK(DA-PDT-PDH-GH)_Nen duong+TH" xfId="2029"/>
    <cellStyle name="T_Book1_KSTK(DA-PDT-PDH-GH)_Tong hop" xfId="2030"/>
    <cellStyle name="T_Book1_KSTK(DA-PDT-PDH-GH)_Vua Xi Mang" xfId="2031"/>
    <cellStyle name="T_Book1_KSTK_Cautreo" xfId="2032"/>
    <cellStyle name="T_Book1_KSTK_K219+950" xfId="2033"/>
    <cellStyle name="T_Book1_KSTK_KhaiToan-k0-1" xfId="2034"/>
    <cellStyle name="T_Book1_KSTK_KL den nay" xfId="2035"/>
    <cellStyle name="T_Book1_KSTK_Mat duong" xfId="2036"/>
    <cellStyle name="T_Book1_KSTK_NEN + MAT" xfId="2037"/>
    <cellStyle name="T_Book1_KSTK_Nen duong+TH" xfId="2038"/>
    <cellStyle name="T_Book1_KSTK_Tham Tra L3" xfId="2039"/>
    <cellStyle name="T_Book1_KToan" xfId="2040"/>
    <cellStyle name="T_Book1_KToan-Giamoi" xfId="2041"/>
    <cellStyle name="T_Book1_mat" xfId="2042"/>
    <cellStyle name="T_Book1_Mat duong" xfId="2043"/>
    <cellStyle name="T_Book1_Mat duong_Cautreo" xfId="2044"/>
    <cellStyle name="T_Book1_mat+TH" xfId="2045"/>
    <cellStyle name="T_Book1_NEN + MAT" xfId="2046"/>
    <cellStyle name="T_Book1_Nen duong+TH" xfId="2047"/>
    <cellStyle name="T_Book1_Nen+TH" xfId="2048"/>
    <cellStyle name="T_Book1_Nen2" xfId="2049"/>
    <cellStyle name="T_Book1_PA1" xfId="2050"/>
    <cellStyle name="T_Book1_Phu luc" xfId="2051"/>
    <cellStyle name="T_Book1_PTVL" xfId="2052"/>
    <cellStyle name="T_Book1_Sheet1" xfId="2053"/>
    <cellStyle name="T_Book1_SutK355-DM24" xfId="2054"/>
    <cellStyle name="T_Book1_TDT Khe Dom(450)" xfId="2055"/>
    <cellStyle name="T_Book1_TH" xfId="2056"/>
    <cellStyle name="T_Book1_TH-" xfId="2057"/>
    <cellStyle name="T_Book1_TH_1" xfId="2058"/>
    <cellStyle name="T_Book1_TH_mat+TH" xfId="2059"/>
    <cellStyle name="T_Book1_Tham dinh-cau Buc" xfId="2060"/>
    <cellStyle name="T_Book1_Tham Tra L3" xfId="2061"/>
    <cellStyle name="T_Book1_thon boa- chan thinh" xfId="2062"/>
    <cellStyle name="T_Book1_Thon Dang Con" xfId="2063"/>
    <cellStyle name="T_Book1_Thon n­uoc mat" xfId="2064"/>
    <cellStyle name="T_Book1_Thon n­uoc mat-GPMB" xfId="2065"/>
    <cellStyle name="T_Book1_Thon7-NghiaTam" xfId="2066"/>
    <cellStyle name="T_Book1_Thon7-NghiaTam-tam" xfId="2067"/>
    <cellStyle name="T_Book1_ThonNgoa -chan thinh" xfId="2068"/>
    <cellStyle name="T_Book1_TH-sua" xfId="2069"/>
    <cellStyle name="T_Book1_Vi du tinh du toan" xfId="2070"/>
    <cellStyle name="T_Book1_Vua Xi Mang" xfId="2071"/>
    <cellStyle name="T_Book1_xu ly - YB_KS - TD" xfId="2072"/>
    <cellStyle name="T_Book1_YB-VL-K3-K5+629" xfId="2073"/>
    <cellStyle name="T_Book1_YB-VLK8-K12-duyet" xfId="2074"/>
    <cellStyle name="T_Book1_ÿÿÿÿÿ" xfId="2075"/>
    <cellStyle name="T_Book2" xfId="2076"/>
    <cellStyle name="T_Bosuncongtrinh31-10-2011(Liem)" xfId="2077"/>
    <cellStyle name="T_cau nghia tam" xfId="2078"/>
    <cellStyle name="T_cau vo tranh - DM24" xfId="2079"/>
    <cellStyle name="T_Cau Yen binh" xfId="2080"/>
    <cellStyle name="T_Cau-K4+887" xfId="2081"/>
    <cellStyle name="T_Cautreo" xfId="2082"/>
    <cellStyle name="T_Cautreo_1" xfId="2083"/>
    <cellStyle name="T_CautreoBanco" xfId="2084"/>
    <cellStyle name="T_CautreoCaoPha(7-12-05)" xfId="2085"/>
    <cellStyle name="T_CautreoCaoPha(7-12-05)_Book1" xfId="2086"/>
    <cellStyle name="T_CautreoCaoPha(7-12-05)_Goi 1" xfId="2087"/>
    <cellStyle name="T_CautreoCaoPha(7-12-05)_NEN + MAT" xfId="2088"/>
    <cellStyle name="T_CautreoCaoPha(7-12-05)_Nen duong+TH" xfId="2089"/>
    <cellStyle name="T_CautreoCaoPha(7-12-05)_Vua Xi Mang" xfId="2090"/>
    <cellStyle name="T_Che Cu Nha - Thao Chua Chai" xfId="2091"/>
    <cellStyle name="T_Che Cu Nha - Thao Chua Chai_NEN + MAT" xfId="2092"/>
    <cellStyle name="T_Che Cu Nha - Thao Chua Chai_Nen duong+TH" xfId="2093"/>
    <cellStyle name="T_Che Cu Nha - Thao Chua Chai_Vua Xi Mang" xfId="2094"/>
    <cellStyle name="T_C-HongPoi" xfId="2095"/>
    <cellStyle name="T_C-HongPoi_NEN + MAT" xfId="2096"/>
    <cellStyle name="T_C-HongPoi_Nen duong+TH" xfId="2097"/>
    <cellStyle name="T_C-HongPoi_Vi du tinh du toan" xfId="2098"/>
    <cellStyle name="T_C-HongPoi_Vua Xi Mang" xfId="2099"/>
    <cellStyle name="T_CN TT DT LUONG T5" xfId="2100"/>
    <cellStyle name="T_CN TT DT LUONG T5_Bieu KH Nam Dan 18.5(6-7-8-9- 13)" xfId="2101"/>
    <cellStyle name="T_CN TT DT LUONG T5_Bieu KH Nam Dan 20-5 (1-2-10)" xfId="2102"/>
    <cellStyle name="T_cong tac du toan" xfId="2103"/>
    <cellStyle name="T_CP-MauA(DAKT)" xfId="2104"/>
    <cellStyle name="T_CP-MauA(DAKT)_Book1" xfId="2105"/>
    <cellStyle name="T_CP-MauA(DAKT)_Goi 1" xfId="2106"/>
    <cellStyle name="T_CP-MauA(DAKT)_KhaiToan-k0-1" xfId="2107"/>
    <cellStyle name="T_CP-MauA(DAKT)_KSTK" xfId="2108"/>
    <cellStyle name="T_CP-MauA(DAKT)_KToan" xfId="2109"/>
    <cellStyle name="T_CP-MauA(DAKT)_NEN + MAT" xfId="2110"/>
    <cellStyle name="T_CP-MauA(DAKT)_Nen duong+TH" xfId="2111"/>
    <cellStyle name="T_CP-MauA(DAKT)_Thon7-NghiaTam" xfId="2112"/>
    <cellStyle name="T_CP-MauA(DAKT)_Vua Xi Mang" xfId="2113"/>
    <cellStyle name="T_CP-MauA(DAKT)_xu ly - YB_KS - TD" xfId="2114"/>
    <cellStyle name="T_Danh muc du kien cac cong trinh" xfId="2115"/>
    <cellStyle name="T_DBGT 32" xfId="2116"/>
    <cellStyle name="T_DC-ThamDinh" xfId="2117"/>
    <cellStyle name="T_dieu chinh duong Thac Ba 5-2005" xfId="2118"/>
    <cellStyle name="T_DT" xfId="2119"/>
    <cellStyle name="T_DTCam nhan-Phuc ninh TD lai" xfId="2120"/>
    <cellStyle name="T_DTCam nhan-Phuc ninh2" xfId="2121"/>
    <cellStyle name="T_DTCT" xfId="2122"/>
    <cellStyle name="T_DT-DieuChinh-duyet" xfId="2123"/>
    <cellStyle name="T_DT-NamTia" xfId="2124"/>
    <cellStyle name="T_DToan-NLcongtam" xfId="2125"/>
    <cellStyle name="T_DT-XaNhu" xfId="2126"/>
    <cellStyle name="T_Du toan DBGT QL3, QL3B Cty244" xfId="2127"/>
    <cellStyle name="T_Duong xa Thuong Bang La" xfId="2128"/>
    <cellStyle name="T_Duong xa Thuong Bang La_NEN + MAT" xfId="2129"/>
    <cellStyle name="T_Duong xa Thuong Bang La_Nen duong+TH" xfId="2130"/>
    <cellStyle name="T_Duong xa Thuong Bang La_Vua Xi Mang" xfId="2131"/>
    <cellStyle name="T_DuToanHL-ThamDinh" xfId="2132"/>
    <cellStyle name="T_gủi địa phương in 2.3.06" xfId="2133"/>
    <cellStyle name="T_gủi địa phương in 2.3.06_Bieu KH Nam Dan 18.5(6-7-8-9- 13)" xfId="2134"/>
    <cellStyle name="T_gủi địa phương in 2.3.06_Bieu KH Nam Dan 20-5 (1-2-10)" xfId="2135"/>
    <cellStyle name="T_K l.Duong" xfId="2136"/>
    <cellStyle name="T_K l.Duong_Book1" xfId="2137"/>
    <cellStyle name="T_K l.Duong_Cau21m+TH" xfId="2138"/>
    <cellStyle name="T_K l.Duong_K219+950" xfId="2139"/>
    <cellStyle name="T_K l.Duong_KhaiToan-k0-1" xfId="2140"/>
    <cellStyle name="T_K l.Duong_KL den nay" xfId="2141"/>
    <cellStyle name="T_K l.Duong_Mat duong" xfId="2142"/>
    <cellStyle name="T_K l.Duong_mat+TH" xfId="2143"/>
    <cellStyle name="T_K l.Duong_NEN + MAT" xfId="2144"/>
    <cellStyle name="T_K l.Duong_Nen duong+TH" xfId="2145"/>
    <cellStyle name="T_K l.Duong_Nen+TH" xfId="2146"/>
    <cellStyle name="T_K l.Duong_Nen2" xfId="2147"/>
    <cellStyle name="T_K l.Duong_Sheet1" xfId="2148"/>
    <cellStyle name="T_K l.Duong_TH" xfId="2149"/>
    <cellStyle name="T_K l.Duong_TH_1" xfId="2150"/>
    <cellStyle name="T_K l.Duong_Tham Tra L3" xfId="2151"/>
    <cellStyle name="T_K l.Duong_Thon Dang Con" xfId="2152"/>
    <cellStyle name="T_K l.Duong_Thon n­uoc mat" xfId="2153"/>
    <cellStyle name="T_K l.Duong_Thon n­uoc mat-GPMB" xfId="2154"/>
    <cellStyle name="T_K l.Duong_TH-sua" xfId="2155"/>
    <cellStyle name="T_K l.Duong_Tong hop" xfId="2156"/>
    <cellStyle name="T_K l.Duong_Vua Xi Mang" xfId="2157"/>
    <cellStyle name="T_KhaoNha(3-2005)" xfId="2158"/>
    <cellStyle name="T_KhaoNha(3-2005)_K219+950" xfId="2159"/>
    <cellStyle name="T_KhaoNha(3-2005)_KhaiToan-k0-1" xfId="2160"/>
    <cellStyle name="T_KhaoNha(3-2005)_KL den nay" xfId="2161"/>
    <cellStyle name="T_KhaoNha(3-2005)_KSTK" xfId="2162"/>
    <cellStyle name="T_KL cau12" xfId="2163"/>
    <cellStyle name="T_KL39-40s" xfId="2164"/>
    <cellStyle name="T_KLcauNamTia" xfId="2165"/>
    <cellStyle name="T_KLcauXaNhu" xfId="2166"/>
    <cellStyle name="T_KM15-30" xfId="2167"/>
    <cellStyle name="T_Km17-24-Thamtra-3goi" xfId="2168"/>
    <cellStyle name="T_KSTK-N.Tam" xfId="2169"/>
    <cellStyle name="T_KT" xfId="2170"/>
    <cellStyle name="T_KT_AL-MV16%" xfId="2171"/>
    <cellStyle name="T_KT_ANLUON~1" xfId="2172"/>
    <cellStyle name="T_KT_Book1" xfId="2173"/>
    <cellStyle name="T_KT_Book1_K219+950" xfId="2174"/>
    <cellStyle name="T_KT_Book1_KL den nay" xfId="2175"/>
    <cellStyle name="T_KT_Book1_van chan - tram tau sua @1" xfId="2176"/>
    <cellStyle name="T_KT_cau" xfId="2177"/>
    <cellStyle name="T_KT_Cau Dong Quan" xfId="2178"/>
    <cellStyle name="T_KT_Cau21m+TH" xfId="2179"/>
    <cellStyle name="T_KT_Cautreo" xfId="2180"/>
    <cellStyle name="T_KT_Cong-Duyet" xfId="2181"/>
    <cellStyle name="T_KT_DC-ThamDinh" xfId="2182"/>
    <cellStyle name="T_KT_Dt1-s" xfId="2183"/>
    <cellStyle name="T_KT_DT-DieuChinh-duyet" xfId="2184"/>
    <cellStyle name="T_KT_duyet" xfId="2185"/>
    <cellStyle name="T_KT_giamoi-buc" xfId="2186"/>
    <cellStyle name="T_KT_K.Toan" xfId="2187"/>
    <cellStyle name="T_KT_K219+950" xfId="2188"/>
    <cellStyle name="T_KT_khaitoan" xfId="2189"/>
    <cellStyle name="T_KT_KhaiToan-k0-1" xfId="2190"/>
    <cellStyle name="T_KT_KL den nay" xfId="2191"/>
    <cellStyle name="T_KT_km322+800" xfId="2192"/>
    <cellStyle name="T_KT_KSTK Thon 7 - Nghia Tam" xfId="2193"/>
    <cellStyle name="T_KT_KToan" xfId="2194"/>
    <cellStyle name="T_KT_KToan-Giamoi" xfId="2195"/>
    <cellStyle name="T_KT_mat" xfId="2196"/>
    <cellStyle name="T_KT_Mat duong" xfId="2197"/>
    <cellStyle name="T_KT_Mat duong_Cautreo" xfId="2198"/>
    <cellStyle name="T_KT_NEN + MAT" xfId="2199"/>
    <cellStyle name="T_KT_Nen duong+TH" xfId="2200"/>
    <cellStyle name="T_KT_PA1" xfId="2201"/>
    <cellStyle name="T_KT_Sheet1" xfId="2202"/>
    <cellStyle name="T_KT_TDT Khe Dom(450)" xfId="2203"/>
    <cellStyle name="T_KT_TH" xfId="2204"/>
    <cellStyle name="T_KT_TH-" xfId="2205"/>
    <cellStyle name="T_KT_Tham dinh-cau Buc" xfId="2206"/>
    <cellStyle name="T_KT_Tham Tra L3" xfId="2207"/>
    <cellStyle name="T_KT_thon boa- chan thinh" xfId="2208"/>
    <cellStyle name="T_KT_Thon7-NghiaTam" xfId="2209"/>
    <cellStyle name="T_KT_Thon7-NghiaTam-tam" xfId="2210"/>
    <cellStyle name="T_KT_ThonNgoa -chan thinh" xfId="2211"/>
    <cellStyle name="T_KT_van chan - tram tau sua @1" xfId="2212"/>
    <cellStyle name="T_KT_Vi du tinh du toan" xfId="2213"/>
    <cellStyle name="T_KT_Vua Xi Mang" xfId="2214"/>
    <cellStyle name="T_KT_YB-VLK8-K12-duyet" xfId="2215"/>
    <cellStyle name="T_KT_ÿÿÿÿÿ" xfId="2216"/>
    <cellStyle name="T_Luong MNTD" xfId="2217"/>
    <cellStyle name="T_Lương t4,5" xfId="2218"/>
    <cellStyle name="T_LuongA1" xfId="2219"/>
    <cellStyle name="T_mat-TH" xfId="2220"/>
    <cellStyle name="T_mau TH" xfId="2221"/>
    <cellStyle name="T_mau TH_Book1" xfId="2222"/>
    <cellStyle name="T_mau TH_Cau21m+TH" xfId="2223"/>
    <cellStyle name="T_mau TH_CongK14+150" xfId="2224"/>
    <cellStyle name="T_mau TH_K219+950" xfId="2225"/>
    <cellStyle name="T_mau TH_khaitoan" xfId="2226"/>
    <cellStyle name="T_mau TH_KL den nay" xfId="2227"/>
    <cellStyle name="T_mau TH_mat" xfId="2228"/>
    <cellStyle name="T_mau TH_Mat duong" xfId="2229"/>
    <cellStyle name="T_mau TH_NEN + MAT" xfId="2230"/>
    <cellStyle name="T_mau TH_Nen duong+TH" xfId="2231"/>
    <cellStyle name="T_mau TH_PA1" xfId="2232"/>
    <cellStyle name="T_mau TH_TH" xfId="2233"/>
    <cellStyle name="T_mau TH_TH-" xfId="2234"/>
    <cellStyle name="T_mau TH_van chan - tram tau sua @1" xfId="2235"/>
    <cellStyle name="T_mau TH_Vi du tinh du toan" xfId="2236"/>
    <cellStyle name="T_mau TH_Vua Xi Mang" xfId="2237"/>
    <cellStyle name="T_N.Khat-SuaLong" xfId="2238"/>
    <cellStyle name="T_N.Khat-SuaLong_NEN + MAT" xfId="2239"/>
    <cellStyle name="T_N.Khat-SuaLong_Nen duong+TH" xfId="2240"/>
    <cellStyle name="T_N.Khat-SuaLong_Vua Xi Mang" xfId="2241"/>
    <cellStyle name="T_NC" xfId="2242"/>
    <cellStyle name="T_NEN + MAT" xfId="2243"/>
    <cellStyle name="T_Nen duong+TH" xfId="2244"/>
    <cellStyle name="T_phu bieu Chan Son" xfId="2245"/>
    <cellStyle name="T_phu bieu Chan Son 2" xfId="2246"/>
    <cellStyle name="T_phu bieu Chan Son_BIEU TỔNG CHIÊM HÓA 2017" xfId="2247"/>
    <cellStyle name="T_phu bieu Chan Son_BIEU TỔNG CHIÊM HÓA 2018" xfId="2248"/>
    <cellStyle name="T_phu bieu Chan Son_BIEU TRINH CUOI CUNG TRUNG" xfId="2249"/>
    <cellStyle name="T_phu bieu Chan Son_Dự án đắng ký năm 2019" xfId="2250"/>
    <cellStyle name="T_phu bieu Chan Son_qhoach Chiem Hoa TRUNG 227" xfId="2251"/>
    <cellStyle name="T_Phu luc" xfId="2252"/>
    <cellStyle name="T_QH cac cong trinh Phi NN" xfId="2253"/>
    <cellStyle name="T_SO KE TOAN 2005 + Chi tiet" xfId="2254"/>
    <cellStyle name="T_sosanh gui tinh 21-2cuc" xfId="2255"/>
    <cellStyle name="T_ta xi lang 02" xfId="2256"/>
    <cellStyle name="T_Thau DL.M An gói 3 chính thức" xfId="2257"/>
    <cellStyle name="T_Theo doi NT" xfId="2258"/>
    <cellStyle name="T_THKL" xfId="2259"/>
    <cellStyle name="T_THKL_Book1" xfId="2260"/>
    <cellStyle name="T_THKL_Cau21m+TH" xfId="2261"/>
    <cellStyle name="T_THKL_K219+950" xfId="2262"/>
    <cellStyle name="T_THKL_KhaiToan-k0-1" xfId="2263"/>
    <cellStyle name="T_THKL_KL den nay" xfId="2264"/>
    <cellStyle name="T_THKL_Mat duong" xfId="2265"/>
    <cellStyle name="T_THKL_mat+TH" xfId="2266"/>
    <cellStyle name="T_THKL_NEN + MAT" xfId="2267"/>
    <cellStyle name="T_THKL_Nen duong+TH" xfId="2268"/>
    <cellStyle name="T_THKL_Nen+TH" xfId="2269"/>
    <cellStyle name="T_THKL_Nen2" xfId="2270"/>
    <cellStyle name="T_THKL_Sheet1" xfId="2271"/>
    <cellStyle name="T_THKL_TH" xfId="2272"/>
    <cellStyle name="T_THKL_TH_1" xfId="2273"/>
    <cellStyle name="T_THKL_Tham Tra L3" xfId="2274"/>
    <cellStyle name="T_THKL_Thon Dang Con" xfId="2275"/>
    <cellStyle name="T_THKL_Thon n­uoc mat" xfId="2276"/>
    <cellStyle name="T_THKL_Thon n­uoc mat-GPMB" xfId="2277"/>
    <cellStyle name="T_THKL_TH-sua" xfId="2278"/>
    <cellStyle name="T_THKL_Tong hop" xfId="2279"/>
    <cellStyle name="T_THKL_Vua Xi Mang" xfId="2280"/>
    <cellStyle name="T_th-tgiam" xfId="2281"/>
    <cellStyle name="T_Trung 1" xfId="2282"/>
    <cellStyle name="T_Trung 1_NEN + MAT" xfId="2283"/>
    <cellStyle name="T_Trung 1_Nen duong+TH" xfId="2284"/>
    <cellStyle name="T_Trung 1_Vi du tinh du toan" xfId="2285"/>
    <cellStyle name="T_Trung 1_Vua Xi Mang" xfId="2286"/>
    <cellStyle name="T_van chan - tram tau sua @1" xfId="2287"/>
    <cellStyle name="T_Van Yen1" xfId="2288"/>
    <cellStyle name="T_VANCHAN" xfId="2289"/>
    <cellStyle name="T_Vi du tinh du toan" xfId="2290"/>
    <cellStyle name="T_Vua Xi Mang" xfId="2291"/>
    <cellStyle name="T_YB-VL-K3-K5+629" xfId="2292"/>
    <cellStyle name="tde" xfId="2293"/>
    <cellStyle name="Text Indent A" xfId="2294"/>
    <cellStyle name="Text Indent B" xfId="2295"/>
    <cellStyle name="Text Indent C" xfId="2296"/>
    <cellStyle name="th" xfId="2297"/>
    <cellStyle name="þ_x001d_ð¤_x000c_¯þ_x0014__x000d_¨þU_x0001_À_x0004_ _x0015__x000f__x0001__x0001_" xfId="2298"/>
    <cellStyle name="þ_x001d_ð·_x000c_æþ'_x000d_ßþU_x0001_Ø_x0005_ü_x0014__x0007__x0001__x0001_" xfId="2299"/>
    <cellStyle name="þ_x001d_ð·_x000c_æþ'_x000d_ßþU_x0001_Ø_x0005_ü_x0014__x0007__x0001__x0001_ 2" xfId="2300"/>
    <cellStyle name="þ_x001d_ðÇ%Uý—&amp;Hý9_x0008_Ÿ s_x000a__x0007__x0001__x0001_" xfId="2301"/>
    <cellStyle name="þ_x001d_ðÇ%Uý—&amp;Hý9_x0008_Ÿ s_x000a__x0007__x0001__x0001_ 2" xfId="2302"/>
    <cellStyle name="þ_x001d_ðÇ%Uý—&amp;Hý9_x0008_Ÿ s_x000a__x0007__x0001__x0001_ 3" xfId="2303"/>
    <cellStyle name="þ_x001d_ðÇ%Uý—&amp;Hý9_x0008_Ÿ s_x000a__x0007__x0001__x0001_ 4" xfId="2304"/>
    <cellStyle name="þ_x001d_ðÇ%Uý—&amp;Hý9_x0008_Ÿ s_x000a__x0007__x0001__x0001_ 5" xfId="2305"/>
    <cellStyle name="þ_x001d_ðÇ%Uý—&amp;Hý9_x0008_Ÿ s_x000a__x0007__x0001__x0001_ 6" xfId="2306"/>
    <cellStyle name="þ_x001d_ðÇ%Uý—&amp;Hý9_x0008_Ÿ s_x000a__x0007__x0001__x0001_ 7" xfId="2307"/>
    <cellStyle name="þ_x001d_ðK_x000c_Fý_x001b__x000d_9ýU_x0001_Ð_x0008_¦)_x0007__x0001__x0001_" xfId="2308"/>
    <cellStyle name="Tien1" xfId="2309"/>
    <cellStyle name="Tieu_de_2" xfId="2310"/>
    <cellStyle name="Title 2" xfId="2311"/>
    <cellStyle name="Total 2" xfId="2312"/>
    <cellStyle name="Total 2 2" xfId="2313"/>
    <cellStyle name="Valuta (0)_CALPREZZ" xfId="2314"/>
    <cellStyle name="Valuta_ PESO ELETTR." xfId="2315"/>
    <cellStyle name="VANG1" xfId="2316"/>
    <cellStyle name="viet" xfId="2317"/>
    <cellStyle name="viet2" xfId="2318"/>
    <cellStyle name="VLB-GTKÕ" xfId="2319"/>
    <cellStyle name="vn time 10" xfId="2320"/>
    <cellStyle name="Vn Time 13" xfId="2321"/>
    <cellStyle name="Vn Time 14" xfId="2322"/>
    <cellStyle name="vnbo" xfId="2323"/>
    <cellStyle name="vnhead1" xfId="2324"/>
    <cellStyle name="vnhead2" xfId="2325"/>
    <cellStyle name="vnhead3" xfId="2326"/>
    <cellStyle name="vnhead3 2" xfId="2327"/>
    <cellStyle name="vnhead4" xfId="2328"/>
    <cellStyle name="vntxt1" xfId="2329"/>
    <cellStyle name="vntxt1 2" xfId="2330"/>
    <cellStyle name="vntxt2" xfId="2331"/>
    <cellStyle name="W_STDFOR" xfId="2332"/>
    <cellStyle name="Währung [0]_UXO VII" xfId="2333"/>
    <cellStyle name="Währung_UXO VII" xfId="2334"/>
    <cellStyle name="Walutowy [0]_Invoices2001Slovakia" xfId="2335"/>
    <cellStyle name="Walutowy_Invoices2001Slovakia" xfId="2336"/>
    <cellStyle name="Warning Text 2" xfId="2337"/>
    <cellStyle name="Warning Text 2 2" xfId="2338"/>
    <cellStyle name="xuan" xfId="2339"/>
    <cellStyle name="똿뗦먛귟 [0.00]_PRODUCT DETAIL Q1" xfId="2340"/>
    <cellStyle name="똿뗦먛귟_PRODUCT DETAIL Q1" xfId="2341"/>
    <cellStyle name="믅됞 [0.00]_PRODUCT DETAIL Q1" xfId="2342"/>
    <cellStyle name="믅됞_PRODUCT DETAIL Q1" xfId="2343"/>
    <cellStyle name="백분율_95" xfId="2344"/>
    <cellStyle name="뷭?_BOOKSHIP" xfId="2345"/>
    <cellStyle name="안건회계법인" xfId="2346"/>
    <cellStyle name="一般_00Q3902REV.1" xfId="2347"/>
    <cellStyle name="千分位[0]_00Q3902REV.1" xfId="2348"/>
    <cellStyle name="千分位_00Q3902REV.1" xfId="2349"/>
    <cellStyle name="콤마 [ - 유형1" xfId="2350"/>
    <cellStyle name="콤마 [ - 유형2" xfId="2351"/>
    <cellStyle name="콤마 [ - 유형3" xfId="2352"/>
    <cellStyle name="콤마 [ - 유형4" xfId="2353"/>
    <cellStyle name="콤마 [ - 유형5" xfId="2354"/>
    <cellStyle name="콤마 [ - 유형6" xfId="2355"/>
    <cellStyle name="콤마 [ - 유형7" xfId="2356"/>
    <cellStyle name="콤마 [ - 유형8" xfId="2357"/>
    <cellStyle name="콤마 [0]_ 비목별 월별기술 " xfId="2358"/>
    <cellStyle name="콤마_ 비목별 월별기술 " xfId="2359"/>
    <cellStyle name="통화 [0]_1202" xfId="2360"/>
    <cellStyle name="통화_1202" xfId="2361"/>
    <cellStyle name="표준_(정보부문)월별인원계획" xfId="2362"/>
    <cellStyle name="桁区切り [0.00]_BQ" xfId="2363"/>
    <cellStyle name="桁区切り_Bo Bridge" xfId="2364"/>
    <cellStyle name="標準_2110-5" xfId="2365"/>
    <cellStyle name="貨幣 [0]_00Q3902REV.1" xfId="2366"/>
    <cellStyle name="貨幣[0]_BRE" xfId="2367"/>
    <cellStyle name="貨幣_00Q3902REV.1" xfId="2368"/>
    <cellStyle name="通貨 [0.00]_CONC-1.xls グラフ 1" xfId="2369"/>
    <cellStyle name="通貨_CONC-1.xls グラフ 1" xfId="2370"/>
    <cellStyle name=" [0.00]_ Att. 1- Cover" xfId="2371"/>
    <cellStyle name="_ Att. 1- Cover" xfId="2372"/>
    <cellStyle name="?_ Att. 1- Cover" xfId="2373"/>
  </cellStyles>
  <dxfs count="24">
    <dxf>
      <font>
        <color auto="1"/>
      </font>
    </dxf>
    <dxf>
      <font>
        <color indexed="9"/>
      </font>
    </dxf>
    <dxf>
      <font>
        <color auto="1"/>
      </font>
    </dxf>
    <dxf>
      <font>
        <color indexed="9"/>
      </font>
    </dxf>
    <dxf>
      <font>
        <color auto="1"/>
      </font>
    </dxf>
    <dxf>
      <font>
        <color indexed="9"/>
      </font>
    </dxf>
    <dxf>
      <font>
        <color auto="1"/>
      </font>
    </dxf>
    <dxf>
      <font>
        <color indexed="9"/>
      </font>
    </dxf>
    <dxf>
      <font>
        <color theme="0"/>
      </font>
    </dxf>
    <dxf>
      <font>
        <color theme="0"/>
      </font>
    </dxf>
    <dxf>
      <font>
        <color auto="1"/>
      </font>
    </dxf>
    <dxf>
      <font>
        <color indexed="9"/>
      </font>
    </dxf>
    <dxf>
      <font>
        <color auto="1"/>
      </font>
    </dxf>
    <dxf>
      <font>
        <color indexed="9"/>
      </font>
    </dxf>
    <dxf>
      <font>
        <color auto="1"/>
      </font>
    </dxf>
    <dxf>
      <font>
        <color indexed="9"/>
      </font>
    </dxf>
    <dxf>
      <font>
        <color auto="1"/>
      </font>
    </dxf>
    <dxf>
      <font>
        <color indexed="9"/>
      </font>
    </dxf>
    <dxf>
      <font>
        <color auto="1"/>
      </font>
    </dxf>
    <dxf>
      <font>
        <color indexed="9"/>
      </font>
    </dxf>
    <dxf>
      <font>
        <color auto="1"/>
      </font>
    </dxf>
    <dxf>
      <font>
        <color indexed="9"/>
      </font>
    </dxf>
    <dxf>
      <font>
        <color auto="1"/>
      </font>
    </dxf>
    <dxf>
      <font>
        <color indexed="9"/>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Y96"/>
  <sheetViews>
    <sheetView showZeros="0" zoomScale="70" zoomScaleNormal="70" zoomScaleSheetLayoutView="70" workbookViewId="0">
      <selection activeCell="B9" sqref="B9"/>
    </sheetView>
  </sheetViews>
  <sheetFormatPr defaultColWidth="8.109375" defaultRowHeight="15.75"/>
  <cols>
    <col min="1" max="1" width="6.109375" style="82" customWidth="1"/>
    <col min="2" max="2" width="50.88671875" style="82" customWidth="1"/>
    <col min="3" max="3" width="6.88671875" style="107" customWidth="1"/>
    <col min="4" max="4" width="10.109375" style="82" hidden="1" customWidth="1"/>
    <col min="5" max="5" width="11.77734375" style="82" hidden="1" customWidth="1"/>
    <col min="6" max="6" width="10.33203125" style="82" customWidth="1"/>
    <col min="7" max="7" width="7.77734375" style="82" customWidth="1"/>
    <col min="8" max="8" width="8.109375" style="82" customWidth="1"/>
    <col min="9" max="9" width="8.5546875" style="82" customWidth="1"/>
    <col min="10" max="10" width="8.88671875" style="82" customWidth="1"/>
    <col min="11" max="11" width="8.44140625" style="82" customWidth="1"/>
    <col min="12" max="13" width="8.5546875" style="82" customWidth="1"/>
    <col min="14" max="14" width="8.21875" style="82" customWidth="1"/>
    <col min="15" max="15" width="8.109375" style="82" customWidth="1"/>
    <col min="16" max="16" width="8.6640625" style="82" customWidth="1"/>
    <col min="17" max="17" width="8" style="82" customWidth="1"/>
    <col min="18" max="18" width="8.109375" style="82" customWidth="1"/>
    <col min="19" max="19" width="8" style="82" customWidth="1"/>
    <col min="20" max="20" width="8.44140625" style="82" customWidth="1"/>
    <col min="21" max="21" width="8.21875" style="82" customWidth="1"/>
    <col min="22" max="22" width="7.88671875" style="82" customWidth="1"/>
    <col min="23" max="23" width="7.6640625" style="82" customWidth="1"/>
    <col min="24" max="24" width="8.21875" style="82" customWidth="1"/>
    <col min="25" max="248" width="8.109375" style="82"/>
    <col min="249" max="249" width="4.5546875" style="82" customWidth="1"/>
    <col min="250" max="250" width="30.77734375" style="82" customWidth="1"/>
    <col min="251" max="251" width="6.44140625" style="82" customWidth="1"/>
    <col min="252" max="252" width="10.109375" style="82" customWidth="1"/>
    <col min="253" max="253" width="8.21875" style="82" customWidth="1"/>
    <col min="254" max="254" width="8.33203125" style="82" customWidth="1"/>
    <col min="255" max="255" width="8" style="82" customWidth="1"/>
    <col min="256" max="16384" width="8.109375" style="82"/>
  </cols>
  <sheetData>
    <row r="1" spans="1:25">
      <c r="A1" s="60" t="s">
        <v>2629</v>
      </c>
      <c r="B1" s="61"/>
      <c r="C1" s="225"/>
      <c r="D1" s="61"/>
      <c r="E1" s="61"/>
      <c r="F1" s="61"/>
      <c r="G1" s="61"/>
      <c r="H1" s="61"/>
      <c r="I1" s="61"/>
      <c r="J1" s="61"/>
      <c r="K1" s="61"/>
      <c r="L1" s="61"/>
      <c r="M1" s="61"/>
      <c r="N1" s="61"/>
      <c r="O1" s="61"/>
      <c r="P1" s="61"/>
      <c r="Q1" s="61"/>
      <c r="R1" s="61"/>
      <c r="S1" s="61"/>
      <c r="T1" s="61"/>
      <c r="U1" s="61"/>
      <c r="V1" s="61"/>
      <c r="W1" s="61"/>
      <c r="X1" s="61"/>
    </row>
    <row r="2" spans="1:25" ht="18.75">
      <c r="A2" s="658" t="s">
        <v>163</v>
      </c>
      <c r="B2" s="658"/>
      <c r="C2" s="658"/>
      <c r="D2" s="658"/>
      <c r="E2" s="658"/>
      <c r="F2" s="658"/>
      <c r="G2" s="658"/>
      <c r="H2" s="658"/>
      <c r="I2" s="658"/>
      <c r="J2" s="658"/>
      <c r="K2" s="658"/>
      <c r="L2" s="658"/>
      <c r="M2" s="658"/>
      <c r="N2" s="658"/>
      <c r="O2" s="658"/>
      <c r="P2" s="658"/>
      <c r="Q2" s="658"/>
      <c r="R2" s="658"/>
      <c r="S2" s="658"/>
      <c r="T2" s="658"/>
      <c r="U2" s="658"/>
      <c r="V2" s="658"/>
      <c r="W2" s="658"/>
      <c r="X2" s="658"/>
      <c r="Y2" s="62"/>
    </row>
    <row r="3" spans="1:25">
      <c r="A3" s="659" t="s">
        <v>1327</v>
      </c>
      <c r="B3" s="659"/>
      <c r="C3" s="659"/>
      <c r="D3" s="659"/>
      <c r="E3" s="659"/>
      <c r="F3" s="659"/>
      <c r="G3" s="659"/>
      <c r="H3" s="659"/>
      <c r="I3" s="659"/>
      <c r="J3" s="659"/>
      <c r="K3" s="659"/>
      <c r="L3" s="659"/>
      <c r="M3" s="659"/>
      <c r="N3" s="659"/>
      <c r="O3" s="659"/>
      <c r="P3" s="659"/>
      <c r="Q3" s="659"/>
      <c r="R3" s="659"/>
      <c r="S3" s="659"/>
      <c r="T3" s="659"/>
      <c r="U3" s="659"/>
      <c r="V3" s="659"/>
      <c r="W3" s="659"/>
      <c r="X3" s="659"/>
      <c r="Y3" s="62"/>
    </row>
    <row r="4" spans="1:25" s="83" customFormat="1">
      <c r="A4" s="63"/>
      <c r="B4" s="64"/>
      <c r="C4" s="254"/>
      <c r="D4" s="64"/>
      <c r="E4" s="64"/>
      <c r="F4" s="240"/>
      <c r="G4" s="148"/>
      <c r="H4" s="148"/>
      <c r="I4" s="148"/>
      <c r="J4" s="254"/>
      <c r="K4" s="65"/>
      <c r="L4" s="65"/>
      <c r="M4" s="65"/>
      <c r="N4" s="65"/>
      <c r="O4" s="65"/>
      <c r="Q4" s="66"/>
      <c r="T4" s="660"/>
      <c r="U4" s="660"/>
      <c r="V4" s="660"/>
      <c r="W4" s="661" t="s">
        <v>296</v>
      </c>
      <c r="X4" s="661"/>
    </row>
    <row r="5" spans="1:25">
      <c r="A5" s="651" t="s">
        <v>468</v>
      </c>
      <c r="B5" s="651" t="s">
        <v>298</v>
      </c>
      <c r="C5" s="651" t="s">
        <v>299</v>
      </c>
      <c r="D5" s="651" t="s">
        <v>118</v>
      </c>
      <c r="E5" s="651" t="s">
        <v>1092</v>
      </c>
      <c r="F5" s="653" t="s">
        <v>502</v>
      </c>
      <c r="G5" s="655" t="s">
        <v>470</v>
      </c>
      <c r="H5" s="656"/>
      <c r="I5" s="656"/>
      <c r="J5" s="656"/>
      <c r="K5" s="656"/>
      <c r="L5" s="656"/>
      <c r="M5" s="656"/>
      <c r="N5" s="656"/>
      <c r="O5" s="656"/>
      <c r="P5" s="656"/>
      <c r="Q5" s="656"/>
      <c r="R5" s="656"/>
      <c r="S5" s="656"/>
      <c r="T5" s="656"/>
      <c r="U5" s="656"/>
      <c r="V5" s="656"/>
      <c r="W5" s="656"/>
      <c r="X5" s="657"/>
      <c r="Y5" s="62"/>
    </row>
    <row r="6" spans="1:25" ht="31.5">
      <c r="A6" s="652"/>
      <c r="B6" s="652"/>
      <c r="C6" s="652"/>
      <c r="D6" s="652"/>
      <c r="E6" s="652"/>
      <c r="F6" s="654"/>
      <c r="G6" s="93" t="s">
        <v>1793</v>
      </c>
      <c r="H6" s="93" t="s">
        <v>1794</v>
      </c>
      <c r="I6" s="93" t="s">
        <v>1795</v>
      </c>
      <c r="J6" s="93" t="s">
        <v>1796</v>
      </c>
      <c r="K6" s="93" t="s">
        <v>1797</v>
      </c>
      <c r="L6" s="93" t="s">
        <v>1798</v>
      </c>
      <c r="M6" s="93" t="s">
        <v>1799</v>
      </c>
      <c r="N6" s="93" t="s">
        <v>1800</v>
      </c>
      <c r="O6" s="93" t="s">
        <v>1801</v>
      </c>
      <c r="P6" s="93" t="s">
        <v>153</v>
      </c>
      <c r="Q6" s="93" t="s">
        <v>154</v>
      </c>
      <c r="R6" s="93" t="s">
        <v>155</v>
      </c>
      <c r="S6" s="93" t="s">
        <v>156</v>
      </c>
      <c r="T6" s="93" t="s">
        <v>157</v>
      </c>
      <c r="U6" s="93" t="s">
        <v>158</v>
      </c>
      <c r="V6" s="93" t="s">
        <v>159</v>
      </c>
      <c r="W6" s="93" t="s">
        <v>160</v>
      </c>
      <c r="X6" s="93" t="s">
        <v>161</v>
      </c>
    </row>
    <row r="7" spans="1:25" s="640" customFormat="1" ht="22.15" customHeight="1">
      <c r="A7" s="639">
        <v>-1</v>
      </c>
      <c r="B7" s="639">
        <v>-2</v>
      </c>
      <c r="C7" s="639">
        <v>-3</v>
      </c>
      <c r="D7" s="639">
        <v>-4</v>
      </c>
      <c r="E7" s="639">
        <v>-5</v>
      </c>
      <c r="F7" s="639" t="s">
        <v>117</v>
      </c>
      <c r="G7" s="639">
        <v>-7</v>
      </c>
      <c r="H7" s="639">
        <v>-8</v>
      </c>
      <c r="I7" s="639">
        <v>-9</v>
      </c>
      <c r="J7" s="639">
        <v>-10</v>
      </c>
      <c r="K7" s="639">
        <v>-11</v>
      </c>
      <c r="L7" s="639">
        <v>-12</v>
      </c>
      <c r="M7" s="639">
        <v>-13</v>
      </c>
      <c r="N7" s="639">
        <v>-14</v>
      </c>
      <c r="O7" s="639">
        <v>-15</v>
      </c>
      <c r="P7" s="639">
        <v>-16</v>
      </c>
      <c r="Q7" s="639">
        <v>-17</v>
      </c>
      <c r="R7" s="639">
        <v>-18</v>
      </c>
      <c r="S7" s="639">
        <v>-19</v>
      </c>
      <c r="T7" s="639">
        <v>-20</v>
      </c>
      <c r="U7" s="639">
        <v>-21</v>
      </c>
      <c r="V7" s="639">
        <v>-22</v>
      </c>
      <c r="W7" s="639">
        <v>-23</v>
      </c>
      <c r="X7" s="639">
        <v>-24</v>
      </c>
    </row>
    <row r="8" spans="1:25" s="84" customFormat="1" ht="31.9" customHeight="1">
      <c r="A8" s="68"/>
      <c r="B8" s="68" t="s">
        <v>472</v>
      </c>
      <c r="C8" s="68"/>
      <c r="D8" s="301">
        <v>90054.7</v>
      </c>
      <c r="E8" s="301">
        <f>F8-D8</f>
        <v>-0.10999999998603016</v>
      </c>
      <c r="F8" s="299">
        <f t="shared" ref="F8:X8" si="0">SUM(F9,F19,F57)</f>
        <v>90054.590000000011</v>
      </c>
      <c r="G8" s="299">
        <f t="shared" si="0"/>
        <v>3277.4100000000003</v>
      </c>
      <c r="H8" s="299">
        <f t="shared" si="0"/>
        <v>1427.8700000000001</v>
      </c>
      <c r="I8" s="299">
        <f t="shared" si="0"/>
        <v>2857.0099999999998</v>
      </c>
      <c r="J8" s="299">
        <f t="shared" si="0"/>
        <v>5288.26</v>
      </c>
      <c r="K8" s="299">
        <f t="shared" si="0"/>
        <v>2676.75</v>
      </c>
      <c r="L8" s="299">
        <f t="shared" si="0"/>
        <v>3399.7799999999997</v>
      </c>
      <c r="M8" s="299">
        <f t="shared" si="0"/>
        <v>4065.85</v>
      </c>
      <c r="N8" s="299">
        <f t="shared" si="0"/>
        <v>6439.83</v>
      </c>
      <c r="O8" s="299">
        <f t="shared" si="0"/>
        <v>3180.6</v>
      </c>
      <c r="P8" s="299">
        <f t="shared" si="0"/>
        <v>2874.06</v>
      </c>
      <c r="Q8" s="299">
        <f t="shared" si="0"/>
        <v>8863.8100000000013</v>
      </c>
      <c r="R8" s="299">
        <f t="shared" si="0"/>
        <v>5056.82</v>
      </c>
      <c r="S8" s="299">
        <f t="shared" si="0"/>
        <v>7495.84</v>
      </c>
      <c r="T8" s="299">
        <f t="shared" si="0"/>
        <v>2370.6900000000005</v>
      </c>
      <c r="U8" s="299">
        <f t="shared" si="0"/>
        <v>12904.750000000002</v>
      </c>
      <c r="V8" s="299">
        <f t="shared" si="0"/>
        <v>9352.44</v>
      </c>
      <c r="W8" s="299">
        <f t="shared" si="0"/>
        <v>2160.27</v>
      </c>
      <c r="X8" s="299">
        <f t="shared" si="0"/>
        <v>6362.55</v>
      </c>
    </row>
    <row r="9" spans="1:25" s="84" customFormat="1" ht="23.45" customHeight="1">
      <c r="A9" s="69">
        <v>1</v>
      </c>
      <c r="B9" s="269" t="s">
        <v>473</v>
      </c>
      <c r="C9" s="270" t="s">
        <v>302</v>
      </c>
      <c r="D9" s="301">
        <v>83571.399999999994</v>
      </c>
      <c r="E9" s="301">
        <f t="shared" ref="E9:E57" si="1">F9-D9</f>
        <v>-166.90499999998428</v>
      </c>
      <c r="F9" s="299">
        <f>SUM(F10,F12:F18)</f>
        <v>83404.49500000001</v>
      </c>
      <c r="G9" s="299">
        <f t="shared" ref="G9:X9" si="2">SUM(G10,G12:G18)</f>
        <v>2778.2350000000001</v>
      </c>
      <c r="H9" s="299">
        <f t="shared" si="2"/>
        <v>1282.68</v>
      </c>
      <c r="I9" s="299">
        <f t="shared" si="2"/>
        <v>2708.64</v>
      </c>
      <c r="J9" s="299">
        <f t="shared" si="2"/>
        <v>4774.92</v>
      </c>
      <c r="K9" s="299">
        <f t="shared" si="2"/>
        <v>2357.8000000000002</v>
      </c>
      <c r="L9" s="299">
        <f t="shared" si="2"/>
        <v>2940.99</v>
      </c>
      <c r="M9" s="299">
        <f t="shared" si="2"/>
        <v>3530.52</v>
      </c>
      <c r="N9" s="299">
        <f t="shared" si="2"/>
        <v>6203.05</v>
      </c>
      <c r="O9" s="299">
        <f t="shared" si="2"/>
        <v>2972.97</v>
      </c>
      <c r="P9" s="299">
        <f t="shared" si="2"/>
        <v>2654.12</v>
      </c>
      <c r="Q9" s="299">
        <f t="shared" si="2"/>
        <v>8494.7200000000012</v>
      </c>
      <c r="R9" s="299">
        <f t="shared" si="2"/>
        <v>4408.17</v>
      </c>
      <c r="S9" s="299">
        <f t="shared" si="2"/>
        <v>7111.6500000000005</v>
      </c>
      <c r="T9" s="299">
        <f t="shared" si="2"/>
        <v>2160.2500000000005</v>
      </c>
      <c r="U9" s="299">
        <f t="shared" si="2"/>
        <v>12634.300000000001</v>
      </c>
      <c r="V9" s="299">
        <f t="shared" si="2"/>
        <v>8667.5399999999991</v>
      </c>
      <c r="W9" s="299">
        <f t="shared" si="2"/>
        <v>1775.17</v>
      </c>
      <c r="X9" s="299">
        <f t="shared" si="2"/>
        <v>5948.77</v>
      </c>
    </row>
    <row r="10" spans="1:25" ht="15" customHeight="1">
      <c r="A10" s="70" t="s">
        <v>367</v>
      </c>
      <c r="B10" s="71" t="s">
        <v>474</v>
      </c>
      <c r="C10" s="72" t="s">
        <v>303</v>
      </c>
      <c r="D10" s="300">
        <v>3597.7</v>
      </c>
      <c r="E10" s="300">
        <f t="shared" si="1"/>
        <v>73.730000000000018</v>
      </c>
      <c r="F10" s="300">
        <f t="shared" ref="F10:F18" si="3">SUM(G10:X10)</f>
        <v>3671.43</v>
      </c>
      <c r="G10" s="300">
        <f ca="1">SUM('1.TT_TYEN'!$G$61:$H$61)</f>
        <v>115.83999999999999</v>
      </c>
      <c r="H10" s="300">
        <f ca="1">SUM('2.N_MUC'!$G$61:$H$61)</f>
        <v>176.66</v>
      </c>
      <c r="I10" s="300">
        <f ca="1">SUM('3.B_COC'!$G$61:$H$61)</f>
        <v>147.04999999999998</v>
      </c>
      <c r="J10" s="300">
        <f ca="1">SUM('4.T_LONG'!$G$61:$H$61)</f>
        <v>263.89</v>
      </c>
      <c r="K10" s="300">
        <f ca="1">SUM('5.BI_XA'!$G$61:$H$61)</f>
        <v>185.70000000000002</v>
      </c>
      <c r="L10" s="300">
        <f ca="1">SUM('6.T_HOA'!$G$61:$H$61)</f>
        <v>227.41</v>
      </c>
      <c r="M10" s="300">
        <f ca="1">SUM('7.T_SON'!$G$61:$H$61)</f>
        <v>262.89</v>
      </c>
      <c r="N10" s="300">
        <f ca="1">SUM('8.M_HUONG'!$G$61:$H$61)</f>
        <v>373.87</v>
      </c>
      <c r="O10" s="300">
        <f ca="1">SUM('9.M_DAN'!$G$61:$H$61)</f>
        <v>136.07</v>
      </c>
      <c r="P10" s="300">
        <f ca="1">SUM('10.M_KHUONG'!$G$61:$H$61)</f>
        <v>87.109999999999985</v>
      </c>
      <c r="Q10" s="300">
        <f ca="1">SUM('11.P_LUU'!$G$61:$H$61)</f>
        <v>327.59999999999997</v>
      </c>
      <c r="R10" s="300">
        <f ca="1">SUM('12.T_THANH'!$G$61:$H$61)</f>
        <v>215.05</v>
      </c>
      <c r="S10" s="300">
        <f ca="1">SUM('13.Y_THUAN'!$G$61:$H$61)</f>
        <v>158.69</v>
      </c>
      <c r="T10" s="300">
        <f ca="1">SUM('14.BA_XA'!$G$61:$H$61)</f>
        <v>120.16000000000001</v>
      </c>
      <c r="U10" s="300">
        <f ca="1">SUM('15.Y_LAM'!$G$61:$H$61)</f>
        <v>87.52000000000001</v>
      </c>
      <c r="V10" s="300">
        <f ca="1">SUM('16.Y_PHU'!$G$61:$H$61)</f>
        <v>196.43</v>
      </c>
      <c r="W10" s="300">
        <f ca="1">SUM('17.D_NINH'!$G$61:$H$61)</f>
        <v>271.13</v>
      </c>
      <c r="X10" s="300">
        <f ca="1">SUM('18.H_DUC'!$G$61:$H$61)</f>
        <v>318.35999999999996</v>
      </c>
    </row>
    <row r="11" spans="1:25" ht="15" customHeight="1">
      <c r="A11" s="70"/>
      <c r="B11" s="71" t="s">
        <v>475</v>
      </c>
      <c r="C11" s="72" t="s">
        <v>304</v>
      </c>
      <c r="D11" s="300">
        <v>3039.1</v>
      </c>
      <c r="E11" s="300">
        <f t="shared" si="1"/>
        <v>-14.230000000000473</v>
      </c>
      <c r="F11" s="300">
        <f t="shared" si="3"/>
        <v>3024.8699999999994</v>
      </c>
      <c r="G11" s="300">
        <f ca="1">'1.TT_TYEN'!G61</f>
        <v>115.35</v>
      </c>
      <c r="H11" s="300">
        <f ca="1">'2.N_MUC'!G61</f>
        <v>148.54</v>
      </c>
      <c r="I11" s="300">
        <f ca="1">'3.B_COC'!G61</f>
        <v>114.41999999999999</v>
      </c>
      <c r="J11" s="300">
        <f ca="1">'4.T_LONG'!G61</f>
        <v>201.07</v>
      </c>
      <c r="K11" s="300">
        <f ca="1">'5.BI_XA'!G61</f>
        <v>139.58000000000001</v>
      </c>
      <c r="L11" s="300">
        <f ca="1">'6.T_HOA'!G61</f>
        <v>139.60999999999999</v>
      </c>
      <c r="M11" s="300">
        <f ca="1">'7.T_SON'!G61</f>
        <v>249.92000000000002</v>
      </c>
      <c r="N11" s="300">
        <f ca="1">'8.M_HUONG'!G61</f>
        <v>362.65000000000003</v>
      </c>
      <c r="O11" s="300">
        <f ca="1">'9.M_DAN'!G61</f>
        <v>119.07</v>
      </c>
      <c r="P11" s="300">
        <f ca="1">'10.M_KHUONG'!G61</f>
        <v>74.559999999999988</v>
      </c>
      <c r="Q11" s="300">
        <f ca="1">'11.P_LUU'!G61</f>
        <v>287.27</v>
      </c>
      <c r="R11" s="300">
        <f ca="1">'12.T_THANH'!G61</f>
        <v>192.19</v>
      </c>
      <c r="S11" s="300">
        <f ca="1">'13.Y_THUAN'!G61</f>
        <v>104.44</v>
      </c>
      <c r="T11" s="300">
        <f ca="1">'14.BA_XA'!G61</f>
        <v>87.54</v>
      </c>
      <c r="U11" s="300">
        <f ca="1">'15.Y_LAM'!G61</f>
        <v>82.740000000000009</v>
      </c>
      <c r="V11" s="300">
        <f ca="1">'16.Y_PHU'!G61</f>
        <v>163.22</v>
      </c>
      <c r="W11" s="300">
        <f ca="1">'17.D_NINH'!G61</f>
        <v>168.79</v>
      </c>
      <c r="X11" s="300">
        <f ca="1">'18.H_DUC'!G61</f>
        <v>273.90999999999997</v>
      </c>
    </row>
    <row r="12" spans="1:25" ht="15" customHeight="1">
      <c r="A12" s="70" t="s">
        <v>375</v>
      </c>
      <c r="B12" s="71" t="s">
        <v>476</v>
      </c>
      <c r="C12" s="72" t="s">
        <v>307</v>
      </c>
      <c r="D12" s="300">
        <v>3136.7</v>
      </c>
      <c r="E12" s="300">
        <f t="shared" si="1"/>
        <v>-121.77999999999975</v>
      </c>
      <c r="F12" s="300">
        <f t="shared" si="3"/>
        <v>3014.92</v>
      </c>
      <c r="G12" s="300">
        <f ca="1">'1.TT_TYEN'!$J$61</f>
        <v>3.6999999999999957</v>
      </c>
      <c r="H12" s="300">
        <f ca="1">'2.N_MUC'!$J$61</f>
        <v>56.660000000000004</v>
      </c>
      <c r="I12" s="300">
        <f ca="1">'3.B_COC'!$J$61</f>
        <v>55.730000000000004</v>
      </c>
      <c r="J12" s="300">
        <f ca="1">'4.T_LONG'!$J$61</f>
        <v>79.05</v>
      </c>
      <c r="K12" s="300">
        <f ca="1">'5.BI_XA'!$J$61</f>
        <v>339.96</v>
      </c>
      <c r="L12" s="300">
        <f ca="1">'6.T_HOA'!$J$61</f>
        <v>210.62</v>
      </c>
      <c r="M12" s="300">
        <f ca="1">'7.T_SON'!$J$61</f>
        <v>162.35999999999999</v>
      </c>
      <c r="N12" s="300">
        <f ca="1">'8.M_HUONG'!$J$61</f>
        <v>174.8</v>
      </c>
      <c r="O12" s="300">
        <f ca="1">'9.M_DAN'!$J$61</f>
        <v>181.49</v>
      </c>
      <c r="P12" s="300">
        <f ca="1">'10.M_KHUONG'!$J$61</f>
        <v>197.62</v>
      </c>
      <c r="Q12" s="300">
        <f ca="1">'11.P_LUU'!$J$61</f>
        <v>215.42000000000002</v>
      </c>
      <c r="R12" s="300">
        <f ca="1">'12.T_THANH'!$J$61</f>
        <v>488.32</v>
      </c>
      <c r="S12" s="300">
        <f ca="1">'13.Y_THUAN'!$J$61</f>
        <v>87.679999999999993</v>
      </c>
      <c r="T12" s="300">
        <f ca="1">'14.BA_XA'!$J$61</f>
        <v>323.24</v>
      </c>
      <c r="U12" s="300">
        <f ca="1">'15.Y_LAM'!$J$61</f>
        <v>78.28</v>
      </c>
      <c r="V12" s="300">
        <f ca="1">'16.Y_PHU'!$J$61</f>
        <v>52.84</v>
      </c>
      <c r="W12" s="300">
        <f ca="1">'17.D_NINH'!$J$61</f>
        <v>49.41</v>
      </c>
      <c r="X12" s="300">
        <f ca="1">'18.H_DUC'!$J$61</f>
        <v>257.74</v>
      </c>
    </row>
    <row r="13" spans="1:25" ht="15" customHeight="1">
      <c r="A13" s="70" t="s">
        <v>377</v>
      </c>
      <c r="B13" s="71" t="s">
        <v>378</v>
      </c>
      <c r="C13" s="72" t="s">
        <v>308</v>
      </c>
      <c r="D13" s="300">
        <v>15165</v>
      </c>
      <c r="E13" s="300">
        <f t="shared" si="1"/>
        <v>81.214999999998327</v>
      </c>
      <c r="F13" s="300">
        <f t="shared" si="3"/>
        <v>15246.214999999998</v>
      </c>
      <c r="G13" s="300">
        <f ca="1">'1.TT_TYEN'!$K$61</f>
        <v>788.99499999999989</v>
      </c>
      <c r="H13" s="300">
        <f ca="1">'2.N_MUC'!$K$61</f>
        <v>255.6</v>
      </c>
      <c r="I13" s="300">
        <f ca="1">'3.B_COC'!$K$61</f>
        <v>391.82</v>
      </c>
      <c r="J13" s="300">
        <f ca="1">'4.T_LONG'!$K$61</f>
        <v>418.37</v>
      </c>
      <c r="K13" s="300">
        <f ca="1">'5.BI_XA'!$K$61</f>
        <v>351.81</v>
      </c>
      <c r="L13" s="300">
        <f ca="1">'6.T_HOA'!$K$61</f>
        <v>683.71</v>
      </c>
      <c r="M13" s="300">
        <f ca="1">'7.T_SON'!$K$61</f>
        <v>696.37</v>
      </c>
      <c r="N13" s="300">
        <f ca="1">'8.M_HUONG'!$K$61</f>
        <v>520.73</v>
      </c>
      <c r="O13" s="300">
        <f ca="1">'9.M_DAN'!$K$61</f>
        <v>973.75</v>
      </c>
      <c r="P13" s="300">
        <f ca="1">'10.M_KHUONG'!$K$61</f>
        <v>1082.83</v>
      </c>
      <c r="Q13" s="300">
        <f ca="1">'11.P_LUU'!$K$61</f>
        <v>2588.23</v>
      </c>
      <c r="R13" s="300">
        <f ca="1">'12.T_THANH'!$K$61</f>
        <v>1367.73</v>
      </c>
      <c r="S13" s="300">
        <f ca="1">'13.Y_THUAN'!$K$61</f>
        <v>1418.95</v>
      </c>
      <c r="T13" s="300">
        <f ca="1">'14.BA_XA'!$K$61</f>
        <v>598.55999999999995</v>
      </c>
      <c r="U13" s="300">
        <f ca="1">'15.Y_LAM'!$K$61</f>
        <v>833.13</v>
      </c>
      <c r="V13" s="300">
        <f ca="1">'16.Y_PHU'!$K$61</f>
        <v>1227.46</v>
      </c>
      <c r="W13" s="300">
        <f ca="1">'17.D_NINH'!$K$61</f>
        <v>729.80000000000007</v>
      </c>
      <c r="X13" s="300">
        <f ca="1">'18.H_DUC'!$K$61</f>
        <v>318.37</v>
      </c>
    </row>
    <row r="14" spans="1:25" ht="15" customHeight="1">
      <c r="A14" s="70" t="s">
        <v>379</v>
      </c>
      <c r="B14" s="71" t="s">
        <v>380</v>
      </c>
      <c r="C14" s="72" t="s">
        <v>309</v>
      </c>
      <c r="D14" s="300">
        <v>8780.6</v>
      </c>
      <c r="E14" s="300">
        <f t="shared" si="1"/>
        <v>7.6499999999996362</v>
      </c>
      <c r="F14" s="300">
        <f t="shared" si="3"/>
        <v>8788.25</v>
      </c>
      <c r="G14" s="300">
        <f ca="1">'1.TT_TYEN'!$L$61</f>
        <v>0</v>
      </c>
      <c r="H14" s="300">
        <f ca="1">'2.N_MUC'!$L$61</f>
        <v>0</v>
      </c>
      <c r="I14" s="300">
        <f ca="1">'3.B_COC'!$L$61</f>
        <v>48.74</v>
      </c>
      <c r="J14" s="300">
        <f ca="1">'4.T_LONG'!$L$61</f>
        <v>298.16000000000003</v>
      </c>
      <c r="K14" s="300">
        <f ca="1">'5.BI_XA'!$L$61</f>
        <v>160.27000000000001</v>
      </c>
      <c r="L14" s="300">
        <f ca="1">'6.T_HOA'!$L$61</f>
        <v>0</v>
      </c>
      <c r="M14" s="300">
        <f ca="1">'7.T_SON'!$L$61</f>
        <v>0</v>
      </c>
      <c r="N14" s="300">
        <f ca="1">'8.M_HUONG'!$L$61</f>
        <v>1479.4</v>
      </c>
      <c r="O14" s="300">
        <f ca="1">'9.M_DAN'!$L$61</f>
        <v>514.30999999999995</v>
      </c>
      <c r="P14" s="300">
        <f ca="1">'10.M_KHUONG'!$L$61</f>
        <v>598.01</v>
      </c>
      <c r="Q14" s="300">
        <f ca="1">'11.P_LUU'!$L$61</f>
        <v>987.5</v>
      </c>
      <c r="R14" s="300">
        <f ca="1">'12.T_THANH'!$L$61</f>
        <v>0</v>
      </c>
      <c r="S14" s="300">
        <f ca="1">'13.Y_THUAN'!$L$61</f>
        <v>0</v>
      </c>
      <c r="T14" s="300">
        <f ca="1">'14.BA_XA'!$L$61</f>
        <v>0</v>
      </c>
      <c r="U14" s="300">
        <f ca="1">'15.Y_LAM'!$L$61</f>
        <v>3098.94</v>
      </c>
      <c r="V14" s="300">
        <f ca="1">'16.Y_PHU'!$L$61</f>
        <v>1095.6299999999999</v>
      </c>
      <c r="W14" s="300">
        <f ca="1">'17.D_NINH'!$L$61</f>
        <v>0</v>
      </c>
      <c r="X14" s="300">
        <f ca="1">'18.H_DUC'!$L$61</f>
        <v>507.29</v>
      </c>
    </row>
    <row r="15" spans="1:25" ht="15" customHeight="1">
      <c r="A15" s="70" t="s">
        <v>381</v>
      </c>
      <c r="B15" s="71" t="s">
        <v>382</v>
      </c>
      <c r="C15" s="72" t="s">
        <v>310</v>
      </c>
      <c r="D15" s="300">
        <v>5551.6</v>
      </c>
      <c r="E15" s="300">
        <f t="shared" si="1"/>
        <v>7.4599999999991269</v>
      </c>
      <c r="F15" s="300">
        <f t="shared" si="3"/>
        <v>5559.0599999999995</v>
      </c>
      <c r="G15" s="300">
        <f ca="1">'1.TT_TYEN'!$M$61</f>
        <v>0</v>
      </c>
      <c r="H15" s="300">
        <f ca="1">'2.N_MUC'!$M$61</f>
        <v>0</v>
      </c>
      <c r="I15" s="300">
        <f ca="1">'3.B_COC'!$M$61</f>
        <v>0</v>
      </c>
      <c r="J15" s="300">
        <f ca="1">'4.T_LONG'!$M$61</f>
        <v>0</v>
      </c>
      <c r="K15" s="300">
        <f ca="1">'5.BI_XA'!$M$61</f>
        <v>0</v>
      </c>
      <c r="L15" s="300">
        <f ca="1">'6.T_HOA'!$M$61</f>
        <v>0</v>
      </c>
      <c r="M15" s="300">
        <f ca="1">'7.T_SON'!$M$61</f>
        <v>0</v>
      </c>
      <c r="N15" s="300">
        <f ca="1">'8.M_HUONG'!$M$61</f>
        <v>0</v>
      </c>
      <c r="O15" s="300">
        <f ca="1">'9.M_DAN'!$M$61</f>
        <v>0</v>
      </c>
      <c r="P15" s="300">
        <f ca="1">'10.M_KHUONG'!$M$61</f>
        <v>0</v>
      </c>
      <c r="Q15" s="300">
        <f ca="1">'11.P_LUU'!$M$61</f>
        <v>2062.7000000000003</v>
      </c>
      <c r="R15" s="300">
        <f ca="1">'12.T_THANH'!$M$61</f>
        <v>0</v>
      </c>
      <c r="S15" s="300">
        <f ca="1">'13.Y_THUAN'!$M$61</f>
        <v>3496.3599999999997</v>
      </c>
      <c r="T15" s="300">
        <f ca="1">'14.BA_XA'!$M$61</f>
        <v>0</v>
      </c>
      <c r="U15" s="300">
        <f ca="1">'15.Y_LAM'!$M$61</f>
        <v>0</v>
      </c>
      <c r="V15" s="300">
        <f ca="1">'16.Y_PHU'!$M$61</f>
        <v>0</v>
      </c>
      <c r="W15" s="300">
        <f ca="1">'17.D_NINH'!$M$61</f>
        <v>0</v>
      </c>
      <c r="X15" s="300">
        <f ca="1">'18.H_DUC'!$M$61</f>
        <v>0</v>
      </c>
    </row>
    <row r="16" spans="1:25" ht="15" customHeight="1">
      <c r="A16" s="70" t="s">
        <v>383</v>
      </c>
      <c r="B16" s="71" t="s">
        <v>384</v>
      </c>
      <c r="C16" s="72" t="s">
        <v>311</v>
      </c>
      <c r="D16" s="300">
        <v>46625.5</v>
      </c>
      <c r="E16" s="300">
        <f t="shared" si="1"/>
        <v>-301.45999999999185</v>
      </c>
      <c r="F16" s="300">
        <f t="shared" si="3"/>
        <v>46324.040000000008</v>
      </c>
      <c r="G16" s="300">
        <f ca="1">'1.TT_TYEN'!$N$61</f>
        <v>1777.93</v>
      </c>
      <c r="H16" s="300">
        <f ca="1">'2.N_MUC'!$N$61</f>
        <v>757.15</v>
      </c>
      <c r="I16" s="300">
        <f ca="1">'3.B_COC'!$N$61</f>
        <v>2018.4500000000003</v>
      </c>
      <c r="J16" s="300">
        <f ca="1">'4.T_LONG'!$N$61</f>
        <v>3672.96</v>
      </c>
      <c r="K16" s="300">
        <f ca="1">'5.BI_XA'!$N$61</f>
        <v>1301.26</v>
      </c>
      <c r="L16" s="300">
        <f ca="1">'6.T_HOA'!$N$61</f>
        <v>1756.28</v>
      </c>
      <c r="M16" s="300">
        <f ca="1">'7.T_SON'!$N$61</f>
        <v>2329.1</v>
      </c>
      <c r="N16" s="300">
        <f ca="1">'8.M_HUONG'!$N$61</f>
        <v>3625.87</v>
      </c>
      <c r="O16" s="300">
        <f ca="1">'9.M_DAN'!$N$61</f>
        <v>1139.78</v>
      </c>
      <c r="P16" s="300">
        <f ca="1">'10.M_KHUONG'!$N$61</f>
        <v>677.83</v>
      </c>
      <c r="Q16" s="300">
        <f ca="1">'11.P_LUU'!$N$61</f>
        <v>2272.7200000000003</v>
      </c>
      <c r="R16" s="300">
        <f ca="1">'12.T_THANH'!$N$61</f>
        <v>2287.58</v>
      </c>
      <c r="S16" s="300">
        <f ca="1">'13.Y_THUAN'!$N$61</f>
        <v>1899.12</v>
      </c>
      <c r="T16" s="300">
        <f ca="1">'14.BA_XA'!$N$61</f>
        <v>1066.22</v>
      </c>
      <c r="U16" s="300">
        <f ca="1">'15.Y_LAM'!$N$61</f>
        <v>8512.15</v>
      </c>
      <c r="V16" s="300">
        <f ca="1">'16.Y_PHU'!$N$61</f>
        <v>6054.26</v>
      </c>
      <c r="W16" s="300">
        <f ca="1">'17.D_NINH'!$N$61</f>
        <v>676.3</v>
      </c>
      <c r="X16" s="300">
        <f ca="1">'18.H_DUC'!$N$61</f>
        <v>4499.08</v>
      </c>
    </row>
    <row r="17" spans="1:24" ht="15" customHeight="1">
      <c r="A17" s="70" t="s">
        <v>385</v>
      </c>
      <c r="B17" s="71" t="s">
        <v>386</v>
      </c>
      <c r="C17" s="72" t="s">
        <v>312</v>
      </c>
      <c r="D17" s="300">
        <v>693.5</v>
      </c>
      <c r="E17" s="300">
        <f t="shared" si="1"/>
        <v>37.719999999999914</v>
      </c>
      <c r="F17" s="300">
        <f t="shared" si="3"/>
        <v>731.21999999999991</v>
      </c>
      <c r="G17" s="300">
        <f ca="1">'1.TT_TYEN'!$O$61</f>
        <v>91.77</v>
      </c>
      <c r="H17" s="300">
        <f ca="1">'2.N_MUC'!$O$61</f>
        <v>25.669999999999998</v>
      </c>
      <c r="I17" s="300">
        <f ca="1">'3.B_COC'!$O$61</f>
        <v>38.43</v>
      </c>
      <c r="J17" s="300">
        <f ca="1">'4.T_LONG'!$O$61</f>
        <v>42.489999999999995</v>
      </c>
      <c r="K17" s="300">
        <f ca="1">'5.BI_XA'!$O$61</f>
        <v>13.8</v>
      </c>
      <c r="L17" s="300">
        <f ca="1">'6.T_HOA'!$O$61</f>
        <v>55.97</v>
      </c>
      <c r="M17" s="300">
        <f ca="1">'7.T_SON'!$O$61</f>
        <v>79.800000000000011</v>
      </c>
      <c r="N17" s="300">
        <f ca="1">'8.M_HUONG'!$O$61</f>
        <v>25.38</v>
      </c>
      <c r="O17" s="300">
        <f ca="1">'9.M_DAN'!$O$61</f>
        <v>27.569999999999997</v>
      </c>
      <c r="P17" s="300">
        <f ca="1">'10.M_KHUONG'!$O$61</f>
        <v>10.719999999999999</v>
      </c>
      <c r="Q17" s="300">
        <f ca="1">'11.P_LUU'!$O$61</f>
        <v>40.549999999999997</v>
      </c>
      <c r="R17" s="300">
        <f ca="1">'12.T_THANH'!$O$61</f>
        <v>31.49</v>
      </c>
      <c r="S17" s="300">
        <f ca="1">'13.Y_THUAN'!$O$61</f>
        <v>50.85</v>
      </c>
      <c r="T17" s="300">
        <f ca="1">'14.BA_XA'!$O$61</f>
        <v>52.07</v>
      </c>
      <c r="U17" s="300">
        <f ca="1">'15.Y_LAM'!$O$61</f>
        <v>19.28</v>
      </c>
      <c r="V17" s="300">
        <f ca="1">'16.Y_PHU'!$O$61</f>
        <v>33.92</v>
      </c>
      <c r="W17" s="300">
        <f ca="1">'17.D_NINH'!$O$61</f>
        <v>48.53</v>
      </c>
      <c r="X17" s="300">
        <f ca="1">'18.H_DUC'!$O$61</f>
        <v>42.93</v>
      </c>
    </row>
    <row r="18" spans="1:24" ht="15" customHeight="1">
      <c r="A18" s="70" t="s">
        <v>387</v>
      </c>
      <c r="B18" s="71" t="s">
        <v>388</v>
      </c>
      <c r="C18" s="72" t="s">
        <v>313</v>
      </c>
      <c r="D18" s="300">
        <v>20.8</v>
      </c>
      <c r="E18" s="300">
        <f t="shared" si="1"/>
        <v>48.56</v>
      </c>
      <c r="F18" s="300">
        <f t="shared" si="3"/>
        <v>69.36</v>
      </c>
      <c r="G18" s="300">
        <f ca="1">'1.TT_TYEN'!$P$61</f>
        <v>0</v>
      </c>
      <c r="H18" s="300">
        <f ca="1">'2.N_MUC'!$P$61</f>
        <v>10.94</v>
      </c>
      <c r="I18" s="300">
        <f ca="1">'3.B_COC'!$P$61</f>
        <v>8.42</v>
      </c>
      <c r="J18" s="300">
        <f ca="1">'4.T_LONG'!$P$61</f>
        <v>0</v>
      </c>
      <c r="K18" s="300">
        <f ca="1">'5.BI_XA'!$P$61</f>
        <v>5</v>
      </c>
      <c r="L18" s="300">
        <f ca="1">'6.T_HOA'!$P$61</f>
        <v>7</v>
      </c>
      <c r="M18" s="300">
        <f ca="1">'7.T_SON'!$P$61</f>
        <v>0</v>
      </c>
      <c r="N18" s="300">
        <f ca="1">'8.M_HUONG'!$P$61</f>
        <v>3</v>
      </c>
      <c r="O18" s="300">
        <f ca="1">'9.M_DAN'!$P$61</f>
        <v>0</v>
      </c>
      <c r="P18" s="300">
        <f ca="1">'10.M_KHUONG'!$P$61</f>
        <v>0</v>
      </c>
      <c r="Q18" s="300">
        <f ca="1">'11.P_LUU'!$P$61</f>
        <v>0</v>
      </c>
      <c r="R18" s="300">
        <f ca="1">'12.T_THANH'!$P$61</f>
        <v>18</v>
      </c>
      <c r="S18" s="300">
        <f ca="1">'13.Y_THUAN'!$P$61</f>
        <v>0</v>
      </c>
      <c r="T18" s="300">
        <f ca="1">'14.BA_XA'!$P$61</f>
        <v>0</v>
      </c>
      <c r="U18" s="300">
        <f ca="1">'15.Y_LAM'!$P$61</f>
        <v>5</v>
      </c>
      <c r="V18" s="300">
        <f ca="1">'16.Y_PHU'!$P$61</f>
        <v>7</v>
      </c>
      <c r="W18" s="300">
        <f ca="1">'17.D_NINH'!$P$61</f>
        <v>0</v>
      </c>
      <c r="X18" s="300">
        <f ca="1">'18.H_DUC'!$P$61</f>
        <v>5</v>
      </c>
    </row>
    <row r="19" spans="1:24" s="84" customFormat="1" ht="24.6" customHeight="1">
      <c r="A19" s="69">
        <v>2</v>
      </c>
      <c r="B19" s="269" t="s">
        <v>477</v>
      </c>
      <c r="C19" s="270" t="s">
        <v>314</v>
      </c>
      <c r="D19" s="301">
        <v>6128.5</v>
      </c>
      <c r="E19" s="301">
        <f t="shared" si="1"/>
        <v>122.95499999999993</v>
      </c>
      <c r="F19" s="299">
        <f>SUM(F20:F28,F40:F56)</f>
        <v>6251.4549999999999</v>
      </c>
      <c r="G19" s="299">
        <f t="shared" ref="G19:X19" si="4">SUM(G20:G28,G40:G56)</f>
        <v>488.625</v>
      </c>
      <c r="H19" s="299">
        <f t="shared" si="4"/>
        <v>142.9</v>
      </c>
      <c r="I19" s="299">
        <f t="shared" si="4"/>
        <v>146.51</v>
      </c>
      <c r="J19" s="299">
        <f t="shared" si="4"/>
        <v>513.33999999999992</v>
      </c>
      <c r="K19" s="299">
        <f t="shared" si="4"/>
        <v>312.90999999999997</v>
      </c>
      <c r="L19" s="299">
        <f t="shared" si="4"/>
        <v>426.65999999999997</v>
      </c>
      <c r="M19" s="299">
        <f t="shared" si="4"/>
        <v>535.32999999999993</v>
      </c>
      <c r="N19" s="299">
        <f t="shared" si="4"/>
        <v>236.78000000000003</v>
      </c>
      <c r="O19" s="299">
        <f t="shared" si="4"/>
        <v>197.92</v>
      </c>
      <c r="P19" s="299">
        <f t="shared" si="4"/>
        <v>176.16</v>
      </c>
      <c r="Q19" s="299">
        <f t="shared" si="4"/>
        <v>369.09000000000003</v>
      </c>
      <c r="R19" s="299">
        <f t="shared" si="4"/>
        <v>589.71</v>
      </c>
      <c r="S19" s="299">
        <f t="shared" si="4"/>
        <v>371.40999999999991</v>
      </c>
      <c r="T19" s="299">
        <f t="shared" si="4"/>
        <v>203.64000000000001</v>
      </c>
      <c r="U19" s="299">
        <f t="shared" si="4"/>
        <v>270.45</v>
      </c>
      <c r="V19" s="299">
        <f t="shared" si="4"/>
        <v>537.46</v>
      </c>
      <c r="W19" s="299">
        <f t="shared" si="4"/>
        <v>385.1</v>
      </c>
      <c r="X19" s="299">
        <f t="shared" si="4"/>
        <v>347.46000000000004</v>
      </c>
    </row>
    <row r="20" spans="1:24" ht="15" customHeight="1">
      <c r="A20" s="70" t="s">
        <v>390</v>
      </c>
      <c r="B20" s="71" t="s">
        <v>391</v>
      </c>
      <c r="C20" s="72" t="s">
        <v>315</v>
      </c>
      <c r="D20" s="300">
        <v>142.19999999999999</v>
      </c>
      <c r="E20" s="300">
        <f t="shared" si="1"/>
        <v>-84.419999999999987</v>
      </c>
      <c r="F20" s="300">
        <f t="shared" ref="F20:F28" si="5">SUM(G20:X20)</f>
        <v>57.779999999999994</v>
      </c>
      <c r="G20" s="300">
        <f ca="1">'1.TT_TYEN'!$R$61</f>
        <v>12.08</v>
      </c>
      <c r="H20" s="300">
        <f ca="1">'2.N_MUC'!$R$61</f>
        <v>0</v>
      </c>
      <c r="I20" s="300">
        <f ca="1">'3.B_COC'!$R$61</f>
        <v>0</v>
      </c>
      <c r="J20" s="300">
        <f ca="1">'4.T_LONG'!$R$61</f>
        <v>0</v>
      </c>
      <c r="K20" s="300">
        <f ca="1">'5.BI_XA'!$R$61</f>
        <v>42.8</v>
      </c>
      <c r="L20" s="300">
        <f ca="1">'6.T_HOA'!$R$61</f>
        <v>0</v>
      </c>
      <c r="M20" s="300">
        <f ca="1">'7.T_SON'!$R$61</f>
        <v>0</v>
      </c>
      <c r="N20" s="300">
        <f ca="1">'8.M_HUONG'!$R$61</f>
        <v>0</v>
      </c>
      <c r="O20" s="300">
        <f ca="1">'9.M_DAN'!$R$61</f>
        <v>0</v>
      </c>
      <c r="P20" s="300">
        <f ca="1">'10.M_KHUONG'!$R$61</f>
        <v>0</v>
      </c>
      <c r="Q20" s="300">
        <f ca="1">'11.P_LUU'!$R$61</f>
        <v>0</v>
      </c>
      <c r="R20" s="300">
        <f ca="1">'12.T_THANH'!$R$61</f>
        <v>0</v>
      </c>
      <c r="S20" s="300">
        <f ca="1">'13.Y_THUAN'!$R$61</f>
        <v>0</v>
      </c>
      <c r="T20" s="300">
        <f ca="1">'14.BA_XA'!$R$61</f>
        <v>0</v>
      </c>
      <c r="U20" s="300">
        <f ca="1">'15.Y_LAM'!$R$61</f>
        <v>0</v>
      </c>
      <c r="V20" s="300">
        <f ca="1">'16.Y_PHU'!$R$61</f>
        <v>2.9</v>
      </c>
      <c r="W20" s="300">
        <f ca="1">'17.D_NINH'!$R$61</f>
        <v>0</v>
      </c>
      <c r="X20" s="300">
        <f ca="1">'18.H_DUC'!$R$61</f>
        <v>0</v>
      </c>
    </row>
    <row r="21" spans="1:24" ht="15" customHeight="1">
      <c r="A21" s="70" t="s">
        <v>392</v>
      </c>
      <c r="B21" s="71" t="s">
        <v>393</v>
      </c>
      <c r="C21" s="72" t="s">
        <v>316</v>
      </c>
      <c r="D21" s="300">
        <v>27.4</v>
      </c>
      <c r="E21" s="300">
        <f t="shared" si="1"/>
        <v>-23.429999999999996</v>
      </c>
      <c r="F21" s="300">
        <f t="shared" si="5"/>
        <v>3.9700000000000011</v>
      </c>
      <c r="G21" s="300">
        <f ca="1">'1.TT_TYEN'!$S$61</f>
        <v>1.8199999999999998</v>
      </c>
      <c r="H21" s="300">
        <f ca="1">'2.N_MUC'!$S$61</f>
        <v>0.1</v>
      </c>
      <c r="I21" s="300">
        <f ca="1">'3.B_COC'!$S$61</f>
        <v>0.1</v>
      </c>
      <c r="J21" s="300">
        <f ca="1">'4.T_LONG'!$S$61</f>
        <v>0.1</v>
      </c>
      <c r="K21" s="300">
        <f ca="1">'5.BI_XA'!$S$61</f>
        <v>0.2</v>
      </c>
      <c r="L21" s="300">
        <f ca="1">'6.T_HOA'!$S$61</f>
        <v>0.44000000000000006</v>
      </c>
      <c r="M21" s="300">
        <f ca="1">'7.T_SON'!$S$61</f>
        <v>0.1</v>
      </c>
      <c r="N21" s="300">
        <f ca="1">'8.M_HUONG'!$S$61</f>
        <v>0.1</v>
      </c>
      <c r="O21" s="300">
        <f ca="1">'9.M_DAN'!$S$61</f>
        <v>0.1</v>
      </c>
      <c r="P21" s="300">
        <f ca="1">'10.M_KHUONG'!$S$61</f>
        <v>0.18</v>
      </c>
      <c r="Q21" s="300">
        <f ca="1">'11.P_LUU'!$S$61</f>
        <v>0.1</v>
      </c>
      <c r="R21" s="300">
        <f ca="1">'12.T_THANH'!$S$61</f>
        <v>0.1</v>
      </c>
      <c r="S21" s="300">
        <f ca="1">'13.Y_THUAN'!$S$61</f>
        <v>0.1</v>
      </c>
      <c r="T21" s="300">
        <f ca="1">'14.BA_XA'!$S$61</f>
        <v>0.05</v>
      </c>
      <c r="U21" s="300">
        <f ca="1">'15.Y_LAM'!$S$61</f>
        <v>0.1</v>
      </c>
      <c r="V21" s="300">
        <f ca="1">'16.Y_PHU'!$S$61</f>
        <v>0.1</v>
      </c>
      <c r="W21" s="300">
        <f ca="1">'17.D_NINH'!$S$61</f>
        <v>0.1</v>
      </c>
      <c r="X21" s="300">
        <f ca="1">'18.H_DUC'!$S$61</f>
        <v>0.08</v>
      </c>
    </row>
    <row r="22" spans="1:24" ht="15" customHeight="1">
      <c r="A22" s="70" t="s">
        <v>394</v>
      </c>
      <c r="B22" s="71" t="s">
        <v>395</v>
      </c>
      <c r="C22" s="256" t="s">
        <v>317</v>
      </c>
      <c r="D22" s="300"/>
      <c r="E22" s="300">
        <f t="shared" si="1"/>
        <v>0</v>
      </c>
      <c r="F22" s="300">
        <f t="shared" si="5"/>
        <v>0</v>
      </c>
      <c r="G22" s="300">
        <f ca="1">'1.TT_TYEN'!$T$61</f>
        <v>0</v>
      </c>
      <c r="H22" s="300">
        <f ca="1">'2.N_MUC'!$T$61</f>
        <v>0</v>
      </c>
      <c r="I22" s="300">
        <f ca="1">'3.B_COC'!$T$61</f>
        <v>0</v>
      </c>
      <c r="J22" s="300">
        <f ca="1">'4.T_LONG'!$T$61</f>
        <v>0</v>
      </c>
      <c r="K22" s="300">
        <f ca="1">'5.BI_XA'!$T$61</f>
        <v>0</v>
      </c>
      <c r="L22" s="300">
        <f ca="1">'6.T_HOA'!$T$61</f>
        <v>0</v>
      </c>
      <c r="M22" s="300">
        <f ca="1">'7.T_SON'!$T$61</f>
        <v>0</v>
      </c>
      <c r="N22" s="300">
        <f ca="1">'8.M_HUONG'!$T$61</f>
        <v>0</v>
      </c>
      <c r="O22" s="300">
        <f ca="1">'9.M_DAN'!$T$61</f>
        <v>0</v>
      </c>
      <c r="P22" s="300">
        <f ca="1">'10.M_KHUONG'!$T$61</f>
        <v>0</v>
      </c>
      <c r="Q22" s="300">
        <f ca="1">'11.P_LUU'!$T$61</f>
        <v>0</v>
      </c>
      <c r="R22" s="300">
        <f ca="1">'12.T_THANH'!$T$61</f>
        <v>0</v>
      </c>
      <c r="S22" s="300">
        <f ca="1">'13.Y_THUAN'!$T$61</f>
        <v>0</v>
      </c>
      <c r="T22" s="300">
        <f ca="1">'14.BA_XA'!$T$61</f>
        <v>0</v>
      </c>
      <c r="U22" s="300">
        <f ca="1">'15.Y_LAM'!$T$61</f>
        <v>0</v>
      </c>
      <c r="V22" s="300">
        <f ca="1">'16.Y_PHU'!$T$61</f>
        <v>0</v>
      </c>
      <c r="W22" s="300">
        <f ca="1">'17.D_NINH'!$T$61</f>
        <v>0</v>
      </c>
      <c r="X22" s="300">
        <f ca="1">'18.H_DUC'!$T$61</f>
        <v>0</v>
      </c>
    </row>
    <row r="23" spans="1:24" ht="15" customHeight="1">
      <c r="A23" s="70" t="s">
        <v>396</v>
      </c>
      <c r="B23" s="73" t="s">
        <v>397</v>
      </c>
      <c r="C23" s="256" t="s">
        <v>318</v>
      </c>
      <c r="D23" s="300"/>
      <c r="E23" s="300">
        <f t="shared" si="1"/>
        <v>0</v>
      </c>
      <c r="F23" s="300">
        <f t="shared" si="5"/>
        <v>0</v>
      </c>
      <c r="G23" s="300">
        <f ca="1">'1.TT_TYEN'!$U$61</f>
        <v>0</v>
      </c>
      <c r="H23" s="300">
        <f ca="1">'2.N_MUC'!$U$61</f>
        <v>0</v>
      </c>
      <c r="I23" s="300">
        <f ca="1">'3.B_COC'!$U$61</f>
        <v>0</v>
      </c>
      <c r="J23" s="300">
        <f ca="1">'4.T_LONG'!$U$61</f>
        <v>0</v>
      </c>
      <c r="K23" s="300">
        <f ca="1">'5.BI_XA'!$U$61</f>
        <v>0</v>
      </c>
      <c r="L23" s="300">
        <f ca="1">'6.T_HOA'!$U$61</f>
        <v>0</v>
      </c>
      <c r="M23" s="300">
        <f ca="1">'7.T_SON'!$U$61</f>
        <v>0</v>
      </c>
      <c r="N23" s="300">
        <f ca="1">'8.M_HUONG'!$U$61</f>
        <v>0</v>
      </c>
      <c r="O23" s="300">
        <f ca="1">'9.M_DAN'!$U$61</f>
        <v>0</v>
      </c>
      <c r="P23" s="300">
        <f ca="1">'10.M_KHUONG'!$U$61</f>
        <v>0</v>
      </c>
      <c r="Q23" s="300">
        <f ca="1">'11.P_LUU'!$U$61</f>
        <v>0</v>
      </c>
      <c r="R23" s="300">
        <f ca="1">'12.T_THANH'!$U$61</f>
        <v>0</v>
      </c>
      <c r="S23" s="300">
        <f ca="1">'13.Y_THUAN'!$U$61</f>
        <v>0</v>
      </c>
      <c r="T23" s="300">
        <f ca="1">'14.BA_XA'!$U$61</f>
        <v>0</v>
      </c>
      <c r="U23" s="300">
        <f ca="1">'15.Y_LAM'!$U$61</f>
        <v>0</v>
      </c>
      <c r="V23" s="300">
        <f ca="1">'16.Y_PHU'!$U$61</f>
        <v>0</v>
      </c>
      <c r="W23" s="300">
        <f ca="1">'17.D_NINH'!$U$61</f>
        <v>0</v>
      </c>
      <c r="X23" s="300">
        <f ca="1">'18.H_DUC'!$U$61</f>
        <v>0</v>
      </c>
    </row>
    <row r="24" spans="1:24" ht="15" customHeight="1">
      <c r="A24" s="70" t="s">
        <v>398</v>
      </c>
      <c r="B24" s="73" t="s">
        <v>478</v>
      </c>
      <c r="C24" s="256" t="s">
        <v>319</v>
      </c>
      <c r="D24" s="300">
        <v>72</v>
      </c>
      <c r="E24" s="300">
        <f t="shared" si="1"/>
        <v>8</v>
      </c>
      <c r="F24" s="300">
        <f t="shared" si="5"/>
        <v>80</v>
      </c>
      <c r="G24" s="300">
        <f ca="1">'1.TT_TYEN'!$V$61</f>
        <v>0</v>
      </c>
      <c r="H24" s="300">
        <f ca="1">'2.N_MUC'!$V$61</f>
        <v>0</v>
      </c>
      <c r="I24" s="300">
        <f ca="1">'3.B_COC'!$V$61</f>
        <v>0</v>
      </c>
      <c r="J24" s="300">
        <f ca="1">'4.T_LONG'!$V$61</f>
        <v>0</v>
      </c>
      <c r="K24" s="300">
        <f ca="1">'5.BI_XA'!$V$61</f>
        <v>0</v>
      </c>
      <c r="L24" s="300">
        <f ca="1">'6.T_HOA'!$V$61</f>
        <v>0</v>
      </c>
      <c r="M24" s="300">
        <f ca="1">'7.T_SON'!$V$61</f>
        <v>0</v>
      </c>
      <c r="N24" s="300">
        <f ca="1">'8.M_HUONG'!$V$61</f>
        <v>0</v>
      </c>
      <c r="O24" s="300">
        <f ca="1">'9.M_DAN'!$V$61</f>
        <v>0</v>
      </c>
      <c r="P24" s="300">
        <f ca="1">'10.M_KHUONG'!$V$61</f>
        <v>0</v>
      </c>
      <c r="Q24" s="300">
        <f ca="1">'11.P_LUU'!$V$61</f>
        <v>0</v>
      </c>
      <c r="R24" s="300">
        <f ca="1">'12.T_THANH'!$V$61</f>
        <v>30</v>
      </c>
      <c r="S24" s="300">
        <f ca="1">'13.Y_THUAN'!$V$61</f>
        <v>0</v>
      </c>
      <c r="T24" s="300">
        <f ca="1">'14.BA_XA'!$V$61</f>
        <v>0</v>
      </c>
      <c r="U24" s="300">
        <f ca="1">'15.Y_LAM'!$V$61</f>
        <v>0</v>
      </c>
      <c r="V24" s="300">
        <f ca="1">'16.Y_PHU'!$V$61</f>
        <v>0</v>
      </c>
      <c r="W24" s="300">
        <f ca="1">'17.D_NINH'!$V$61</f>
        <v>50</v>
      </c>
      <c r="X24" s="300">
        <f ca="1">'18.H_DUC'!$V$61</f>
        <v>0</v>
      </c>
    </row>
    <row r="25" spans="1:24" ht="15" customHeight="1">
      <c r="A25" s="70" t="s">
        <v>400</v>
      </c>
      <c r="B25" s="89" t="s">
        <v>401</v>
      </c>
      <c r="C25" s="74" t="s">
        <v>320</v>
      </c>
      <c r="D25" s="300">
        <v>175.7</v>
      </c>
      <c r="E25" s="300">
        <f t="shared" si="1"/>
        <v>-70.63</v>
      </c>
      <c r="F25" s="300">
        <f t="shared" si="5"/>
        <v>105.07</v>
      </c>
      <c r="G25" s="300">
        <f ca="1">'1.TT_TYEN'!$W$61</f>
        <v>38.07</v>
      </c>
      <c r="H25" s="300">
        <f ca="1">'2.N_MUC'!$W$61</f>
        <v>1.73</v>
      </c>
      <c r="I25" s="300">
        <f ca="1">'3.B_COC'!$W$61</f>
        <v>1.7000000000000002</v>
      </c>
      <c r="J25" s="300">
        <f ca="1">'4.T_LONG'!$W$61</f>
        <v>2.2400000000000002</v>
      </c>
      <c r="K25" s="300">
        <f ca="1">'5.BI_XA'!$W$61</f>
        <v>1.43</v>
      </c>
      <c r="L25" s="300">
        <f ca="1">'6.T_HOA'!$W$61</f>
        <v>2.5099999999999998</v>
      </c>
      <c r="M25" s="300">
        <f ca="1">'7.T_SON'!$W$61</f>
        <v>15.860000000000001</v>
      </c>
      <c r="N25" s="300">
        <f ca="1">'8.M_HUONG'!$W$61</f>
        <v>1.2100000000000002</v>
      </c>
      <c r="O25" s="300">
        <f ca="1">'9.M_DAN'!$W$61</f>
        <v>1.97</v>
      </c>
      <c r="P25" s="300">
        <f ca="1">'10.M_KHUONG'!$W$61</f>
        <v>2.5499999999999998</v>
      </c>
      <c r="Q25" s="300">
        <f ca="1">'11.P_LUU'!$W$61</f>
        <v>10.52</v>
      </c>
      <c r="R25" s="300">
        <f ca="1">'12.T_THANH'!$W$61</f>
        <v>7.6099999999999994</v>
      </c>
      <c r="S25" s="300">
        <f ca="1">'13.Y_THUAN'!$W$61</f>
        <v>2.44</v>
      </c>
      <c r="T25" s="300">
        <f ca="1">'14.BA_XA'!$W$61</f>
        <v>1.3200000000000003</v>
      </c>
      <c r="U25" s="300">
        <f ca="1">'15.Y_LAM'!$W$61</f>
        <v>2.52</v>
      </c>
      <c r="V25" s="300">
        <f ca="1">'16.Y_PHU'!$W$61</f>
        <v>7.3100000000000005</v>
      </c>
      <c r="W25" s="300">
        <f ca="1">'17.D_NINH'!$W$61</f>
        <v>2.83</v>
      </c>
      <c r="X25" s="300">
        <f ca="1">'18.H_DUC'!$W$61</f>
        <v>1.25</v>
      </c>
    </row>
    <row r="26" spans="1:24" ht="15" customHeight="1">
      <c r="A26" s="70" t="s">
        <v>402</v>
      </c>
      <c r="B26" s="71" t="s">
        <v>479</v>
      </c>
      <c r="C26" s="74" t="s">
        <v>321</v>
      </c>
      <c r="D26" s="300">
        <v>93.8</v>
      </c>
      <c r="E26" s="300">
        <f t="shared" si="1"/>
        <v>113.05</v>
      </c>
      <c r="F26" s="300">
        <f t="shared" si="5"/>
        <v>206.85</v>
      </c>
      <c r="G26" s="300">
        <f ca="1">'1.TT_TYEN'!$X$61</f>
        <v>11.780000000000001</v>
      </c>
      <c r="H26" s="300">
        <f ca="1">'2.N_MUC'!$X$61</f>
        <v>2</v>
      </c>
      <c r="I26" s="300">
        <f ca="1">'3.B_COC'!$X$61</f>
        <v>4</v>
      </c>
      <c r="J26" s="300">
        <f ca="1">'4.T_LONG'!$X$61</f>
        <v>1.55</v>
      </c>
      <c r="K26" s="300">
        <f ca="1">'5.BI_XA'!$X$61</f>
        <v>13.85</v>
      </c>
      <c r="L26" s="300">
        <f ca="1">'6.T_HOA'!$X$61</f>
        <v>4.1500000000000004</v>
      </c>
      <c r="M26" s="300">
        <f ca="1">'7.T_SON'!$X$61</f>
        <v>25.219999999999995</v>
      </c>
      <c r="N26" s="300">
        <f ca="1">'8.M_HUONG'!$X$61</f>
        <v>1.5</v>
      </c>
      <c r="O26" s="300">
        <f ca="1">'9.M_DAN'!$X$61</f>
        <v>1.5</v>
      </c>
      <c r="P26" s="300">
        <f ca="1">'10.M_KHUONG'!$X$61</f>
        <v>1.5</v>
      </c>
      <c r="Q26" s="300">
        <f ca="1">'11.P_LUU'!$X$61</f>
        <v>7.05</v>
      </c>
      <c r="R26" s="300">
        <f ca="1">'12.T_THANH'!$X$61</f>
        <v>46.679999999999993</v>
      </c>
      <c r="S26" s="300">
        <f ca="1">'13.Y_THUAN'!$X$61</f>
        <v>1.5</v>
      </c>
      <c r="T26" s="300">
        <f ca="1">'14.BA_XA'!$X$61</f>
        <v>1.66</v>
      </c>
      <c r="U26" s="300">
        <f ca="1">'15.Y_LAM'!$X$61</f>
        <v>2.36</v>
      </c>
      <c r="V26" s="300">
        <f ca="1">'16.Y_PHU'!$X$61</f>
        <v>27.05</v>
      </c>
      <c r="W26" s="300">
        <f ca="1">'17.D_NINH'!$X$61</f>
        <v>44.730000000000004</v>
      </c>
      <c r="X26" s="300">
        <f ca="1">'18.H_DUC'!$X$61</f>
        <v>8.7700000000000014</v>
      </c>
    </row>
    <row r="27" spans="1:24" ht="15" customHeight="1">
      <c r="A27" s="70" t="s">
        <v>404</v>
      </c>
      <c r="B27" s="71" t="s">
        <v>480</v>
      </c>
      <c r="C27" s="256" t="s">
        <v>322</v>
      </c>
      <c r="D27" s="300">
        <v>494.9</v>
      </c>
      <c r="E27" s="300">
        <f t="shared" si="1"/>
        <v>-21.269999999999925</v>
      </c>
      <c r="F27" s="300">
        <f t="shared" si="5"/>
        <v>473.63000000000005</v>
      </c>
      <c r="G27" s="300">
        <f ca="1">'1.TT_TYEN'!$Y$61</f>
        <v>0</v>
      </c>
      <c r="H27" s="300">
        <f ca="1">'2.N_MUC'!$Y$61</f>
        <v>1.28</v>
      </c>
      <c r="I27" s="300">
        <f ca="1">'3.B_COC'!$Y$61</f>
        <v>8.56</v>
      </c>
      <c r="J27" s="300">
        <f ca="1">'4.T_LONG'!$Y$61</f>
        <v>179</v>
      </c>
      <c r="K27" s="300">
        <f ca="1">'5.BI_XA'!$Y$61</f>
        <v>0</v>
      </c>
      <c r="L27" s="300">
        <f ca="1">'6.T_HOA'!$Y$61</f>
        <v>36.93</v>
      </c>
      <c r="M27" s="300">
        <f ca="1">'7.T_SON'!$Y$61</f>
        <v>35.81</v>
      </c>
      <c r="N27" s="300">
        <f ca="1">'8.M_HUONG'!$Y$61</f>
        <v>0</v>
      </c>
      <c r="O27" s="300">
        <f ca="1">'9.M_DAN'!$Y$61</f>
        <v>0</v>
      </c>
      <c r="P27" s="300">
        <f ca="1">'10.M_KHUONG'!$Y$61</f>
        <v>0</v>
      </c>
      <c r="Q27" s="300">
        <f ca="1">'11.P_LUU'!$Y$61</f>
        <v>22.3</v>
      </c>
      <c r="R27" s="300">
        <f ca="1">'12.T_THANH'!$Y$61</f>
        <v>65.84</v>
      </c>
      <c r="S27" s="300">
        <f ca="1">'13.Y_THUAN'!$Y$61</f>
        <v>0</v>
      </c>
      <c r="T27" s="300">
        <f ca="1">'14.BA_XA'!$Y$61</f>
        <v>0</v>
      </c>
      <c r="U27" s="300">
        <f ca="1">'15.Y_LAM'!$Y$61</f>
        <v>0</v>
      </c>
      <c r="V27" s="300">
        <f ca="1">'16.Y_PHU'!$Y$61</f>
        <v>26.340000000000003</v>
      </c>
      <c r="W27" s="300">
        <f ca="1">'17.D_NINH'!$Y$61</f>
        <v>0</v>
      </c>
      <c r="X27" s="300">
        <f ca="1">'18.H_DUC'!$Y$61</f>
        <v>97.57</v>
      </c>
    </row>
    <row r="28" spans="1:24">
      <c r="A28" s="70" t="s">
        <v>406</v>
      </c>
      <c r="B28" s="71" t="s">
        <v>407</v>
      </c>
      <c r="C28" s="256" t="s">
        <v>323</v>
      </c>
      <c r="D28" s="300">
        <v>1981.5</v>
      </c>
      <c r="E28" s="300">
        <f t="shared" si="1"/>
        <v>43.364999999999782</v>
      </c>
      <c r="F28" s="300">
        <f t="shared" si="5"/>
        <v>2024.8649999999998</v>
      </c>
      <c r="G28" s="300">
        <f ca="1">'1.TT_TYEN'!$Z$61</f>
        <v>210.005</v>
      </c>
      <c r="H28" s="300">
        <f ca="1">'2.N_MUC'!$Z$61</f>
        <v>59.939999999999991</v>
      </c>
      <c r="I28" s="300">
        <f ca="1">'3.B_COC'!$Z$61</f>
        <v>51.81</v>
      </c>
      <c r="J28" s="300">
        <f ca="1">'4.T_LONG'!$Z$61</f>
        <v>89</v>
      </c>
      <c r="K28" s="300">
        <f ca="1">'5.BI_XA'!$Z$61</f>
        <v>81.38</v>
      </c>
      <c r="L28" s="300">
        <f ca="1">'6.T_HOA'!$Z$61</f>
        <v>134.80999999999997</v>
      </c>
      <c r="M28" s="300">
        <f ca="1">'7.T_SON'!$Z$61</f>
        <v>166.97999999999996</v>
      </c>
      <c r="N28" s="300">
        <f ca="1">'8.M_HUONG'!$Z$61</f>
        <v>90.280000000000015</v>
      </c>
      <c r="O28" s="300">
        <f ca="1">'9.M_DAN'!$Z$61</f>
        <v>46.06</v>
      </c>
      <c r="P28" s="300">
        <f ca="1">'10.M_KHUONG'!$Z$61</f>
        <v>50.800000000000004</v>
      </c>
      <c r="Q28" s="300">
        <f ca="1">'11.P_LUU'!$Z$61</f>
        <v>105.39000000000001</v>
      </c>
      <c r="R28" s="300">
        <f ca="1">'12.T_THANH'!$Z$61</f>
        <v>164.51000000000005</v>
      </c>
      <c r="S28" s="300">
        <f ca="1">'13.Y_THUAN'!$Z$61</f>
        <v>232.17999999999995</v>
      </c>
      <c r="T28" s="300">
        <f ca="1">'14.BA_XA'!$Z$61</f>
        <v>66.03</v>
      </c>
      <c r="U28" s="300">
        <f ca="1">'15.Y_LAM'!$Z$61</f>
        <v>70.81</v>
      </c>
      <c r="V28" s="300">
        <f ca="1">'16.Y_PHU'!$Z$61</f>
        <v>160.29000000000002</v>
      </c>
      <c r="W28" s="300">
        <f ca="1">'17.D_NINH'!$Z$61</f>
        <v>135.54000000000002</v>
      </c>
      <c r="X28" s="300">
        <f ca="1">'18.H_DUC'!$Z$61</f>
        <v>109.05000000000003</v>
      </c>
    </row>
    <row r="29" spans="1:24" s="261" customFormat="1" ht="15" customHeight="1">
      <c r="A29" s="221" t="s">
        <v>408</v>
      </c>
      <c r="B29" s="221" t="s">
        <v>409</v>
      </c>
      <c r="C29" s="222" t="s">
        <v>324</v>
      </c>
      <c r="D29" s="309">
        <v>85.2</v>
      </c>
      <c r="E29" s="309">
        <f t="shared" si="1"/>
        <v>1213.2600000000002</v>
      </c>
      <c r="F29" s="309">
        <f>SUM(G29:X29)</f>
        <v>1298.4600000000003</v>
      </c>
      <c r="G29" s="309">
        <f ca="1">'1.TT_TYEN'!$AA$61</f>
        <v>167.08</v>
      </c>
      <c r="H29" s="309">
        <f ca="1">'2.N_MUC'!$AA$61</f>
        <v>38.699999999999996</v>
      </c>
      <c r="I29" s="309">
        <f ca="1">'3.B_COC'!$AA$61</f>
        <v>42.76</v>
      </c>
      <c r="J29" s="309">
        <f ca="1">'4.T_LONG'!$AA$61</f>
        <v>66.05</v>
      </c>
      <c r="K29" s="309">
        <f ca="1">'5.BI_XA'!$AA$61</f>
        <v>58.92</v>
      </c>
      <c r="L29" s="309">
        <f ca="1">'6.T_HOA'!$AA$61</f>
        <v>72.349999999999994</v>
      </c>
      <c r="M29" s="309">
        <f ca="1">'7.T_SON'!$AA$61</f>
        <v>86.47999999999999</v>
      </c>
      <c r="N29" s="309">
        <f ca="1">'8.M_HUONG'!$AA$61</f>
        <v>60.88</v>
      </c>
      <c r="O29" s="309">
        <f ca="1">'9.M_DAN'!$AA$61</f>
        <v>32.69</v>
      </c>
      <c r="P29" s="309">
        <f ca="1">'10.M_KHUONG'!$AA$61</f>
        <v>39.82</v>
      </c>
      <c r="Q29" s="309">
        <f ca="1">'11.P_LUU'!$AA$61</f>
        <v>72.709999999999994</v>
      </c>
      <c r="R29" s="309">
        <f ca="1">'12.T_THANH'!$AA$61</f>
        <v>83.32</v>
      </c>
      <c r="S29" s="309">
        <f ca="1">'13.Y_THUAN'!$AA$61</f>
        <v>73.89</v>
      </c>
      <c r="T29" s="309">
        <f ca="1">'14.BA_XA'!$AA$61</f>
        <v>45.959999999999994</v>
      </c>
      <c r="U29" s="309">
        <f ca="1">'15.Y_LAM'!$AA$61</f>
        <v>58.69</v>
      </c>
      <c r="V29" s="309">
        <f ca="1">'16.Y_PHU'!$AA$61</f>
        <v>131.48000000000002</v>
      </c>
      <c r="W29" s="309">
        <f ca="1">'17.D_NINH'!$AA$61</f>
        <v>85.250000000000014</v>
      </c>
      <c r="X29" s="309">
        <f ca="1">'18.H_DUC'!$AA$61</f>
        <v>81.430000000000007</v>
      </c>
    </row>
    <row r="30" spans="1:24" s="261" customFormat="1" ht="15" customHeight="1">
      <c r="A30" s="221" t="s">
        <v>410</v>
      </c>
      <c r="B30" s="221" t="s">
        <v>411</v>
      </c>
      <c r="C30" s="222" t="s">
        <v>325</v>
      </c>
      <c r="D30" s="309">
        <v>44.6</v>
      </c>
      <c r="E30" s="309">
        <f t="shared" si="1"/>
        <v>268.07999999999993</v>
      </c>
      <c r="F30" s="309">
        <f t="shared" ref="F30:F60" si="6">SUM(G30:X30)</f>
        <v>312.67999999999995</v>
      </c>
      <c r="G30" s="309">
        <f ca="1">'1.TT_TYEN'!$AB$61</f>
        <v>7.12</v>
      </c>
      <c r="H30" s="309">
        <f ca="1">'2.N_MUC'!$AB$61</f>
        <v>15</v>
      </c>
      <c r="I30" s="309">
        <f ca="1">'3.B_COC'!$AB$61</f>
        <v>0.81</v>
      </c>
      <c r="J30" s="309">
        <f ca="1">'4.T_LONG'!$AB$61</f>
        <v>10.16</v>
      </c>
      <c r="K30" s="309">
        <f ca="1">'5.BI_XA'!$AB$61</f>
        <v>13.83</v>
      </c>
      <c r="L30" s="309">
        <f ca="1">'6.T_HOA'!$AB$61</f>
        <v>40.279999999999994</v>
      </c>
      <c r="M30" s="309">
        <f ca="1">'7.T_SON'!$AB$61</f>
        <v>57.66</v>
      </c>
      <c r="N30" s="309">
        <f ca="1">'8.M_HUONG'!$AB$61</f>
        <v>17.649999999999999</v>
      </c>
      <c r="O30" s="309">
        <f ca="1">'9.M_DAN'!$AB$61</f>
        <v>5.55</v>
      </c>
      <c r="P30" s="309">
        <f ca="1">'10.M_KHUONG'!$AB$61</f>
        <v>1.92</v>
      </c>
      <c r="Q30" s="309">
        <f ca="1">'11.P_LUU'!$AB$61</f>
        <v>11.63</v>
      </c>
      <c r="R30" s="309">
        <f ca="1">'12.T_THANH'!$AB$61</f>
        <v>47.75</v>
      </c>
      <c r="S30" s="309">
        <f ca="1">'13.Y_THUAN'!$AB$61</f>
        <v>15.26</v>
      </c>
      <c r="T30" s="309">
        <f ca="1">'14.BA_XA'!$AB$61</f>
        <v>11.39</v>
      </c>
      <c r="U30" s="309">
        <f ca="1">'15.Y_LAM'!$AB$61</f>
        <v>1.05</v>
      </c>
      <c r="V30" s="309">
        <f ca="1">'16.Y_PHU'!$AB$61</f>
        <v>8.51</v>
      </c>
      <c r="W30" s="309">
        <f ca="1">'17.D_NINH'!$AB$61</f>
        <v>32.08</v>
      </c>
      <c r="X30" s="309">
        <f ca="1">'18.H_DUC'!$AB$61</f>
        <v>15.03</v>
      </c>
    </row>
    <row r="31" spans="1:24" s="261" customFormat="1" ht="15" customHeight="1">
      <c r="A31" s="221" t="s">
        <v>412</v>
      </c>
      <c r="B31" s="221" t="s">
        <v>413</v>
      </c>
      <c r="C31" s="222" t="s">
        <v>326</v>
      </c>
      <c r="D31" s="309">
        <v>0</v>
      </c>
      <c r="E31" s="309">
        <f t="shared" si="1"/>
        <v>221.715</v>
      </c>
      <c r="F31" s="309">
        <f t="shared" si="6"/>
        <v>221.715</v>
      </c>
      <c r="G31" s="309">
        <f ca="1">'1.TT_TYEN'!$AC$61</f>
        <v>12.574999999999999</v>
      </c>
      <c r="H31" s="309">
        <f ca="1">'2.N_MUC'!$AC$61</f>
        <v>0.44</v>
      </c>
      <c r="I31" s="309">
        <f ca="1">'3.B_COC'!$AC$61</f>
        <v>1.42</v>
      </c>
      <c r="J31" s="309">
        <f ca="1">'4.T_LONG'!$AC$61</f>
        <v>4.2</v>
      </c>
      <c r="K31" s="309">
        <f ca="1">'5.BI_XA'!$AC$61</f>
        <v>6.0000000000000005E-2</v>
      </c>
      <c r="L31" s="309">
        <f ca="1">'6.T_HOA'!$AC$61</f>
        <v>6.7200000000000006</v>
      </c>
      <c r="M31" s="309">
        <f ca="1">'7.T_SON'!$AC$61</f>
        <v>11.14</v>
      </c>
      <c r="N31" s="309">
        <f ca="1">'8.M_HUONG'!$AC$61</f>
        <v>1.22</v>
      </c>
      <c r="O31" s="309">
        <f ca="1">'9.M_DAN'!$AC$61</f>
        <v>2.65</v>
      </c>
      <c r="P31" s="309">
        <f ca="1">'10.M_KHUONG'!$AC$61</f>
        <v>1.84</v>
      </c>
      <c r="Q31" s="309">
        <f ca="1">'11.P_LUU'!$AC$61</f>
        <v>6.86</v>
      </c>
      <c r="R31" s="309">
        <f ca="1">'12.T_THANH'!$AC$61</f>
        <v>10.96</v>
      </c>
      <c r="S31" s="309">
        <f ca="1">'13.Y_THUAN'!$AC$61</f>
        <v>137</v>
      </c>
      <c r="T31" s="309">
        <f ca="1">'14.BA_XA'!$AC$61</f>
        <v>2.96</v>
      </c>
      <c r="U31" s="309">
        <f ca="1">'15.Y_LAM'!$AC$61</f>
        <v>2.6599999999999997</v>
      </c>
      <c r="V31" s="309">
        <f ca="1">'16.Y_PHU'!$AC$61</f>
        <v>11</v>
      </c>
      <c r="W31" s="309">
        <f ca="1">'17.D_NINH'!$AC$61</f>
        <v>6.45</v>
      </c>
      <c r="X31" s="309">
        <f ca="1">'18.H_DUC'!$AC$61</f>
        <v>1.56</v>
      </c>
    </row>
    <row r="32" spans="1:24" s="261" customFormat="1" ht="15" customHeight="1">
      <c r="A32" s="221" t="s">
        <v>414</v>
      </c>
      <c r="B32" s="221" t="s">
        <v>415</v>
      </c>
      <c r="C32" s="222" t="s">
        <v>327</v>
      </c>
      <c r="D32" s="309">
        <v>5</v>
      </c>
      <c r="E32" s="309">
        <f t="shared" si="1"/>
        <v>-4.34</v>
      </c>
      <c r="F32" s="309">
        <f t="shared" si="6"/>
        <v>0.66</v>
      </c>
      <c r="G32" s="309">
        <f ca="1">'1.TT_TYEN'!$AD$61</f>
        <v>0.13</v>
      </c>
      <c r="H32" s="309">
        <f ca="1">'2.N_MUC'!$AD$61</f>
        <v>0.03</v>
      </c>
      <c r="I32" s="309">
        <f ca="1">'3.B_COC'!$AD$61</f>
        <v>0</v>
      </c>
      <c r="J32" s="309">
        <f ca="1">'4.T_LONG'!$AD$61</f>
        <v>0.03</v>
      </c>
      <c r="K32" s="309">
        <f ca="1">'5.BI_XA'!$AD$61</f>
        <v>0.04</v>
      </c>
      <c r="L32" s="309">
        <f ca="1">'6.T_HOA'!$AD$61</f>
        <v>0.02</v>
      </c>
      <c r="M32" s="309">
        <f ca="1">'7.T_SON'!$AD$61</f>
        <v>0.06</v>
      </c>
      <c r="N32" s="309">
        <f ca="1">'8.M_HUONG'!$AD$61</f>
        <v>0.02</v>
      </c>
      <c r="O32" s="309">
        <f ca="1">'9.M_DAN'!$AD$61</f>
        <v>3.0000000000000002E-2</v>
      </c>
      <c r="P32" s="309">
        <f ca="1">'10.M_KHUONG'!$AD$61</f>
        <v>0.03</v>
      </c>
      <c r="Q32" s="309">
        <f ca="1">'11.P_LUU'!$AD$61</f>
        <v>0.01</v>
      </c>
      <c r="R32" s="309">
        <f ca="1">'12.T_THANH'!$AD$61</f>
        <v>0.02</v>
      </c>
      <c r="S32" s="309">
        <f ca="1">'13.Y_THUAN'!$AD$61</f>
        <v>0.02</v>
      </c>
      <c r="T32" s="309">
        <f ca="1">'14.BA_XA'!$AD$61</f>
        <v>0.05</v>
      </c>
      <c r="U32" s="309">
        <f ca="1">'15.Y_LAM'!$AD$61</f>
        <v>0.05</v>
      </c>
      <c r="V32" s="309">
        <f ca="1">'16.Y_PHU'!$AD$61</f>
        <v>0.09</v>
      </c>
      <c r="W32" s="309">
        <f ca="1">'17.D_NINH'!$AD$61</f>
        <v>0.01</v>
      </c>
      <c r="X32" s="309">
        <f ca="1">'18.H_DUC'!$AD$61</f>
        <v>0.02</v>
      </c>
    </row>
    <row r="33" spans="1:24" s="261" customFormat="1" ht="15" customHeight="1">
      <c r="A33" s="221" t="s">
        <v>416</v>
      </c>
      <c r="B33" s="221" t="s">
        <v>417</v>
      </c>
      <c r="C33" s="222" t="s">
        <v>328</v>
      </c>
      <c r="D33" s="309">
        <v>1183.5</v>
      </c>
      <c r="E33" s="309">
        <f t="shared" si="1"/>
        <v>-1152</v>
      </c>
      <c r="F33" s="309">
        <f t="shared" si="6"/>
        <v>31.500000000000004</v>
      </c>
      <c r="G33" s="309">
        <f ca="1">'1.TT_TYEN'!$AE$61</f>
        <v>5.34</v>
      </c>
      <c r="H33" s="309">
        <f ca="1">'2.N_MUC'!$AE$61</f>
        <v>1.61</v>
      </c>
      <c r="I33" s="309">
        <f ca="1">'3.B_COC'!$AE$61</f>
        <v>0.86</v>
      </c>
      <c r="J33" s="309">
        <f ca="1">'4.T_LONG'!$AE$61</f>
        <v>1.5999999999999999</v>
      </c>
      <c r="K33" s="309">
        <f ca="1">'5.BI_XA'!$AE$61</f>
        <v>1.37</v>
      </c>
      <c r="L33" s="309">
        <f ca="1">'6.T_HOA'!$AE$61</f>
        <v>2.39</v>
      </c>
      <c r="M33" s="309">
        <f ca="1">'7.T_SON'!$AE$61</f>
        <v>2.3199999999999998</v>
      </c>
      <c r="N33" s="309">
        <f ca="1">'8.M_HUONG'!$AE$61</f>
        <v>1.1200000000000001</v>
      </c>
      <c r="O33" s="309">
        <f ca="1">'9.M_DAN'!$AE$61</f>
        <v>0.71</v>
      </c>
      <c r="P33" s="309">
        <f ca="1">'10.M_KHUONG'!$AE$61</f>
        <v>1.36</v>
      </c>
      <c r="Q33" s="309">
        <f ca="1">'11.P_LUU'!$AE$61</f>
        <v>1.55</v>
      </c>
      <c r="R33" s="309">
        <f ca="1">'12.T_THANH'!$AE$61</f>
        <v>2.1999999999999997</v>
      </c>
      <c r="S33" s="309">
        <f ca="1">'13.Y_THUAN'!$AE$61</f>
        <v>1.1099999999999999</v>
      </c>
      <c r="T33" s="309">
        <f ca="1">'14.BA_XA'!$AE$61</f>
        <v>0.44</v>
      </c>
      <c r="U33" s="309">
        <f ca="1">'15.Y_LAM'!$AE$61</f>
        <v>0.57999999999999996</v>
      </c>
      <c r="V33" s="309">
        <f ca="1">'16.Y_PHU'!$AE$61</f>
        <v>1.52</v>
      </c>
      <c r="W33" s="309">
        <f ca="1">'17.D_NINH'!$AE$61</f>
        <v>3.3200000000000003</v>
      </c>
      <c r="X33" s="309">
        <f ca="1">'18.H_DUC'!$AE$61</f>
        <v>2.1</v>
      </c>
    </row>
    <row r="34" spans="1:24" s="261" customFormat="1" ht="15" customHeight="1">
      <c r="A34" s="221" t="s">
        <v>418</v>
      </c>
      <c r="B34" s="221" t="s">
        <v>419</v>
      </c>
      <c r="C34" s="222" t="s">
        <v>329</v>
      </c>
      <c r="D34" s="309">
        <v>426.7</v>
      </c>
      <c r="E34" s="309">
        <f t="shared" si="1"/>
        <v>-418.21999999999997</v>
      </c>
      <c r="F34" s="309">
        <f t="shared" si="6"/>
        <v>8.4800000000000022</v>
      </c>
      <c r="G34" s="309">
        <f ca="1">'1.TT_TYEN'!$AF$61</f>
        <v>4.3100000000000005</v>
      </c>
      <c r="H34" s="309">
        <f ca="1">'2.N_MUC'!$AF$61</f>
        <v>0.41</v>
      </c>
      <c r="I34" s="309">
        <f ca="1">'3.B_COC'!$AF$61</f>
        <v>0.11</v>
      </c>
      <c r="J34" s="309">
        <f ca="1">'4.T_LONG'!$AF$61</f>
        <v>0.15</v>
      </c>
      <c r="K34" s="309">
        <f ca="1">'5.BI_XA'!$AF$61</f>
        <v>0.21</v>
      </c>
      <c r="L34" s="309">
        <f ca="1">'6.T_HOA'!$AF$61</f>
        <v>0.32</v>
      </c>
      <c r="M34" s="309">
        <f ca="1">'7.T_SON'!$AF$61</f>
        <v>0.32</v>
      </c>
      <c r="N34" s="309">
        <f ca="1">'8.M_HUONG'!$AF$61</f>
        <v>0.39</v>
      </c>
      <c r="O34" s="309">
        <f ca="1">'9.M_DAN'!$AF$61</f>
        <v>0.11</v>
      </c>
      <c r="P34" s="309">
        <f ca="1">'10.M_KHUONG'!$AF$61</f>
        <v>0.18</v>
      </c>
      <c r="Q34" s="309">
        <f ca="1">'11.P_LUU'!$AF$61</f>
        <v>0.31999999999999995</v>
      </c>
      <c r="R34" s="309">
        <f ca="1">'12.T_THANH'!$AF$61</f>
        <v>0.24</v>
      </c>
      <c r="S34" s="309">
        <f ca="1">'13.Y_THUAN'!$AF$61</f>
        <v>0.1</v>
      </c>
      <c r="T34" s="309">
        <f ca="1">'14.BA_XA'!$AF$61</f>
        <v>0.21</v>
      </c>
      <c r="U34" s="309">
        <f ca="1">'15.Y_LAM'!$AF$61</f>
        <v>0.42</v>
      </c>
      <c r="V34" s="309">
        <f ca="1">'16.Y_PHU'!$AF$61</f>
        <v>0.19</v>
      </c>
      <c r="W34" s="309">
        <f ca="1">'17.D_NINH'!$AF$61</f>
        <v>0.33999999999999997</v>
      </c>
      <c r="X34" s="309">
        <f ca="1">'18.H_DUC'!$AF$61</f>
        <v>0.15</v>
      </c>
    </row>
    <row r="35" spans="1:24" s="261" customFormat="1" ht="15" customHeight="1">
      <c r="A35" s="221" t="s">
        <v>420</v>
      </c>
      <c r="B35" s="221" t="s">
        <v>421</v>
      </c>
      <c r="C35" s="222" t="s">
        <v>330</v>
      </c>
      <c r="D35" s="309">
        <v>174.8</v>
      </c>
      <c r="E35" s="309">
        <f t="shared" si="1"/>
        <v>-86.350000000000009</v>
      </c>
      <c r="F35" s="309">
        <f t="shared" si="6"/>
        <v>88.45</v>
      </c>
      <c r="G35" s="309">
        <f ca="1">'1.TT_TYEN'!$AG$61</f>
        <v>10.780000000000001</v>
      </c>
      <c r="H35" s="309">
        <f ca="1">'2.N_MUC'!$AG$61</f>
        <v>1.74</v>
      </c>
      <c r="I35" s="309">
        <f ca="1">'3.B_COC'!$AG$61</f>
        <v>3.4299999999999997</v>
      </c>
      <c r="J35" s="309">
        <f ca="1">'4.T_LONG'!$AG$61</f>
        <v>3.41</v>
      </c>
      <c r="K35" s="309">
        <f ca="1">'5.BI_XA'!$AG$61</f>
        <v>2.2400000000000002</v>
      </c>
      <c r="L35" s="309">
        <f ca="1">'6.T_HOA'!$AG$61</f>
        <v>7.45</v>
      </c>
      <c r="M35" s="309">
        <f ca="1">'7.T_SON'!$AG$61</f>
        <v>4.17</v>
      </c>
      <c r="N35" s="309">
        <f ca="1">'8.M_HUONG'!$AG$61</f>
        <v>5.74</v>
      </c>
      <c r="O35" s="309">
        <f ca="1">'9.M_DAN'!$AG$61</f>
        <v>2.91</v>
      </c>
      <c r="P35" s="309">
        <f ca="1">'10.M_KHUONG'!$AG$61</f>
        <v>3.7199999999999998</v>
      </c>
      <c r="Q35" s="309">
        <f ca="1">'11.P_LUU'!$AG$61</f>
        <v>8.52</v>
      </c>
      <c r="R35" s="309">
        <f ca="1">'12.T_THANH'!$AG$61</f>
        <v>10.35</v>
      </c>
      <c r="S35" s="309">
        <f ca="1">'13.Y_THUAN'!$AG$61</f>
        <v>2.9899999999999998</v>
      </c>
      <c r="T35" s="309">
        <f ca="1">'14.BA_XA'!$AG$61</f>
        <v>3.6100000000000003</v>
      </c>
      <c r="U35" s="309">
        <f ca="1">'15.Y_LAM'!$AG$61</f>
        <v>3.84</v>
      </c>
      <c r="V35" s="309">
        <f ca="1">'16.Y_PHU'!$AG$61</f>
        <v>5.29</v>
      </c>
      <c r="W35" s="309">
        <f ca="1">'17.D_NINH'!$AG$61</f>
        <v>3.84</v>
      </c>
      <c r="X35" s="309">
        <f ca="1">'18.H_DUC'!$AG$61</f>
        <v>4.42</v>
      </c>
    </row>
    <row r="36" spans="1:24" s="261" customFormat="1" ht="15" customHeight="1">
      <c r="A36" s="221" t="s">
        <v>422</v>
      </c>
      <c r="B36" s="221" t="s">
        <v>423</v>
      </c>
      <c r="C36" s="222" t="s">
        <v>331</v>
      </c>
      <c r="D36" s="309">
        <v>1.5</v>
      </c>
      <c r="E36" s="309">
        <f t="shared" si="1"/>
        <v>43.290000000000006</v>
      </c>
      <c r="F36" s="309">
        <f t="shared" si="6"/>
        <v>44.790000000000006</v>
      </c>
      <c r="G36" s="309">
        <f ca="1">'1.TT_TYEN'!$AH$61</f>
        <v>0.04</v>
      </c>
      <c r="H36" s="309">
        <f ca="1">'2.N_MUC'!$AH$61</f>
        <v>0.72</v>
      </c>
      <c r="I36" s="309">
        <f ca="1">'3.B_COC'!$AH$61</f>
        <v>1.78</v>
      </c>
      <c r="J36" s="309">
        <f ca="1">'4.T_LONG'!$AH$61</f>
        <v>3.01</v>
      </c>
      <c r="K36" s="309">
        <f ca="1">'5.BI_XA'!$AH$61</f>
        <v>4.3</v>
      </c>
      <c r="L36" s="309">
        <f ca="1">'6.T_HOA'!$AH$61</f>
        <v>4.9300000000000006</v>
      </c>
      <c r="M36" s="309">
        <f ca="1">'7.T_SON'!$AH$61</f>
        <v>3.71</v>
      </c>
      <c r="N36" s="309">
        <f ca="1">'8.M_HUONG'!$AH$61</f>
        <v>2.52</v>
      </c>
      <c r="O36" s="309">
        <f ca="1">'9.M_DAN'!$AH$61</f>
        <v>1.2</v>
      </c>
      <c r="P36" s="309">
        <f ca="1">'10.M_KHUONG'!$AH$61</f>
        <v>1.31</v>
      </c>
      <c r="Q36" s="309">
        <f ca="1">'11.P_LUU'!$AH$61</f>
        <v>3.29</v>
      </c>
      <c r="R36" s="309">
        <f ca="1">'12.T_THANH'!$AH$61</f>
        <v>6.160000000000001</v>
      </c>
      <c r="S36" s="309">
        <f ca="1">'13.Y_THUAN'!$AH$61</f>
        <v>1.3599999999999999</v>
      </c>
      <c r="T36" s="309">
        <f ca="1">'14.BA_XA'!$AH$61</f>
        <v>0.95</v>
      </c>
      <c r="U36" s="309">
        <f ca="1">'15.Y_LAM'!$AH$61</f>
        <v>1.77</v>
      </c>
      <c r="V36" s="309">
        <f ca="1">'16.Y_PHU'!$AH$61</f>
        <v>1.3800000000000001</v>
      </c>
      <c r="W36" s="309">
        <f ca="1">'17.D_NINH'!$AH$61</f>
        <v>3.2</v>
      </c>
      <c r="X36" s="309">
        <f ca="1">'18.H_DUC'!$AH$61</f>
        <v>3.16</v>
      </c>
    </row>
    <row r="37" spans="1:24" s="261" customFormat="1" ht="15" customHeight="1">
      <c r="A37" s="221" t="s">
        <v>424</v>
      </c>
      <c r="B37" s="221" t="s">
        <v>425</v>
      </c>
      <c r="C37" s="222" t="s">
        <v>332</v>
      </c>
      <c r="D37" s="309">
        <v>34.6</v>
      </c>
      <c r="E37" s="309">
        <f t="shared" si="1"/>
        <v>-34.6</v>
      </c>
      <c r="F37" s="309">
        <f t="shared" si="6"/>
        <v>0</v>
      </c>
      <c r="G37" s="309">
        <f ca="1">'1.TT_TYEN'!$AI$61</f>
        <v>0</v>
      </c>
      <c r="H37" s="309">
        <f ca="1">'2.N_MUC'!$AI$61</f>
        <v>0</v>
      </c>
      <c r="I37" s="309">
        <f ca="1">'3.B_COC'!$AI$61</f>
        <v>0</v>
      </c>
      <c r="J37" s="309">
        <f ca="1">'4.T_LONG'!$AI$61</f>
        <v>0</v>
      </c>
      <c r="K37" s="309">
        <f ca="1">'5.BI_XA'!$AI$61</f>
        <v>0</v>
      </c>
      <c r="L37" s="309">
        <f ca="1">'6.T_HOA'!$AI$61</f>
        <v>0</v>
      </c>
      <c r="M37" s="309">
        <f ca="1">'7.T_SON'!$AI$61</f>
        <v>0</v>
      </c>
      <c r="N37" s="309">
        <f ca="1">'8.M_HUONG'!$AI$61</f>
        <v>0</v>
      </c>
      <c r="O37" s="309">
        <f ca="1">'9.M_DAN'!$AI$61</f>
        <v>0</v>
      </c>
      <c r="P37" s="309">
        <f ca="1">'10.M_KHUONG'!$AI$61</f>
        <v>0</v>
      </c>
      <c r="Q37" s="309">
        <f ca="1">'11.P_LUU'!$AI$61</f>
        <v>0</v>
      </c>
      <c r="R37" s="309">
        <f ca="1">'12.T_THANH'!$AI$61</f>
        <v>0</v>
      </c>
      <c r="S37" s="309">
        <f ca="1">'13.Y_THUAN'!$AI$61</f>
        <v>0</v>
      </c>
      <c r="T37" s="309">
        <f ca="1">'14.BA_XA'!$AI$61</f>
        <v>0</v>
      </c>
      <c r="U37" s="309">
        <f ca="1">'15.Y_LAM'!$AI$61</f>
        <v>0</v>
      </c>
      <c r="V37" s="309">
        <f ca="1">'16.Y_PHU'!$AI$61</f>
        <v>0</v>
      </c>
      <c r="W37" s="309">
        <f ca="1">'17.D_NINH'!$AI$61</f>
        <v>0</v>
      </c>
      <c r="X37" s="309">
        <f ca="1">'18.H_DUC'!$AI$61</f>
        <v>0</v>
      </c>
    </row>
    <row r="38" spans="1:24" s="261" customFormat="1" ht="15" customHeight="1">
      <c r="A38" s="221" t="s">
        <v>426</v>
      </c>
      <c r="B38" s="221" t="s">
        <v>427</v>
      </c>
      <c r="C38" s="222" t="s">
        <v>333</v>
      </c>
      <c r="D38" s="309">
        <v>10.5</v>
      </c>
      <c r="E38" s="309">
        <f t="shared" si="1"/>
        <v>-9.5</v>
      </c>
      <c r="F38" s="309">
        <f t="shared" si="6"/>
        <v>1</v>
      </c>
      <c r="G38" s="309">
        <f ca="1">'1.TT_TYEN'!$AJ$61</f>
        <v>1</v>
      </c>
      <c r="H38" s="309">
        <f ca="1">'2.N_MUC'!$AJ$61</f>
        <v>0</v>
      </c>
      <c r="I38" s="309">
        <f ca="1">'3.B_COC'!$AJ$61</f>
        <v>0</v>
      </c>
      <c r="J38" s="309">
        <f ca="1">'4.T_LONG'!$AJ$61</f>
        <v>0</v>
      </c>
      <c r="K38" s="309">
        <f ca="1">'5.BI_XA'!$AJ$61</f>
        <v>0</v>
      </c>
      <c r="L38" s="309">
        <f ca="1">'6.T_HOA'!$AJ$61</f>
        <v>0</v>
      </c>
      <c r="M38" s="309">
        <f ca="1">'7.T_SON'!$AJ$61</f>
        <v>0</v>
      </c>
      <c r="N38" s="309">
        <f ca="1">'8.M_HUONG'!$AJ$61</f>
        <v>0</v>
      </c>
      <c r="O38" s="309">
        <f ca="1">'9.M_DAN'!$AJ$61</f>
        <v>0</v>
      </c>
      <c r="P38" s="309">
        <f ca="1">'10.M_KHUONG'!$AJ$61</f>
        <v>0</v>
      </c>
      <c r="Q38" s="309">
        <f ca="1">'11.P_LUU'!$AJ$61</f>
        <v>0</v>
      </c>
      <c r="R38" s="309">
        <f ca="1">'12.T_THANH'!$AJ$61</f>
        <v>0</v>
      </c>
      <c r="S38" s="309">
        <f ca="1">'13.Y_THUAN'!$AJ$61</f>
        <v>0</v>
      </c>
      <c r="T38" s="309">
        <f ca="1">'14.BA_XA'!$AJ$61</f>
        <v>0</v>
      </c>
      <c r="U38" s="309">
        <f ca="1">'15.Y_LAM'!$AJ$61</f>
        <v>0</v>
      </c>
      <c r="V38" s="309">
        <f ca="1">'16.Y_PHU'!$AJ$61</f>
        <v>0</v>
      </c>
      <c r="W38" s="309">
        <f ca="1">'17.D_NINH'!$AJ$61</f>
        <v>0</v>
      </c>
      <c r="X38" s="309">
        <f ca="1">'18.H_DUC'!$AJ$61</f>
        <v>0</v>
      </c>
    </row>
    <row r="39" spans="1:24" s="261" customFormat="1" ht="15" customHeight="1">
      <c r="A39" s="221" t="s">
        <v>428</v>
      </c>
      <c r="B39" s="221" t="s">
        <v>429</v>
      </c>
      <c r="C39" s="222" t="s">
        <v>334</v>
      </c>
      <c r="D39" s="309">
        <v>15.3</v>
      </c>
      <c r="E39" s="309">
        <f t="shared" si="1"/>
        <v>1.8300000000000018</v>
      </c>
      <c r="F39" s="309">
        <f t="shared" si="6"/>
        <v>17.130000000000003</v>
      </c>
      <c r="G39" s="309">
        <f ca="1">'1.TT_TYEN'!$AK$61</f>
        <v>1.63</v>
      </c>
      <c r="H39" s="309">
        <f ca="1">'2.N_MUC'!$AK$61</f>
        <v>1.29</v>
      </c>
      <c r="I39" s="309">
        <f ca="1">'3.B_COC'!$AK$61</f>
        <v>0.64</v>
      </c>
      <c r="J39" s="309">
        <f ca="1">'4.T_LONG'!$AK$61</f>
        <v>0.39</v>
      </c>
      <c r="K39" s="309">
        <f ca="1">'5.BI_XA'!$AK$61</f>
        <v>0.41</v>
      </c>
      <c r="L39" s="309">
        <f ca="1">'6.T_HOA'!$AK$61</f>
        <v>0.35</v>
      </c>
      <c r="M39" s="309">
        <f ca="1">'7.T_SON'!$AK$61</f>
        <v>1.1200000000000001</v>
      </c>
      <c r="N39" s="309">
        <f ca="1">'8.M_HUONG'!$AK$61</f>
        <v>0.74</v>
      </c>
      <c r="O39" s="309">
        <f ca="1">'9.M_DAN'!$AK$61</f>
        <v>0.20999999999999996</v>
      </c>
      <c r="P39" s="309">
        <f ca="1">'10.M_KHUONG'!$AK$61</f>
        <v>0.62</v>
      </c>
      <c r="Q39" s="309">
        <f ca="1">'11.P_LUU'!$AK$61</f>
        <v>0.5</v>
      </c>
      <c r="R39" s="309">
        <f ca="1">'12.T_THANH'!$AK$61</f>
        <v>3.5100000000000002</v>
      </c>
      <c r="S39" s="309">
        <f ca="1">'13.Y_THUAN'!$AK$61</f>
        <v>0.44999999999999996</v>
      </c>
      <c r="T39" s="309">
        <f ca="1">'14.BA_XA'!$AK$61</f>
        <v>0.45999999999999996</v>
      </c>
      <c r="U39" s="309">
        <f ca="1">'15.Y_LAM'!$AK$61</f>
        <v>1.75</v>
      </c>
      <c r="V39" s="309">
        <f ca="1">'16.Y_PHU'!$AK$61</f>
        <v>0.83000000000000007</v>
      </c>
      <c r="W39" s="309">
        <f ca="1">'17.D_NINH'!$AK$61</f>
        <v>1.05</v>
      </c>
      <c r="X39" s="309">
        <f ca="1">'18.H_DUC'!$AK$61</f>
        <v>1.18</v>
      </c>
    </row>
    <row r="40" spans="1:24" ht="15" customHeight="1">
      <c r="A40" s="70" t="s">
        <v>430</v>
      </c>
      <c r="B40" s="71" t="s">
        <v>481</v>
      </c>
      <c r="C40" s="256" t="s">
        <v>335</v>
      </c>
      <c r="D40" s="300">
        <v>6</v>
      </c>
      <c r="E40" s="300">
        <f t="shared" si="1"/>
        <v>6.629999999999999</v>
      </c>
      <c r="F40" s="300">
        <f t="shared" si="6"/>
        <v>12.629999999999999</v>
      </c>
      <c r="G40" s="300">
        <f ca="1">'1.TT_TYEN'!$AL$61</f>
        <v>0</v>
      </c>
      <c r="H40" s="300">
        <f ca="1">'2.N_MUC'!$AL$61</f>
        <v>0.48000000000000004</v>
      </c>
      <c r="I40" s="300">
        <f ca="1">'3.B_COC'!$AL$61</f>
        <v>2.5</v>
      </c>
      <c r="J40" s="300">
        <f ca="1">'4.T_LONG'!$AL$61</f>
        <v>0.42000000000000004</v>
      </c>
      <c r="K40" s="300">
        <f ca="1">'5.BI_XA'!$AL$61</f>
        <v>0</v>
      </c>
      <c r="L40" s="300">
        <f ca="1">'6.T_HOA'!$AL$61</f>
        <v>0</v>
      </c>
      <c r="M40" s="300">
        <f ca="1">'7.T_SON'!$AL$61</f>
        <v>0.13</v>
      </c>
      <c r="N40" s="300">
        <f ca="1">'8.M_HUONG'!$AL$61</f>
        <v>0.37</v>
      </c>
      <c r="O40" s="300">
        <f ca="1">'9.M_DAN'!$AL$61</f>
        <v>0</v>
      </c>
      <c r="P40" s="300">
        <f ca="1">'10.M_KHUONG'!$AL$61</f>
        <v>0</v>
      </c>
      <c r="Q40" s="300">
        <f ca="1">'11.P_LUU'!$AL$61</f>
        <v>0.1</v>
      </c>
      <c r="R40" s="300">
        <f ca="1">'12.T_THANH'!$AL$61</f>
        <v>0</v>
      </c>
      <c r="S40" s="300">
        <f ca="1">'13.Y_THUAN'!$AL$61</f>
        <v>0</v>
      </c>
      <c r="T40" s="300">
        <f ca="1">'14.BA_XA'!$AL$61</f>
        <v>0</v>
      </c>
      <c r="U40" s="300">
        <f ca="1">'15.Y_LAM'!$AL$61</f>
        <v>0</v>
      </c>
      <c r="V40" s="300">
        <f ca="1">'16.Y_PHU'!$AL$61</f>
        <v>8.1999999999999993</v>
      </c>
      <c r="W40" s="300">
        <f ca="1">'17.D_NINH'!$AL$61</f>
        <v>0.43</v>
      </c>
      <c r="X40" s="300">
        <f ca="1">'18.H_DUC'!$AL$61</f>
        <v>0</v>
      </c>
    </row>
    <row r="41" spans="1:24" ht="15" customHeight="1">
      <c r="A41" s="70" t="s">
        <v>432</v>
      </c>
      <c r="B41" s="71" t="s">
        <v>482</v>
      </c>
      <c r="C41" s="256" t="s">
        <v>336</v>
      </c>
      <c r="D41" s="300">
        <v>0</v>
      </c>
      <c r="E41" s="300">
        <f t="shared" si="1"/>
        <v>0</v>
      </c>
      <c r="F41" s="300">
        <f t="shared" si="6"/>
        <v>0</v>
      </c>
      <c r="G41" s="300">
        <f ca="1">'1.TT_TYEN'!$AM$61</f>
        <v>0</v>
      </c>
      <c r="H41" s="300">
        <f ca="1">'2.N_MUC'!$AM$61</f>
        <v>0</v>
      </c>
      <c r="I41" s="300">
        <f ca="1">'3.B_COC'!$AM$61</f>
        <v>0</v>
      </c>
      <c r="J41" s="300">
        <f ca="1">'4.T_LONG'!$AM$61</f>
        <v>0</v>
      </c>
      <c r="K41" s="300">
        <f ca="1">'5.BI_XA'!$AM$61</f>
        <v>0</v>
      </c>
      <c r="L41" s="300">
        <f ca="1">'6.T_HOA'!$AM$61</f>
        <v>0</v>
      </c>
      <c r="M41" s="300">
        <f ca="1">'7.T_SON'!$AM$61</f>
        <v>0</v>
      </c>
      <c r="N41" s="300">
        <f ca="1">'8.M_HUONG'!$AM$61</f>
        <v>0</v>
      </c>
      <c r="O41" s="300">
        <f ca="1">'9.M_DAN'!$AM$61</f>
        <v>0</v>
      </c>
      <c r="P41" s="300">
        <f ca="1">'10.M_KHUONG'!$AM$61</f>
        <v>0</v>
      </c>
      <c r="Q41" s="300">
        <f ca="1">'11.P_LUU'!$AM$61</f>
        <v>0</v>
      </c>
      <c r="R41" s="300">
        <f ca="1">'12.T_THANH'!$AM$61</f>
        <v>0</v>
      </c>
      <c r="S41" s="300">
        <f ca="1">'13.Y_THUAN'!$AM$61</f>
        <v>0</v>
      </c>
      <c r="T41" s="300">
        <f ca="1">'14.BA_XA'!$AM$61</f>
        <v>0</v>
      </c>
      <c r="U41" s="300">
        <f ca="1">'15.Y_LAM'!$AM$61</f>
        <v>0</v>
      </c>
      <c r="V41" s="300">
        <f ca="1">'16.Y_PHU'!$AM$61</f>
        <v>0</v>
      </c>
      <c r="W41" s="300">
        <f ca="1">'17.D_NINH'!$AM$61</f>
        <v>0</v>
      </c>
      <c r="X41" s="300">
        <f ca="1">'18.H_DUC'!$AM$61</f>
        <v>0</v>
      </c>
    </row>
    <row r="42" spans="1:24" ht="15" customHeight="1">
      <c r="A42" s="70" t="s">
        <v>434</v>
      </c>
      <c r="B42" s="71" t="s">
        <v>435</v>
      </c>
      <c r="C42" s="256" t="s">
        <v>337</v>
      </c>
      <c r="D42" s="300">
        <v>32.1</v>
      </c>
      <c r="E42" s="300">
        <f t="shared" si="1"/>
        <v>-13.100000000000005</v>
      </c>
      <c r="F42" s="300">
        <f t="shared" si="6"/>
        <v>18.999999999999996</v>
      </c>
      <c r="G42" s="300">
        <f ca="1">'1.TT_TYEN'!$AN$61</f>
        <v>0.12</v>
      </c>
      <c r="H42" s="300">
        <f ca="1">'2.N_MUC'!$AN$61</f>
        <v>0.02</v>
      </c>
      <c r="I42" s="300">
        <f ca="1">'3.B_COC'!$AN$61</f>
        <v>0.02</v>
      </c>
      <c r="J42" s="300">
        <f ca="1">'4.T_LONG'!$AN$61</f>
        <v>0.2</v>
      </c>
      <c r="K42" s="300">
        <f ca="1">'5.BI_XA'!$AN$61</f>
        <v>0.48000000000000004</v>
      </c>
      <c r="L42" s="300">
        <f ca="1">'6.T_HOA'!$AN$61</f>
        <v>0.02</v>
      </c>
      <c r="M42" s="300">
        <f ca="1">'7.T_SON'!$AN$61</f>
        <v>10.09</v>
      </c>
      <c r="N42" s="300">
        <f ca="1">'8.M_HUONG'!$AN$61</f>
        <v>0.1</v>
      </c>
      <c r="O42" s="300">
        <f ca="1">'9.M_DAN'!$AN$61</f>
        <v>5.0199999999999996</v>
      </c>
      <c r="P42" s="300">
        <f ca="1">'10.M_KHUONG'!$AN$61</f>
        <v>0.02</v>
      </c>
      <c r="Q42" s="300">
        <f ca="1">'11.P_LUU'!$AN$61</f>
        <v>7.0000000000000007E-2</v>
      </c>
      <c r="R42" s="300">
        <f ca="1">'12.T_THANH'!$AN$61</f>
        <v>0.02</v>
      </c>
      <c r="S42" s="300">
        <f ca="1">'13.Y_THUAN'!$AN$61</f>
        <v>0.02</v>
      </c>
      <c r="T42" s="300">
        <f ca="1">'14.BA_XA'!$AN$61</f>
        <v>0.2</v>
      </c>
      <c r="U42" s="300">
        <f ca="1">'15.Y_LAM'!$AN$61</f>
        <v>0.7</v>
      </c>
      <c r="V42" s="300">
        <f ca="1">'16.Y_PHU'!$AN$61</f>
        <v>1.84</v>
      </c>
      <c r="W42" s="300">
        <f ca="1">'17.D_NINH'!$AN$61</f>
        <v>0.04</v>
      </c>
      <c r="X42" s="300">
        <f ca="1">'18.H_DUC'!$AN$61</f>
        <v>0.02</v>
      </c>
    </row>
    <row r="43" spans="1:24" ht="15" customHeight="1">
      <c r="A43" s="70" t="s">
        <v>436</v>
      </c>
      <c r="B43" s="71" t="s">
        <v>437</v>
      </c>
      <c r="C43" s="256" t="s">
        <v>338</v>
      </c>
      <c r="D43" s="300">
        <v>1191.5999999999999</v>
      </c>
      <c r="E43" s="300">
        <f t="shared" si="1"/>
        <v>20.209999999999809</v>
      </c>
      <c r="F43" s="300">
        <f t="shared" si="6"/>
        <v>1211.8099999999997</v>
      </c>
      <c r="G43" s="300">
        <f ca="1">'1.TT_TYEN'!$AO$61</f>
        <v>0</v>
      </c>
      <c r="H43" s="300">
        <f ca="1">'2.N_MUC'!$AO$61</f>
        <v>42.28</v>
      </c>
      <c r="I43" s="300">
        <f ca="1">'3.B_COC'!$AO$61</f>
        <v>38.51</v>
      </c>
      <c r="J43" s="300">
        <f ca="1">'4.T_LONG'!$AO$61</f>
        <v>67.98</v>
      </c>
      <c r="K43" s="300">
        <f ca="1">'5.BI_XA'!$AO$61</f>
        <v>70.44</v>
      </c>
      <c r="L43" s="300">
        <f ca="1">'6.T_HOA'!$AO$61</f>
        <v>116.3</v>
      </c>
      <c r="M43" s="300">
        <f ca="1">'7.T_SON'!$AO$61</f>
        <v>100.48</v>
      </c>
      <c r="N43" s="300">
        <f ca="1">'8.M_HUONG'!$AO$61</f>
        <v>77.11999999999999</v>
      </c>
      <c r="O43" s="300">
        <f ca="1">'9.M_DAN'!$AO$61</f>
        <v>59.04</v>
      </c>
      <c r="P43" s="300">
        <f ca="1">'10.M_KHUONG'!$AO$61</f>
        <v>49.73</v>
      </c>
      <c r="Q43" s="300">
        <f ca="1">'11.P_LUU'!$AO$61</f>
        <v>109.41</v>
      </c>
      <c r="R43" s="300">
        <f ca="1">'12.T_THANH'!$AO$61</f>
        <v>98.04</v>
      </c>
      <c r="S43" s="300">
        <f ca="1">'13.Y_THUAN'!$AO$61</f>
        <v>54.46</v>
      </c>
      <c r="T43" s="300">
        <f ca="1">'14.BA_XA'!$AO$61</f>
        <v>44.67</v>
      </c>
      <c r="U43" s="300">
        <f ca="1">'15.Y_LAM'!$AO$61</f>
        <v>59.69</v>
      </c>
      <c r="V43" s="300">
        <f ca="1">'16.Y_PHU'!$AO$61</f>
        <v>77.52</v>
      </c>
      <c r="W43" s="300">
        <f ca="1">'17.D_NINH'!$AO$61</f>
        <v>76.81</v>
      </c>
      <c r="X43" s="300">
        <f ca="1">'18.H_DUC'!$AO$61</f>
        <v>69.33</v>
      </c>
    </row>
    <row r="44" spans="1:24" ht="15" customHeight="1">
      <c r="A44" s="70" t="s">
        <v>438</v>
      </c>
      <c r="B44" s="71" t="s">
        <v>439</v>
      </c>
      <c r="C44" s="256" t="s">
        <v>339</v>
      </c>
      <c r="D44" s="300">
        <v>82.2</v>
      </c>
      <c r="E44" s="300">
        <f t="shared" si="1"/>
        <v>37.169999999999987</v>
      </c>
      <c r="F44" s="300">
        <f t="shared" si="6"/>
        <v>119.36999999999999</v>
      </c>
      <c r="G44" s="300">
        <f ca="1">'1.TT_TYEN'!$AP$61</f>
        <v>119.36999999999999</v>
      </c>
      <c r="H44" s="300">
        <f ca="1">'2.N_MUC'!$AP$61</f>
        <v>0</v>
      </c>
      <c r="I44" s="300">
        <f ca="1">'3.B_COC'!$AP$61</f>
        <v>0</v>
      </c>
      <c r="J44" s="300">
        <f ca="1">'4.T_LONG'!$AP$61</f>
        <v>0</v>
      </c>
      <c r="K44" s="300">
        <f ca="1">'5.BI_XA'!$AP$61</f>
        <v>0</v>
      </c>
      <c r="L44" s="300">
        <f ca="1">'6.T_HOA'!$AP$61</f>
        <v>0</v>
      </c>
      <c r="M44" s="300">
        <f ca="1">'7.T_SON'!$AP$61</f>
        <v>0</v>
      </c>
      <c r="N44" s="300">
        <f ca="1">'8.M_HUONG'!$AP$61</f>
        <v>0</v>
      </c>
      <c r="O44" s="300">
        <f ca="1">'9.M_DAN'!$AP$61</f>
        <v>0</v>
      </c>
      <c r="P44" s="300">
        <f ca="1">'10.M_KHUONG'!$AP$61</f>
        <v>0</v>
      </c>
      <c r="Q44" s="300">
        <f ca="1">'11.P_LUU'!$AP$61</f>
        <v>0</v>
      </c>
      <c r="R44" s="300">
        <f ca="1">'12.T_THANH'!$AP$61</f>
        <v>0</v>
      </c>
      <c r="S44" s="300">
        <f ca="1">'13.Y_THUAN'!$AP$61</f>
        <v>0</v>
      </c>
      <c r="T44" s="300">
        <f ca="1">'14.BA_XA'!$AP$61</f>
        <v>0</v>
      </c>
      <c r="U44" s="300">
        <f ca="1">'15.Y_LAM'!$AP$61</f>
        <v>0</v>
      </c>
      <c r="V44" s="300">
        <f ca="1">'16.Y_PHU'!$AP$61</f>
        <v>0</v>
      </c>
      <c r="W44" s="300">
        <f ca="1">'17.D_NINH'!$AP$61</f>
        <v>0</v>
      </c>
      <c r="X44" s="300">
        <f ca="1">'18.H_DUC'!$AP$61</f>
        <v>0</v>
      </c>
    </row>
    <row r="45" spans="1:24" ht="15" customHeight="1">
      <c r="A45" s="70" t="s">
        <v>440</v>
      </c>
      <c r="B45" s="71" t="s">
        <v>483</v>
      </c>
      <c r="C45" s="256" t="s">
        <v>340</v>
      </c>
      <c r="D45" s="300">
        <v>15.5</v>
      </c>
      <c r="E45" s="300">
        <f t="shared" si="1"/>
        <v>9.1099999999999959</v>
      </c>
      <c r="F45" s="300">
        <f t="shared" si="6"/>
        <v>24.609999999999996</v>
      </c>
      <c r="G45" s="300">
        <f ca="1">'1.TT_TYEN'!$AQ$61</f>
        <v>9.32</v>
      </c>
      <c r="H45" s="300">
        <f ca="1">'2.N_MUC'!$AQ$61</f>
        <v>0.42000000000000004</v>
      </c>
      <c r="I45" s="300">
        <f ca="1">'3.B_COC'!$AQ$61</f>
        <v>1.99</v>
      </c>
      <c r="J45" s="300">
        <f ca="1">'4.T_LONG'!$AQ$61</f>
        <v>0.33999999999999997</v>
      </c>
      <c r="K45" s="300">
        <f ca="1">'5.BI_XA'!$AQ$61</f>
        <v>0.54</v>
      </c>
      <c r="L45" s="300">
        <f ca="1">'6.T_HOA'!$AQ$61</f>
        <v>0.75000000000000011</v>
      </c>
      <c r="M45" s="300">
        <f ca="1">'7.T_SON'!$AQ$61</f>
        <v>1.35</v>
      </c>
      <c r="N45" s="300">
        <f ca="1">'8.M_HUONG'!$AQ$61</f>
        <v>0.49</v>
      </c>
      <c r="O45" s="300">
        <f ca="1">'9.M_DAN'!$AQ$61</f>
        <v>0.78</v>
      </c>
      <c r="P45" s="300">
        <f ca="1">'10.M_KHUONG'!$AQ$61</f>
        <v>0.32</v>
      </c>
      <c r="Q45" s="300">
        <f ca="1">'11.P_LUU'!$AQ$61</f>
        <v>0.86</v>
      </c>
      <c r="R45" s="300">
        <f ca="1">'12.T_THANH'!$AQ$61</f>
        <v>2.98</v>
      </c>
      <c r="S45" s="300">
        <f ca="1">'13.Y_THUAN'!$AQ$61</f>
        <v>0.48000000000000009</v>
      </c>
      <c r="T45" s="300">
        <f ca="1">'14.BA_XA'!$AQ$61</f>
        <v>0.78</v>
      </c>
      <c r="U45" s="300">
        <f ca="1">'15.Y_LAM'!$AQ$61</f>
        <v>1.4499999999999997</v>
      </c>
      <c r="V45" s="300">
        <f ca="1">'16.Y_PHU'!$AQ$61</f>
        <v>0.23999999999999996</v>
      </c>
      <c r="W45" s="300">
        <f ca="1">'17.D_NINH'!$AQ$61</f>
        <v>0.82</v>
      </c>
      <c r="X45" s="300">
        <f ca="1">'18.H_DUC'!$AQ$61</f>
        <v>0.70000000000000007</v>
      </c>
    </row>
    <row r="46" spans="1:24" ht="15" customHeight="1">
      <c r="A46" s="70" t="s">
        <v>442</v>
      </c>
      <c r="B46" s="71" t="s">
        <v>443</v>
      </c>
      <c r="C46" s="256" t="s">
        <v>341</v>
      </c>
      <c r="D46" s="300">
        <v>0.4</v>
      </c>
      <c r="E46" s="300">
        <f t="shared" si="1"/>
        <v>-0.14000000000000001</v>
      </c>
      <c r="F46" s="300">
        <f t="shared" si="6"/>
        <v>0.26</v>
      </c>
      <c r="G46" s="300">
        <f ca="1">'1.TT_TYEN'!$AR$61</f>
        <v>0</v>
      </c>
      <c r="H46" s="300">
        <f ca="1">'2.N_MUC'!$AR$61</f>
        <v>0</v>
      </c>
      <c r="I46" s="300">
        <f ca="1">'3.B_COC'!$AR$61</f>
        <v>0</v>
      </c>
      <c r="J46" s="300">
        <f ca="1">'4.T_LONG'!$AR$61</f>
        <v>0</v>
      </c>
      <c r="K46" s="300">
        <f ca="1">'5.BI_XA'!$AR$61</f>
        <v>0</v>
      </c>
      <c r="L46" s="300">
        <f ca="1">'6.T_HOA'!$AR$61</f>
        <v>0</v>
      </c>
      <c r="M46" s="300">
        <f ca="1">'7.T_SON'!$AR$61</f>
        <v>0</v>
      </c>
      <c r="N46" s="300">
        <f ca="1">'8.M_HUONG'!$AR$61</f>
        <v>0</v>
      </c>
      <c r="O46" s="300">
        <f ca="1">'9.M_DAN'!$AR$61</f>
        <v>0</v>
      </c>
      <c r="P46" s="300">
        <f ca="1">'10.M_KHUONG'!$AR$61</f>
        <v>0.05</v>
      </c>
      <c r="Q46" s="300">
        <f ca="1">'11.P_LUU'!$AR$61</f>
        <v>0</v>
      </c>
      <c r="R46" s="300">
        <f ca="1">'12.T_THANH'!$AR$61</f>
        <v>0</v>
      </c>
      <c r="S46" s="300">
        <f ca="1">'13.Y_THUAN'!$AR$61</f>
        <v>0.13</v>
      </c>
      <c r="T46" s="300">
        <f ca="1">'14.BA_XA'!$AR$61</f>
        <v>0</v>
      </c>
      <c r="U46" s="300">
        <f ca="1">'15.Y_LAM'!$AR$61</f>
        <v>0</v>
      </c>
      <c r="V46" s="300">
        <f ca="1">'16.Y_PHU'!$AR$61</f>
        <v>0</v>
      </c>
      <c r="W46" s="300">
        <f ca="1">'17.D_NINH'!$AR$61</f>
        <v>0.08</v>
      </c>
      <c r="X46" s="300">
        <f ca="1">'18.H_DUC'!$AR$61</f>
        <v>0</v>
      </c>
    </row>
    <row r="47" spans="1:24" ht="15" customHeight="1">
      <c r="A47" s="70" t="s">
        <v>444</v>
      </c>
      <c r="B47" s="71" t="s">
        <v>445</v>
      </c>
      <c r="C47" s="256" t="s">
        <v>342</v>
      </c>
      <c r="D47" s="300">
        <v>0</v>
      </c>
      <c r="E47" s="300">
        <f t="shared" si="1"/>
        <v>0</v>
      </c>
      <c r="F47" s="300">
        <f t="shared" si="6"/>
        <v>0</v>
      </c>
      <c r="G47" s="300">
        <f ca="1">'1.TT_TYEN'!$AS$61</f>
        <v>0</v>
      </c>
      <c r="H47" s="300">
        <f ca="1">'2.N_MUC'!$AS$61</f>
        <v>0</v>
      </c>
      <c r="I47" s="300">
        <f ca="1">'3.B_COC'!$AS$61</f>
        <v>0</v>
      </c>
      <c r="J47" s="300">
        <f ca="1">'4.T_LONG'!$AS$61</f>
        <v>0</v>
      </c>
      <c r="K47" s="300">
        <f ca="1">'5.BI_XA'!$AS$61</f>
        <v>0</v>
      </c>
      <c r="L47" s="300">
        <f ca="1">'6.T_HOA'!$AS$61</f>
        <v>0</v>
      </c>
      <c r="M47" s="300">
        <f ca="1">'7.T_SON'!$AS$61</f>
        <v>0</v>
      </c>
      <c r="N47" s="300">
        <f ca="1">'8.M_HUONG'!$AS$61</f>
        <v>0</v>
      </c>
      <c r="O47" s="300">
        <f ca="1">'9.M_DAN'!$AS$61</f>
        <v>0</v>
      </c>
      <c r="P47" s="300">
        <f ca="1">'10.M_KHUONG'!$AS$61</f>
        <v>0</v>
      </c>
      <c r="Q47" s="300">
        <f ca="1">'11.P_LUU'!$AS$61</f>
        <v>0</v>
      </c>
      <c r="R47" s="300">
        <f ca="1">'12.T_THANH'!$AS$61</f>
        <v>0</v>
      </c>
      <c r="S47" s="300">
        <f ca="1">'13.Y_THUAN'!$AS$61</f>
        <v>0</v>
      </c>
      <c r="T47" s="300">
        <f ca="1">'14.BA_XA'!$AS$61</f>
        <v>0</v>
      </c>
      <c r="U47" s="300">
        <f ca="1">'15.Y_LAM'!$AS$61</f>
        <v>0</v>
      </c>
      <c r="V47" s="300">
        <f ca="1">'16.Y_PHU'!$AS$61</f>
        <v>0</v>
      </c>
      <c r="W47" s="300">
        <f ca="1">'17.D_NINH'!$AS$61</f>
        <v>0</v>
      </c>
      <c r="X47" s="300">
        <f ca="1">'18.H_DUC'!$AS$61</f>
        <v>0</v>
      </c>
    </row>
    <row r="48" spans="1:24" ht="15" customHeight="1">
      <c r="A48" s="70" t="s">
        <v>446</v>
      </c>
      <c r="B48" s="71" t="s">
        <v>447</v>
      </c>
      <c r="C48" s="256" t="s">
        <v>343</v>
      </c>
      <c r="D48" s="300">
        <v>7.7</v>
      </c>
      <c r="E48" s="300">
        <f t="shared" si="1"/>
        <v>-0.41000000000000103</v>
      </c>
      <c r="F48" s="300">
        <f t="shared" si="6"/>
        <v>7.2899999999999991</v>
      </c>
      <c r="G48" s="300">
        <f ca="1">'1.TT_TYEN'!$AT$61</f>
        <v>2.62</v>
      </c>
      <c r="H48" s="300">
        <f ca="1">'2.N_MUC'!$AT$61</f>
        <v>0</v>
      </c>
      <c r="I48" s="300">
        <f ca="1">'3.B_COC'!$AT$61</f>
        <v>0</v>
      </c>
      <c r="J48" s="300">
        <f ca="1">'4.T_LONG'!$AT$61</f>
        <v>0.21000000000000002</v>
      </c>
      <c r="K48" s="300">
        <f ca="1">'5.BI_XA'!$AT$61</f>
        <v>1.6199999999999999</v>
      </c>
      <c r="L48" s="300">
        <f ca="1">'6.T_HOA'!$AT$61</f>
        <v>0.22</v>
      </c>
      <c r="M48" s="300">
        <f ca="1">'7.T_SON'!$AT$61</f>
        <v>0.5</v>
      </c>
      <c r="N48" s="300">
        <f ca="1">'8.M_HUONG'!$AT$61</f>
        <v>0.05</v>
      </c>
      <c r="O48" s="300">
        <f ca="1">'9.M_DAN'!$AT$61</f>
        <v>0.66</v>
      </c>
      <c r="P48" s="300">
        <f ca="1">'10.M_KHUONG'!$AT$61</f>
        <v>0</v>
      </c>
      <c r="Q48" s="300">
        <f ca="1">'11.P_LUU'!$AT$61</f>
        <v>0</v>
      </c>
      <c r="R48" s="300">
        <f ca="1">'12.T_THANH'!$AT$61</f>
        <v>0.22</v>
      </c>
      <c r="S48" s="300">
        <f ca="1">'13.Y_THUAN'!$AT$61</f>
        <v>0</v>
      </c>
      <c r="T48" s="300">
        <f ca="1">'14.BA_XA'!$AT$61</f>
        <v>1.08</v>
      </c>
      <c r="U48" s="300">
        <f ca="1">'15.Y_LAM'!$AT$61</f>
        <v>0.05</v>
      </c>
      <c r="V48" s="300">
        <f ca="1">'16.Y_PHU'!$AT$61</f>
        <v>0.06</v>
      </c>
      <c r="W48" s="300">
        <f ca="1">'17.D_NINH'!$AT$61</f>
        <v>0</v>
      </c>
      <c r="X48" s="300">
        <f ca="1">'18.H_DUC'!$AT$61</f>
        <v>0</v>
      </c>
    </row>
    <row r="49" spans="1:24" ht="15" customHeight="1">
      <c r="A49" s="70" t="s">
        <v>448</v>
      </c>
      <c r="B49" s="71" t="s">
        <v>1164</v>
      </c>
      <c r="C49" s="74" t="s">
        <v>344</v>
      </c>
      <c r="D49" s="300">
        <v>196.2</v>
      </c>
      <c r="E49" s="300">
        <f t="shared" si="1"/>
        <v>-5.5700000000000216</v>
      </c>
      <c r="F49" s="300">
        <f t="shared" si="6"/>
        <v>190.62999999999997</v>
      </c>
      <c r="G49" s="300">
        <f ca="1">'1.TT_TYEN'!$AU$61</f>
        <v>11.24</v>
      </c>
      <c r="H49" s="300">
        <f ca="1">'2.N_MUC'!$AU$61</f>
        <v>11.94</v>
      </c>
      <c r="I49" s="300">
        <f ca="1">'3.B_COC'!$AU$61</f>
        <v>3.4800000000000004</v>
      </c>
      <c r="J49" s="300">
        <f ca="1">'4.T_LONG'!$AU$61</f>
        <v>11.629999999999999</v>
      </c>
      <c r="K49" s="300">
        <f ca="1">'5.BI_XA'!$AU$61</f>
        <v>8</v>
      </c>
      <c r="L49" s="300">
        <f ca="1">'6.T_HOA'!$AU$61</f>
        <v>11.87</v>
      </c>
      <c r="M49" s="300">
        <f ca="1">'7.T_SON'!$AU$61</f>
        <v>22.56</v>
      </c>
      <c r="N49" s="300">
        <f ca="1">'8.M_HUONG'!$AU$61</f>
        <v>7.3199999999999994</v>
      </c>
      <c r="O49" s="300">
        <f ca="1">'9.M_DAN'!$AU$61</f>
        <v>4.88</v>
      </c>
      <c r="P49" s="300">
        <f ca="1">'10.M_KHUONG'!$AU$61</f>
        <v>6.22</v>
      </c>
      <c r="Q49" s="300">
        <f ca="1">'11.P_LUU'!$AU$61</f>
        <v>16.509999999999998</v>
      </c>
      <c r="R49" s="300">
        <f ca="1">'12.T_THANH'!$AU$61</f>
        <v>26.05</v>
      </c>
      <c r="S49" s="300">
        <f ca="1">'13.Y_THUAN'!$AU$61</f>
        <v>2.6500000000000004</v>
      </c>
      <c r="T49" s="300">
        <f ca="1">'14.BA_XA'!$AU$61</f>
        <v>3.41</v>
      </c>
      <c r="U49" s="300">
        <f ca="1">'15.Y_LAM'!$AU$61</f>
        <v>5.8800000000000008</v>
      </c>
      <c r="V49" s="300">
        <f ca="1">'16.Y_PHU'!$AU$61</f>
        <v>16.16</v>
      </c>
      <c r="W49" s="300">
        <f ca="1">'17.D_NINH'!$AU$61</f>
        <v>12.54</v>
      </c>
      <c r="X49" s="300">
        <f ca="1">'18.H_DUC'!$AU$61</f>
        <v>8.2899999999999991</v>
      </c>
    </row>
    <row r="50" spans="1:24" ht="17.45" customHeight="1">
      <c r="A50" s="70" t="s">
        <v>450</v>
      </c>
      <c r="B50" s="71" t="s">
        <v>1165</v>
      </c>
      <c r="C50" s="256" t="s">
        <v>345</v>
      </c>
      <c r="D50" s="300">
        <v>47.3</v>
      </c>
      <c r="E50" s="300">
        <f t="shared" si="1"/>
        <v>107.31000000000004</v>
      </c>
      <c r="F50" s="300">
        <f t="shared" si="6"/>
        <v>154.61000000000004</v>
      </c>
      <c r="G50" s="300">
        <f ca="1">'1.TT_TYEN'!$AV$61</f>
        <v>0</v>
      </c>
      <c r="H50" s="300">
        <f ca="1">'2.N_MUC'!$AV$61</f>
        <v>0</v>
      </c>
      <c r="I50" s="300">
        <f ca="1">'3.B_COC'!$AV$61</f>
        <v>0</v>
      </c>
      <c r="J50" s="300">
        <f ca="1">'4.T_LONG'!$AV$61</f>
        <v>123.18</v>
      </c>
      <c r="K50" s="300">
        <f ca="1">'5.BI_XA'!$AV$61</f>
        <v>1.37</v>
      </c>
      <c r="L50" s="300">
        <f ca="1">'6.T_HOA'!$AV$61</f>
        <v>0</v>
      </c>
      <c r="M50" s="300">
        <f ca="1">'7.T_SON'!$AV$61</f>
        <v>18.77</v>
      </c>
      <c r="N50" s="300">
        <f ca="1">'8.M_HUONG'!$AV$61</f>
        <v>0</v>
      </c>
      <c r="O50" s="300">
        <f ca="1">'9.M_DAN'!$AV$61</f>
        <v>0</v>
      </c>
      <c r="P50" s="300">
        <f ca="1">'10.M_KHUONG'!$AV$61</f>
        <v>0</v>
      </c>
      <c r="Q50" s="300">
        <f ca="1">'11.P_LUU'!$AV$61</f>
        <v>0</v>
      </c>
      <c r="R50" s="300">
        <f ca="1">'12.T_THANH'!$AV$61</f>
        <v>0</v>
      </c>
      <c r="S50" s="300">
        <f ca="1">'13.Y_THUAN'!$AV$61</f>
        <v>0</v>
      </c>
      <c r="T50" s="300">
        <f ca="1">'14.BA_XA'!$AV$61</f>
        <v>0.24</v>
      </c>
      <c r="U50" s="300">
        <f ca="1">'15.Y_LAM'!$AV$61</f>
        <v>1</v>
      </c>
      <c r="V50" s="300">
        <f ca="1">'16.Y_PHU'!$AV$61</f>
        <v>6.05</v>
      </c>
      <c r="W50" s="300">
        <f ca="1">'17.D_NINH'!$AV$61</f>
        <v>4</v>
      </c>
      <c r="X50" s="300">
        <f ca="1">'18.H_DUC'!$AV$61</f>
        <v>0</v>
      </c>
    </row>
    <row r="51" spans="1:24" ht="15" customHeight="1">
      <c r="A51" s="70" t="s">
        <v>452</v>
      </c>
      <c r="B51" s="71" t="s">
        <v>453</v>
      </c>
      <c r="C51" s="256" t="s">
        <v>346</v>
      </c>
      <c r="D51" s="300">
        <v>4</v>
      </c>
      <c r="E51" s="300">
        <f t="shared" si="1"/>
        <v>-4</v>
      </c>
      <c r="F51" s="300">
        <f t="shared" si="6"/>
        <v>0</v>
      </c>
      <c r="G51" s="300">
        <f ca="1">'1.TT_TYEN'!$AW$61</f>
        <v>0</v>
      </c>
      <c r="H51" s="300">
        <f ca="1">'2.N_MUC'!$AW$61</f>
        <v>0</v>
      </c>
      <c r="I51" s="300">
        <f ca="1">'3.B_COC'!$AW$61</f>
        <v>0</v>
      </c>
      <c r="J51" s="300">
        <f ca="1">'4.T_LONG'!$AW$61</f>
        <v>0</v>
      </c>
      <c r="K51" s="300">
        <f ca="1">'5.BI_XA'!$AW$61</f>
        <v>0</v>
      </c>
      <c r="L51" s="300">
        <f ca="1">'6.T_HOA'!$AW$61</f>
        <v>0</v>
      </c>
      <c r="M51" s="300">
        <f ca="1">'7.T_SON'!$AW$61</f>
        <v>0</v>
      </c>
      <c r="N51" s="300">
        <f ca="1">'8.M_HUONG'!$AW$61</f>
        <v>0</v>
      </c>
      <c r="O51" s="300">
        <f ca="1">'9.M_DAN'!$AW$61</f>
        <v>0</v>
      </c>
      <c r="P51" s="300">
        <f ca="1">'10.M_KHUONG'!$AW$61</f>
        <v>0</v>
      </c>
      <c r="Q51" s="300">
        <f ca="1">'11.P_LUU'!$AW$61</f>
        <v>0</v>
      </c>
      <c r="R51" s="300">
        <f ca="1">'12.T_THANH'!$AW$61</f>
        <v>0</v>
      </c>
      <c r="S51" s="300">
        <f ca="1">'13.Y_THUAN'!$AW$61</f>
        <v>0</v>
      </c>
      <c r="T51" s="300">
        <f ca="1">'14.BA_XA'!$AW$61</f>
        <v>0</v>
      </c>
      <c r="U51" s="300">
        <f ca="1">'15.Y_LAM'!$AW$61</f>
        <v>0</v>
      </c>
      <c r="V51" s="300">
        <f ca="1">'16.Y_PHU'!$AW$61</f>
        <v>0</v>
      </c>
      <c r="W51" s="300">
        <f ca="1">'17.D_NINH'!$AW$61</f>
        <v>0</v>
      </c>
      <c r="X51" s="300">
        <f ca="1">'18.H_DUC'!$AW$61</f>
        <v>0</v>
      </c>
    </row>
    <row r="52" spans="1:24" ht="15" customHeight="1">
      <c r="A52" s="70" t="s">
        <v>454</v>
      </c>
      <c r="B52" s="71" t="s">
        <v>455</v>
      </c>
      <c r="C52" s="256" t="s">
        <v>347</v>
      </c>
      <c r="D52" s="300">
        <v>4</v>
      </c>
      <c r="E52" s="300">
        <f t="shared" si="1"/>
        <v>4.08</v>
      </c>
      <c r="F52" s="300">
        <f t="shared" si="6"/>
        <v>8.08</v>
      </c>
      <c r="G52" s="300">
        <f ca="1">'1.TT_TYEN'!$AX$61</f>
        <v>5.38</v>
      </c>
      <c r="H52" s="300">
        <f ca="1">'2.N_MUC'!$AX$61</f>
        <v>0.7</v>
      </c>
      <c r="I52" s="300">
        <f ca="1">'3.B_COC'!$AX$61</f>
        <v>0</v>
      </c>
      <c r="J52" s="300">
        <f ca="1">'4.T_LONG'!$AX$61</f>
        <v>0</v>
      </c>
      <c r="K52" s="300">
        <f ca="1">'5.BI_XA'!$AX$61</f>
        <v>0</v>
      </c>
      <c r="L52" s="300">
        <f ca="1">'6.T_HOA'!$AX$61</f>
        <v>0</v>
      </c>
      <c r="M52" s="300">
        <f ca="1">'7.T_SON'!$AX$61</f>
        <v>1</v>
      </c>
      <c r="N52" s="300">
        <f ca="1">'8.M_HUONG'!$AX$61</f>
        <v>0</v>
      </c>
      <c r="O52" s="300">
        <f ca="1">'9.M_DAN'!$AX$61</f>
        <v>0</v>
      </c>
      <c r="P52" s="300">
        <f ca="1">'10.M_KHUONG'!$AX$61</f>
        <v>0</v>
      </c>
      <c r="Q52" s="300">
        <f ca="1">'11.P_LUU'!$AX$61</f>
        <v>1</v>
      </c>
      <c r="R52" s="300">
        <f ca="1">'12.T_THANH'!$AX$61</f>
        <v>0</v>
      </c>
      <c r="S52" s="300">
        <f ca="1">'13.Y_THUAN'!$AX$61</f>
        <v>0</v>
      </c>
      <c r="T52" s="300">
        <f ca="1">'14.BA_XA'!$AX$61</f>
        <v>0</v>
      </c>
      <c r="U52" s="300">
        <f ca="1">'15.Y_LAM'!$AX$61</f>
        <v>0</v>
      </c>
      <c r="V52" s="300">
        <f ca="1">'16.Y_PHU'!$AX$61</f>
        <v>0</v>
      </c>
      <c r="W52" s="300">
        <f ca="1">'17.D_NINH'!$AX$61</f>
        <v>0</v>
      </c>
      <c r="X52" s="300">
        <f ca="1">'18.H_DUC'!$AX$61</f>
        <v>0</v>
      </c>
    </row>
    <row r="53" spans="1:24" ht="15" customHeight="1">
      <c r="A53" s="70" t="s">
        <v>456</v>
      </c>
      <c r="B53" s="71" t="s">
        <v>457</v>
      </c>
      <c r="C53" s="74" t="s">
        <v>348</v>
      </c>
      <c r="D53" s="300">
        <v>1.7</v>
      </c>
      <c r="E53" s="300">
        <f t="shared" si="1"/>
        <v>-6.0000000000000053E-2</v>
      </c>
      <c r="F53" s="300">
        <f t="shared" si="6"/>
        <v>1.64</v>
      </c>
      <c r="G53" s="300">
        <f ca="1">'1.TT_TYEN'!$AY$61</f>
        <v>1.24</v>
      </c>
      <c r="H53" s="300">
        <f ca="1">'2.N_MUC'!$AY$61</f>
        <v>0</v>
      </c>
      <c r="I53" s="300">
        <f ca="1">'3.B_COC'!$AY$61</f>
        <v>0</v>
      </c>
      <c r="J53" s="300">
        <f ca="1">'4.T_LONG'!$AY$61</f>
        <v>0</v>
      </c>
      <c r="K53" s="300">
        <f ca="1">'5.BI_XA'!$AY$61</f>
        <v>0.02</v>
      </c>
      <c r="L53" s="300">
        <f ca="1">'6.T_HOA'!$AY$61</f>
        <v>0.19</v>
      </c>
      <c r="M53" s="300">
        <f ca="1">'7.T_SON'!$AY$61</f>
        <v>0</v>
      </c>
      <c r="N53" s="300">
        <f ca="1">'8.M_HUONG'!$AY$61</f>
        <v>0</v>
      </c>
      <c r="O53" s="300">
        <f ca="1">'9.M_DAN'!$AY$61</f>
        <v>0</v>
      </c>
      <c r="P53" s="300">
        <f ca="1">'10.M_KHUONG'!$AY$61</f>
        <v>0</v>
      </c>
      <c r="Q53" s="300">
        <f ca="1">'11.P_LUU'!$AY$61</f>
        <v>0</v>
      </c>
      <c r="R53" s="300">
        <f ca="1">'12.T_THANH'!$AY$61</f>
        <v>0</v>
      </c>
      <c r="S53" s="300">
        <f ca="1">'13.Y_THUAN'!$AY$61</f>
        <v>0</v>
      </c>
      <c r="T53" s="300">
        <f ca="1">'14.BA_XA'!$AY$61</f>
        <v>0.04</v>
      </c>
      <c r="U53" s="300">
        <f ca="1">'15.Y_LAM'!$AY$61</f>
        <v>0</v>
      </c>
      <c r="V53" s="300">
        <f ca="1">'16.Y_PHU'!$AY$61</f>
        <v>0.15</v>
      </c>
      <c r="W53" s="300">
        <f ca="1">'17.D_NINH'!$AY$61</f>
        <v>0</v>
      </c>
      <c r="X53" s="300">
        <f ca="1">'18.H_DUC'!$AY$61</f>
        <v>0</v>
      </c>
    </row>
    <row r="54" spans="1:24" ht="15" customHeight="1">
      <c r="A54" s="70" t="s">
        <v>458</v>
      </c>
      <c r="B54" s="73" t="s">
        <v>459</v>
      </c>
      <c r="C54" s="106" t="s">
        <v>349</v>
      </c>
      <c r="D54" s="300">
        <v>1552.4</v>
      </c>
      <c r="E54" s="300">
        <f t="shared" si="1"/>
        <v>-3.0399999999999636</v>
      </c>
      <c r="F54" s="300">
        <f t="shared" si="6"/>
        <v>1549.3600000000001</v>
      </c>
      <c r="G54" s="300">
        <f ca="1">'1.TT_TYEN'!$AZ$61</f>
        <v>65.58</v>
      </c>
      <c r="H54" s="300">
        <f ca="1">'2.N_MUC'!$AZ$61</f>
        <v>22.01</v>
      </c>
      <c r="I54" s="300">
        <f ca="1">'3.B_COC'!$AZ$61</f>
        <v>33.840000000000003</v>
      </c>
      <c r="J54" s="300">
        <f ca="1">'4.T_LONG'!$AZ$61</f>
        <v>37.49</v>
      </c>
      <c r="K54" s="300">
        <f ca="1">'5.BI_XA'!$AZ$61</f>
        <v>90.78</v>
      </c>
      <c r="L54" s="300">
        <f ca="1">'6.T_HOA'!$AZ$61</f>
        <v>118.47</v>
      </c>
      <c r="M54" s="300">
        <f ca="1">'7.T_SON'!$AZ$61</f>
        <v>136.47999999999999</v>
      </c>
      <c r="N54" s="300">
        <f ca="1">'8.M_HUONG'!$AZ$61</f>
        <v>58.24</v>
      </c>
      <c r="O54" s="300">
        <f ca="1">'9.M_DAN'!$AZ$61</f>
        <v>77.91</v>
      </c>
      <c r="P54" s="300">
        <f ca="1">'10.M_KHUONG'!$AZ$61</f>
        <v>64.790000000000006</v>
      </c>
      <c r="Q54" s="300">
        <f ca="1">'11.P_LUU'!$AZ$61</f>
        <v>95.78</v>
      </c>
      <c r="R54" s="300">
        <f ca="1">'12.T_THANH'!$AZ$61</f>
        <v>147.66</v>
      </c>
      <c r="S54" s="300">
        <f ca="1">'13.Y_THUAN'!$AZ$61</f>
        <v>77.45</v>
      </c>
      <c r="T54" s="300">
        <f ca="1">'14.BA_XA'!$AZ$61</f>
        <v>84.160000000000011</v>
      </c>
      <c r="U54" s="300">
        <f ca="1">'15.Y_LAM'!$AZ$61</f>
        <v>125.89</v>
      </c>
      <c r="V54" s="300">
        <f ca="1">'16.Y_PHU'!$AZ$61</f>
        <v>203.25</v>
      </c>
      <c r="W54" s="300">
        <f ca="1">'17.D_NINH'!$AZ$61</f>
        <v>57.18</v>
      </c>
      <c r="X54" s="300">
        <f ca="1">'18.H_DUC'!$AZ$61</f>
        <v>52.4</v>
      </c>
    </row>
    <row r="55" spans="1:24" ht="15" customHeight="1">
      <c r="A55" s="70" t="s">
        <v>460</v>
      </c>
      <c r="B55" s="73" t="s">
        <v>461</v>
      </c>
      <c r="C55" s="74" t="s">
        <v>350</v>
      </c>
      <c r="D55" s="300">
        <v>0</v>
      </c>
      <c r="E55" s="300">
        <f t="shared" si="1"/>
        <v>0</v>
      </c>
      <c r="F55" s="300">
        <f t="shared" si="6"/>
        <v>0</v>
      </c>
      <c r="G55" s="300">
        <f ca="1">'1.TT_TYEN'!$BA$61</f>
        <v>0</v>
      </c>
      <c r="H55" s="300">
        <f ca="1">'2.N_MUC'!$BA$61</f>
        <v>0</v>
      </c>
      <c r="I55" s="300">
        <f ca="1">'3.B_COC'!$BA$61</f>
        <v>0</v>
      </c>
      <c r="J55" s="300">
        <f ca="1">'4.T_LONG'!$BA$61</f>
        <v>0</v>
      </c>
      <c r="K55" s="300">
        <f ca="1">'5.BI_XA'!$BA$61</f>
        <v>0</v>
      </c>
      <c r="L55" s="300">
        <f ca="1">'6.T_HOA'!$BA$61</f>
        <v>0</v>
      </c>
      <c r="M55" s="300">
        <f ca="1">'7.T_SON'!$BA$61</f>
        <v>0</v>
      </c>
      <c r="N55" s="300">
        <f ca="1">'8.M_HUONG'!$BA$61</f>
        <v>0</v>
      </c>
      <c r="O55" s="300">
        <f ca="1">'9.M_DAN'!$BA$61</f>
        <v>0</v>
      </c>
      <c r="P55" s="300">
        <f ca="1">'10.M_KHUONG'!$BA$61</f>
        <v>0</v>
      </c>
      <c r="Q55" s="300">
        <f ca="1">'11.P_LUU'!$BA$61</f>
        <v>0</v>
      </c>
      <c r="R55" s="300">
        <f ca="1">'12.T_THANH'!$BA$61</f>
        <v>0</v>
      </c>
      <c r="S55" s="300">
        <f ca="1">'13.Y_THUAN'!$BA$61</f>
        <v>0</v>
      </c>
      <c r="T55" s="300">
        <f ca="1">'14.BA_XA'!$BA$61</f>
        <v>0</v>
      </c>
      <c r="U55" s="300">
        <f ca="1">'15.Y_LAM'!$BA$61</f>
        <v>0</v>
      </c>
      <c r="V55" s="300">
        <f ca="1">'16.Y_PHU'!$BA$61</f>
        <v>0</v>
      </c>
      <c r="W55" s="300">
        <f ca="1">'17.D_NINH'!$BA$61</f>
        <v>0</v>
      </c>
      <c r="X55" s="300">
        <f ca="1">'18.H_DUC'!$BA$61</f>
        <v>0</v>
      </c>
    </row>
    <row r="56" spans="1:24" ht="15" customHeight="1">
      <c r="A56" s="70" t="s">
        <v>462</v>
      </c>
      <c r="B56" s="71" t="s">
        <v>463</v>
      </c>
      <c r="C56" s="256" t="s">
        <v>351</v>
      </c>
      <c r="D56" s="300">
        <v>0</v>
      </c>
      <c r="E56" s="300">
        <f t="shared" si="1"/>
        <v>0</v>
      </c>
      <c r="F56" s="300">
        <f t="shared" si="6"/>
        <v>0</v>
      </c>
      <c r="G56" s="300">
        <f ca="1">'1.TT_TYEN'!$BB$61</f>
        <v>0</v>
      </c>
      <c r="H56" s="300">
        <f ca="1">'2.N_MUC'!$BB$61</f>
        <v>0</v>
      </c>
      <c r="I56" s="300">
        <f ca="1">'3.B_COC'!$BB$61</f>
        <v>0</v>
      </c>
      <c r="J56" s="300">
        <f ca="1">'4.T_LONG'!$BB$61</f>
        <v>0</v>
      </c>
      <c r="K56" s="300">
        <f ca="1">'5.BI_XA'!$BB$61</f>
        <v>0</v>
      </c>
      <c r="L56" s="300">
        <f ca="1">'6.T_HOA'!$BB$61</f>
        <v>0</v>
      </c>
      <c r="M56" s="300">
        <f ca="1">'7.T_SON'!$BB$61</f>
        <v>0</v>
      </c>
      <c r="N56" s="300">
        <f ca="1">'8.M_HUONG'!$BB$61</f>
        <v>0</v>
      </c>
      <c r="O56" s="300">
        <f ca="1">'9.M_DAN'!$BB$61</f>
        <v>0</v>
      </c>
      <c r="P56" s="300">
        <f ca="1">'10.M_KHUONG'!$BB$61</f>
        <v>0</v>
      </c>
      <c r="Q56" s="300">
        <f ca="1">'11.P_LUU'!$BB$61</f>
        <v>0</v>
      </c>
      <c r="R56" s="300">
        <f ca="1">'12.T_THANH'!$BB$61</f>
        <v>0</v>
      </c>
      <c r="S56" s="300">
        <f ca="1">'13.Y_THUAN'!$BB$61</f>
        <v>0</v>
      </c>
      <c r="T56" s="300">
        <f ca="1">'14.BA_XA'!$BB$61</f>
        <v>0</v>
      </c>
      <c r="U56" s="300">
        <f ca="1">'15.Y_LAM'!$BB$61</f>
        <v>0</v>
      </c>
      <c r="V56" s="300">
        <f ca="1">'16.Y_PHU'!$BB$61</f>
        <v>0</v>
      </c>
      <c r="W56" s="300">
        <f ca="1">'17.D_NINH'!$BB$61</f>
        <v>0</v>
      </c>
      <c r="X56" s="300">
        <f ca="1">'18.H_DUC'!$BB$61</f>
        <v>0</v>
      </c>
    </row>
    <row r="57" spans="1:24" s="83" customFormat="1" ht="15" customHeight="1">
      <c r="A57" s="76">
        <v>3</v>
      </c>
      <c r="B57" s="271" t="s">
        <v>484</v>
      </c>
      <c r="C57" s="253" t="s">
        <v>352</v>
      </c>
      <c r="D57" s="299">
        <v>354.8</v>
      </c>
      <c r="E57" s="299">
        <f t="shared" si="1"/>
        <v>43.840000000000032</v>
      </c>
      <c r="F57" s="299">
        <f t="shared" si="6"/>
        <v>398.64000000000004</v>
      </c>
      <c r="G57" s="300">
        <f ca="1">'1.TT_TYEN'!$BC$61</f>
        <v>10.55</v>
      </c>
      <c r="H57" s="300">
        <f ca="1">'2.N_MUC'!$BC$61</f>
        <v>2.29</v>
      </c>
      <c r="I57" s="300">
        <f ca="1">'3.B_COC'!$BC$61</f>
        <v>1.86</v>
      </c>
      <c r="J57" s="300">
        <f ca="1">'4.T_LONG'!$BC$61</f>
        <v>0</v>
      </c>
      <c r="K57" s="300">
        <f ca="1">'5.BI_XA'!$BC$61</f>
        <v>6.04</v>
      </c>
      <c r="L57" s="300">
        <f ca="1">'6.T_HOA'!$BC$61</f>
        <v>32.130000000000003</v>
      </c>
      <c r="M57" s="300">
        <f ca="1">'7.T_SON'!$BC$61</f>
        <v>0</v>
      </c>
      <c r="N57" s="300">
        <f ca="1">'8.M_HUONG'!$BC$61</f>
        <v>0</v>
      </c>
      <c r="O57" s="300">
        <f ca="1">'9.M_DAN'!$BC$61</f>
        <v>9.7099999999999991</v>
      </c>
      <c r="P57" s="300">
        <f ca="1">'10.M_KHUONG'!$BC$61</f>
        <v>43.78</v>
      </c>
      <c r="Q57" s="300">
        <f ca="1">'11.P_LUU'!$BC$61</f>
        <v>0</v>
      </c>
      <c r="R57" s="300">
        <f ca="1">'12.T_THANH'!$BC$61</f>
        <v>58.94</v>
      </c>
      <c r="S57" s="300">
        <f ca="1">'13.Y_THUAN'!$BC$61</f>
        <v>12.78</v>
      </c>
      <c r="T57" s="300">
        <f ca="1">'14.BA_XA'!$BC$61</f>
        <v>6.8</v>
      </c>
      <c r="U57" s="300">
        <f ca="1">'15.Y_LAM'!$BC$61</f>
        <v>0</v>
      </c>
      <c r="V57" s="300">
        <f ca="1">'16.Y_PHU'!$BC$61</f>
        <v>147.44</v>
      </c>
      <c r="W57" s="300">
        <f ca="1">'17.D_NINH'!$BC$61</f>
        <v>0</v>
      </c>
      <c r="X57" s="300">
        <f ca="1">'18.H_DUC'!$BC$61</f>
        <v>66.320000000000007</v>
      </c>
    </row>
    <row r="58" spans="1:24" s="83" customFormat="1" ht="15" customHeight="1">
      <c r="A58" s="76">
        <v>4</v>
      </c>
      <c r="B58" s="77" t="s">
        <v>485</v>
      </c>
      <c r="C58" s="255" t="s">
        <v>486</v>
      </c>
      <c r="D58" s="77"/>
      <c r="E58" s="77"/>
      <c r="F58" s="301">
        <f t="shared" si="6"/>
        <v>0</v>
      </c>
      <c r="G58" s="300"/>
      <c r="H58" s="300"/>
      <c r="I58" s="300"/>
      <c r="J58" s="300"/>
      <c r="K58" s="300"/>
      <c r="L58" s="300"/>
      <c r="M58" s="300"/>
      <c r="N58" s="300"/>
      <c r="O58" s="300"/>
      <c r="P58" s="300"/>
      <c r="Q58" s="300"/>
      <c r="R58" s="300"/>
      <c r="S58" s="300"/>
      <c r="T58" s="300"/>
      <c r="U58" s="300"/>
      <c r="V58" s="300"/>
      <c r="W58" s="300"/>
      <c r="X58" s="302"/>
    </row>
    <row r="59" spans="1:24" s="83" customFormat="1" ht="15" customHeight="1">
      <c r="A59" s="76">
        <v>5</v>
      </c>
      <c r="B59" s="78" t="s">
        <v>487</v>
      </c>
      <c r="C59" s="253" t="s">
        <v>488</v>
      </c>
      <c r="D59" s="78"/>
      <c r="E59" s="78"/>
      <c r="F59" s="301">
        <f t="shared" si="6"/>
        <v>0</v>
      </c>
      <c r="G59" s="300"/>
      <c r="H59" s="300"/>
      <c r="I59" s="300"/>
      <c r="J59" s="300"/>
      <c r="K59" s="300"/>
      <c r="L59" s="300"/>
      <c r="M59" s="300"/>
      <c r="N59" s="300"/>
      <c r="O59" s="300"/>
      <c r="P59" s="300"/>
      <c r="Q59" s="300"/>
      <c r="R59" s="300"/>
      <c r="S59" s="300"/>
      <c r="T59" s="300"/>
      <c r="U59" s="300"/>
      <c r="V59" s="300"/>
      <c r="W59" s="300"/>
      <c r="X59" s="302"/>
    </row>
    <row r="60" spans="1:24" s="84" customFormat="1" ht="15" customHeight="1">
      <c r="A60" s="69">
        <v>6</v>
      </c>
      <c r="B60" s="79" t="s">
        <v>489</v>
      </c>
      <c r="C60" s="75" t="s">
        <v>490</v>
      </c>
      <c r="D60" s="79"/>
      <c r="E60" s="79"/>
      <c r="F60" s="299">
        <f t="shared" si="6"/>
        <v>16552.07</v>
      </c>
      <c r="G60" s="300">
        <f>G8</f>
        <v>3277.4100000000003</v>
      </c>
      <c r="H60" s="300"/>
      <c r="I60" s="300"/>
      <c r="J60" s="300"/>
      <c r="K60" s="300"/>
      <c r="L60" s="300"/>
      <c r="M60" s="300">
        <v>4065.8500000000008</v>
      </c>
      <c r="N60" s="300"/>
      <c r="O60" s="300"/>
      <c r="P60" s="300"/>
      <c r="Q60" s="300">
        <v>8863.81</v>
      </c>
      <c r="R60" s="300">
        <v>345</v>
      </c>
      <c r="S60" s="300"/>
      <c r="T60" s="299"/>
      <c r="U60" s="299"/>
      <c r="V60" s="299"/>
      <c r="W60" s="299"/>
      <c r="X60" s="303"/>
    </row>
    <row r="61" spans="1:24" ht="31.15" customHeight="1">
      <c r="A61" s="272" t="s">
        <v>499</v>
      </c>
      <c r="B61" s="79" t="s">
        <v>1397</v>
      </c>
      <c r="C61" s="234"/>
      <c r="D61" s="79"/>
      <c r="E61" s="79"/>
      <c r="F61" s="304"/>
      <c r="G61" s="304"/>
      <c r="H61" s="304"/>
      <c r="I61" s="304"/>
      <c r="J61" s="304"/>
      <c r="K61" s="304"/>
      <c r="L61" s="304"/>
      <c r="M61" s="304"/>
      <c r="N61" s="304"/>
      <c r="O61" s="304"/>
      <c r="P61" s="304"/>
      <c r="Q61" s="304"/>
      <c r="R61" s="304"/>
      <c r="S61" s="305"/>
      <c r="T61" s="305"/>
      <c r="U61" s="305"/>
      <c r="V61" s="305"/>
      <c r="W61" s="305"/>
      <c r="X61" s="305"/>
    </row>
    <row r="62" spans="1:24" ht="18" customHeight="1">
      <c r="A62" s="272">
        <v>1</v>
      </c>
      <c r="B62" s="79" t="s">
        <v>167</v>
      </c>
      <c r="C62" s="75" t="s">
        <v>1398</v>
      </c>
      <c r="D62" s="79"/>
      <c r="E62" s="79"/>
      <c r="F62" s="306">
        <f>SUM(G62:X62)</f>
        <v>3024.8699999999994</v>
      </c>
      <c r="G62" s="307">
        <f>G11</f>
        <v>115.35</v>
      </c>
      <c r="H62" s="307">
        <f>H11</f>
        <v>148.54</v>
      </c>
      <c r="I62" s="307">
        <f t="shared" ref="I62:X62" si="7">I11</f>
        <v>114.41999999999999</v>
      </c>
      <c r="J62" s="307">
        <f t="shared" si="7"/>
        <v>201.07</v>
      </c>
      <c r="K62" s="307">
        <f t="shared" si="7"/>
        <v>139.58000000000001</v>
      </c>
      <c r="L62" s="307">
        <f t="shared" si="7"/>
        <v>139.60999999999999</v>
      </c>
      <c r="M62" s="307">
        <f t="shared" si="7"/>
        <v>249.92000000000002</v>
      </c>
      <c r="N62" s="307">
        <f t="shared" si="7"/>
        <v>362.65000000000003</v>
      </c>
      <c r="O62" s="307">
        <f t="shared" si="7"/>
        <v>119.07</v>
      </c>
      <c r="P62" s="307">
        <f t="shared" si="7"/>
        <v>74.559999999999988</v>
      </c>
      <c r="Q62" s="307">
        <f t="shared" si="7"/>
        <v>287.27</v>
      </c>
      <c r="R62" s="307">
        <f t="shared" si="7"/>
        <v>192.19</v>
      </c>
      <c r="S62" s="307">
        <f t="shared" si="7"/>
        <v>104.44</v>
      </c>
      <c r="T62" s="307">
        <f t="shared" si="7"/>
        <v>87.54</v>
      </c>
      <c r="U62" s="307">
        <f t="shared" si="7"/>
        <v>82.740000000000009</v>
      </c>
      <c r="V62" s="307">
        <f t="shared" si="7"/>
        <v>163.22</v>
      </c>
      <c r="W62" s="307">
        <f t="shared" si="7"/>
        <v>168.79</v>
      </c>
      <c r="X62" s="307">
        <f t="shared" si="7"/>
        <v>273.90999999999997</v>
      </c>
    </row>
    <row r="63" spans="1:24" s="336" customFormat="1">
      <c r="A63" s="331">
        <v>2</v>
      </c>
      <c r="B63" s="332" t="s">
        <v>168</v>
      </c>
      <c r="C63" s="333" t="s">
        <v>1399</v>
      </c>
      <c r="D63" s="332"/>
      <c r="E63" s="332"/>
      <c r="F63" s="334">
        <f t="shared" ref="F63:F69" si="8">SUM(G63:X63)</f>
        <v>2180</v>
      </c>
      <c r="G63" s="335">
        <v>58.5</v>
      </c>
      <c r="H63" s="335">
        <v>25.5</v>
      </c>
      <c r="I63" s="335">
        <v>12.9</v>
      </c>
      <c r="J63" s="335">
        <f>162.4+30</f>
        <v>192.4</v>
      </c>
      <c r="K63" s="335">
        <v>50.6</v>
      </c>
      <c r="L63" s="335">
        <v>233.6</v>
      </c>
      <c r="M63" s="335">
        <v>142.4</v>
      </c>
      <c r="N63" s="335">
        <v>15.5</v>
      </c>
      <c r="O63" s="335">
        <v>57.4</v>
      </c>
      <c r="P63" s="335">
        <v>52.9</v>
      </c>
      <c r="Q63" s="335">
        <v>48</v>
      </c>
      <c r="R63" s="335">
        <v>159</v>
      </c>
      <c r="S63" s="335">
        <v>345.3</v>
      </c>
      <c r="T63" s="335">
        <v>130.80000000000001</v>
      </c>
      <c r="U63" s="335">
        <v>11.5</v>
      </c>
      <c r="V63" s="335">
        <v>213</v>
      </c>
      <c r="W63" s="335">
        <v>234.2</v>
      </c>
      <c r="X63" s="335">
        <v>196.5</v>
      </c>
    </row>
    <row r="64" spans="1:24" ht="18" customHeight="1">
      <c r="A64" s="330">
        <v>3</v>
      </c>
      <c r="B64" s="79" t="s">
        <v>169</v>
      </c>
      <c r="C64" s="75" t="s">
        <v>1400</v>
      </c>
      <c r="D64" s="79"/>
      <c r="E64" s="79"/>
      <c r="F64" s="306">
        <f t="shared" si="8"/>
        <v>8788.25</v>
      </c>
      <c r="G64" s="308">
        <f t="shared" ref="G64:X66" si="9">G14</f>
        <v>0</v>
      </c>
      <c r="H64" s="308">
        <f t="shared" si="9"/>
        <v>0</v>
      </c>
      <c r="I64" s="308">
        <f t="shared" si="9"/>
        <v>48.74</v>
      </c>
      <c r="J64" s="308">
        <f t="shared" si="9"/>
        <v>298.16000000000003</v>
      </c>
      <c r="K64" s="308">
        <f t="shared" si="9"/>
        <v>160.27000000000001</v>
      </c>
      <c r="L64" s="308">
        <f t="shared" si="9"/>
        <v>0</v>
      </c>
      <c r="M64" s="308">
        <f t="shared" si="9"/>
        <v>0</v>
      </c>
      <c r="N64" s="308">
        <f t="shared" si="9"/>
        <v>1479.4</v>
      </c>
      <c r="O64" s="308">
        <f t="shared" si="9"/>
        <v>514.30999999999995</v>
      </c>
      <c r="P64" s="308">
        <f t="shared" si="9"/>
        <v>598.01</v>
      </c>
      <c r="Q64" s="308">
        <f t="shared" si="9"/>
        <v>987.5</v>
      </c>
      <c r="R64" s="308">
        <f t="shared" si="9"/>
        <v>0</v>
      </c>
      <c r="S64" s="308">
        <f t="shared" si="9"/>
        <v>0</v>
      </c>
      <c r="T64" s="308">
        <f t="shared" si="9"/>
        <v>0</v>
      </c>
      <c r="U64" s="308">
        <f t="shared" si="9"/>
        <v>3098.94</v>
      </c>
      <c r="V64" s="308">
        <f t="shared" si="9"/>
        <v>1095.6299999999999</v>
      </c>
      <c r="W64" s="308">
        <f t="shared" si="9"/>
        <v>0</v>
      </c>
      <c r="X64" s="308">
        <f t="shared" si="9"/>
        <v>507.29</v>
      </c>
    </row>
    <row r="65" spans="1:24" ht="18" customHeight="1">
      <c r="A65" s="330">
        <v>4</v>
      </c>
      <c r="B65" s="79" t="s">
        <v>170</v>
      </c>
      <c r="C65" s="75" t="s">
        <v>1401</v>
      </c>
      <c r="D65" s="79"/>
      <c r="E65" s="79"/>
      <c r="F65" s="306">
        <f t="shared" si="8"/>
        <v>5559.0599999999995</v>
      </c>
      <c r="G65" s="308">
        <f t="shared" si="9"/>
        <v>0</v>
      </c>
      <c r="H65" s="308">
        <f t="shared" si="9"/>
        <v>0</v>
      </c>
      <c r="I65" s="308">
        <f t="shared" si="9"/>
        <v>0</v>
      </c>
      <c r="J65" s="308">
        <f t="shared" si="9"/>
        <v>0</v>
      </c>
      <c r="K65" s="308">
        <f t="shared" si="9"/>
        <v>0</v>
      </c>
      <c r="L65" s="308">
        <f t="shared" si="9"/>
        <v>0</v>
      </c>
      <c r="M65" s="308">
        <f t="shared" si="9"/>
        <v>0</v>
      </c>
      <c r="N65" s="308">
        <f t="shared" si="9"/>
        <v>0</v>
      </c>
      <c r="O65" s="308">
        <f t="shared" si="9"/>
        <v>0</v>
      </c>
      <c r="P65" s="308">
        <f t="shared" si="9"/>
        <v>0</v>
      </c>
      <c r="Q65" s="308">
        <f t="shared" si="9"/>
        <v>2062.7000000000003</v>
      </c>
      <c r="R65" s="308">
        <f t="shared" si="9"/>
        <v>0</v>
      </c>
      <c r="S65" s="308">
        <f t="shared" si="9"/>
        <v>3496.3599999999997</v>
      </c>
      <c r="T65" s="308">
        <f t="shared" si="9"/>
        <v>0</v>
      </c>
      <c r="U65" s="308">
        <f t="shared" si="9"/>
        <v>0</v>
      </c>
      <c r="V65" s="308">
        <f t="shared" si="9"/>
        <v>0</v>
      </c>
      <c r="W65" s="308">
        <f t="shared" si="9"/>
        <v>0</v>
      </c>
      <c r="X65" s="308">
        <f t="shared" si="9"/>
        <v>0</v>
      </c>
    </row>
    <row r="66" spans="1:24" ht="18" customHeight="1">
      <c r="A66" s="330">
        <v>5</v>
      </c>
      <c r="B66" s="79" t="s">
        <v>171</v>
      </c>
      <c r="C66" s="75" t="s">
        <v>1402</v>
      </c>
      <c r="D66" s="79"/>
      <c r="E66" s="79"/>
      <c r="F66" s="306">
        <f t="shared" si="8"/>
        <v>46324.040000000008</v>
      </c>
      <c r="G66" s="308">
        <f t="shared" si="9"/>
        <v>1777.93</v>
      </c>
      <c r="H66" s="308">
        <f t="shared" si="9"/>
        <v>757.15</v>
      </c>
      <c r="I66" s="308">
        <f t="shared" si="9"/>
        <v>2018.4500000000003</v>
      </c>
      <c r="J66" s="308">
        <f t="shared" si="9"/>
        <v>3672.96</v>
      </c>
      <c r="K66" s="308">
        <f t="shared" si="9"/>
        <v>1301.26</v>
      </c>
      <c r="L66" s="308">
        <f t="shared" si="9"/>
        <v>1756.28</v>
      </c>
      <c r="M66" s="308">
        <f t="shared" si="9"/>
        <v>2329.1</v>
      </c>
      <c r="N66" s="308">
        <f t="shared" si="9"/>
        <v>3625.87</v>
      </c>
      <c r="O66" s="308">
        <f t="shared" si="9"/>
        <v>1139.78</v>
      </c>
      <c r="P66" s="308">
        <f t="shared" si="9"/>
        <v>677.83</v>
      </c>
      <c r="Q66" s="308">
        <f t="shared" si="9"/>
        <v>2272.7200000000003</v>
      </c>
      <c r="R66" s="308">
        <f t="shared" si="9"/>
        <v>2287.58</v>
      </c>
      <c r="S66" s="308">
        <f t="shared" si="9"/>
        <v>1899.12</v>
      </c>
      <c r="T66" s="308">
        <f t="shared" si="9"/>
        <v>1066.22</v>
      </c>
      <c r="U66" s="308">
        <f t="shared" si="9"/>
        <v>8512.15</v>
      </c>
      <c r="V66" s="308">
        <f t="shared" si="9"/>
        <v>6054.26</v>
      </c>
      <c r="W66" s="308">
        <f t="shared" si="9"/>
        <v>676.3</v>
      </c>
      <c r="X66" s="308">
        <f t="shared" si="9"/>
        <v>4499.08</v>
      </c>
    </row>
    <row r="67" spans="1:24">
      <c r="A67" s="330">
        <v>6</v>
      </c>
      <c r="B67" s="79" t="s">
        <v>172</v>
      </c>
      <c r="C67" s="75" t="s">
        <v>1403</v>
      </c>
      <c r="D67" s="79"/>
      <c r="E67" s="79"/>
      <c r="F67" s="306">
        <f t="shared" si="8"/>
        <v>80</v>
      </c>
      <c r="G67" s="308">
        <f>G22+G23+G24</f>
        <v>0</v>
      </c>
      <c r="H67" s="308">
        <f>H22+H23+H24</f>
        <v>0</v>
      </c>
      <c r="I67" s="308">
        <f t="shared" ref="I67:X67" si="10">I22+I23+I24</f>
        <v>0</v>
      </c>
      <c r="J67" s="308">
        <f t="shared" si="10"/>
        <v>0</v>
      </c>
      <c r="K67" s="308">
        <f t="shared" si="10"/>
        <v>0</v>
      </c>
      <c r="L67" s="308">
        <f t="shared" si="10"/>
        <v>0</v>
      </c>
      <c r="M67" s="308">
        <f t="shared" si="10"/>
        <v>0</v>
      </c>
      <c r="N67" s="308">
        <f t="shared" si="10"/>
        <v>0</v>
      </c>
      <c r="O67" s="308">
        <f t="shared" si="10"/>
        <v>0</v>
      </c>
      <c r="P67" s="308">
        <f t="shared" si="10"/>
        <v>0</v>
      </c>
      <c r="Q67" s="308">
        <f t="shared" si="10"/>
        <v>0</v>
      </c>
      <c r="R67" s="308">
        <f t="shared" si="10"/>
        <v>30</v>
      </c>
      <c r="S67" s="308">
        <f t="shared" si="10"/>
        <v>0</v>
      </c>
      <c r="T67" s="308">
        <f t="shared" si="10"/>
        <v>0</v>
      </c>
      <c r="U67" s="308">
        <f t="shared" si="10"/>
        <v>0</v>
      </c>
      <c r="V67" s="308">
        <f t="shared" si="10"/>
        <v>0</v>
      </c>
      <c r="W67" s="308">
        <f t="shared" si="10"/>
        <v>50</v>
      </c>
      <c r="X67" s="308">
        <f t="shared" si="10"/>
        <v>0</v>
      </c>
    </row>
    <row r="68" spans="1:24" ht="18" customHeight="1">
      <c r="A68" s="330">
        <v>7</v>
      </c>
      <c r="B68" s="79" t="s">
        <v>1404</v>
      </c>
      <c r="C68" s="75" t="s">
        <v>1405</v>
      </c>
      <c r="D68" s="79"/>
      <c r="E68" s="79"/>
      <c r="F68" s="306">
        <f t="shared" si="8"/>
        <v>105.07</v>
      </c>
      <c r="G68" s="308">
        <f>G25</f>
        <v>38.07</v>
      </c>
      <c r="H68" s="308">
        <f>H25</f>
        <v>1.73</v>
      </c>
      <c r="I68" s="308">
        <f t="shared" ref="I68:X68" si="11">I25</f>
        <v>1.7000000000000002</v>
      </c>
      <c r="J68" s="308">
        <f t="shared" si="11"/>
        <v>2.2400000000000002</v>
      </c>
      <c r="K68" s="308">
        <f t="shared" si="11"/>
        <v>1.43</v>
      </c>
      <c r="L68" s="308">
        <f t="shared" si="11"/>
        <v>2.5099999999999998</v>
      </c>
      <c r="M68" s="308">
        <f t="shared" si="11"/>
        <v>15.860000000000001</v>
      </c>
      <c r="N68" s="308">
        <f t="shared" si="11"/>
        <v>1.2100000000000002</v>
      </c>
      <c r="O68" s="308">
        <f t="shared" si="11"/>
        <v>1.97</v>
      </c>
      <c r="P68" s="308">
        <f t="shared" si="11"/>
        <v>2.5499999999999998</v>
      </c>
      <c r="Q68" s="308">
        <f t="shared" si="11"/>
        <v>10.52</v>
      </c>
      <c r="R68" s="308">
        <f t="shared" si="11"/>
        <v>7.6099999999999994</v>
      </c>
      <c r="S68" s="308">
        <f t="shared" si="11"/>
        <v>2.44</v>
      </c>
      <c r="T68" s="308">
        <f t="shared" si="11"/>
        <v>1.3200000000000003</v>
      </c>
      <c r="U68" s="308">
        <f t="shared" si="11"/>
        <v>2.52</v>
      </c>
      <c r="V68" s="308">
        <f t="shared" si="11"/>
        <v>7.3100000000000005</v>
      </c>
      <c r="W68" s="308">
        <f t="shared" si="11"/>
        <v>2.83</v>
      </c>
      <c r="X68" s="308">
        <f t="shared" si="11"/>
        <v>1.25</v>
      </c>
    </row>
    <row r="69" spans="1:24" ht="18" customHeight="1">
      <c r="A69" s="330">
        <v>8</v>
      </c>
      <c r="B69" s="79" t="s">
        <v>174</v>
      </c>
      <c r="C69" s="75" t="s">
        <v>1406</v>
      </c>
      <c r="D69" s="79"/>
      <c r="E69" s="79"/>
      <c r="F69" s="306">
        <f t="shared" si="8"/>
        <v>0</v>
      </c>
      <c r="G69" s="308">
        <f>G41</f>
        <v>0</v>
      </c>
      <c r="H69" s="308">
        <f>H41</f>
        <v>0</v>
      </c>
      <c r="I69" s="308">
        <f t="shared" ref="I69:X69" si="12">I41</f>
        <v>0</v>
      </c>
      <c r="J69" s="308">
        <f t="shared" si="12"/>
        <v>0</v>
      </c>
      <c r="K69" s="308">
        <f t="shared" si="12"/>
        <v>0</v>
      </c>
      <c r="L69" s="308">
        <f t="shared" si="12"/>
        <v>0</v>
      </c>
      <c r="M69" s="308">
        <f t="shared" si="12"/>
        <v>0</v>
      </c>
      <c r="N69" s="308">
        <f t="shared" si="12"/>
        <v>0</v>
      </c>
      <c r="O69" s="308">
        <f t="shared" si="12"/>
        <v>0</v>
      </c>
      <c r="P69" s="308">
        <f t="shared" si="12"/>
        <v>0</v>
      </c>
      <c r="Q69" s="308">
        <f t="shared" si="12"/>
        <v>0</v>
      </c>
      <c r="R69" s="308">
        <f t="shared" si="12"/>
        <v>0</v>
      </c>
      <c r="S69" s="308">
        <f t="shared" si="12"/>
        <v>0</v>
      </c>
      <c r="T69" s="308">
        <f t="shared" si="12"/>
        <v>0</v>
      </c>
      <c r="U69" s="308">
        <f t="shared" si="12"/>
        <v>0</v>
      </c>
      <c r="V69" s="308">
        <f t="shared" si="12"/>
        <v>0</v>
      </c>
      <c r="W69" s="308">
        <f t="shared" si="12"/>
        <v>0</v>
      </c>
      <c r="X69" s="308">
        <f t="shared" si="12"/>
        <v>0</v>
      </c>
    </row>
    <row r="70" spans="1:24">
      <c r="A70" s="330">
        <v>9</v>
      </c>
      <c r="B70" s="78" t="s">
        <v>175</v>
      </c>
      <c r="C70" s="253" t="s">
        <v>1407</v>
      </c>
      <c r="D70" s="78"/>
      <c r="E70" s="78"/>
      <c r="F70" s="306">
        <f>SUM(H70:X70)</f>
        <v>1406.8799999999999</v>
      </c>
      <c r="G70" s="308">
        <f ca="1">'B03'!G69</f>
        <v>131.14999999999998</v>
      </c>
      <c r="H70" s="308">
        <f ca="1">'B03'!H69</f>
        <v>44.28</v>
      </c>
      <c r="I70" s="308">
        <f ca="1">'B03'!I69</f>
        <v>42.51</v>
      </c>
      <c r="J70" s="308">
        <f ca="1">'B03'!J69</f>
        <v>69.53</v>
      </c>
      <c r="K70" s="308">
        <f ca="1">'B03'!K69</f>
        <v>84.289999999999992</v>
      </c>
      <c r="L70" s="308">
        <f ca="1">'B03'!L69</f>
        <v>120.45</v>
      </c>
      <c r="M70" s="308">
        <f ca="1">'B03'!M69</f>
        <v>125.7</v>
      </c>
      <c r="N70" s="308">
        <f ca="1">'B03'!N69</f>
        <v>78.61999999999999</v>
      </c>
      <c r="O70" s="308">
        <f ca="1">'B03'!O69</f>
        <v>60.54</v>
      </c>
      <c r="P70" s="308">
        <f ca="1">'B03'!P69</f>
        <v>51.23</v>
      </c>
      <c r="Q70" s="308">
        <f ca="1">'B03'!Q69</f>
        <v>116.46</v>
      </c>
      <c r="R70" s="308">
        <f ca="1">'B03'!R69</f>
        <v>144.72</v>
      </c>
      <c r="S70" s="308">
        <f ca="1">'B03'!S69</f>
        <v>55.96</v>
      </c>
      <c r="T70" s="308">
        <f ca="1">'B03'!T69</f>
        <v>46.33</v>
      </c>
      <c r="U70" s="308">
        <f ca="1">'B03'!U69</f>
        <v>62.05</v>
      </c>
      <c r="V70" s="308">
        <f ca="1">'B03'!V69</f>
        <v>104.57</v>
      </c>
      <c r="W70" s="308">
        <f ca="1">'B03'!W69</f>
        <v>121.54</v>
      </c>
      <c r="X70" s="308">
        <f ca="1">'B03'!X69</f>
        <v>78.099999999999994</v>
      </c>
    </row>
    <row r="71" spans="1:24">
      <c r="F71" s="81"/>
      <c r="G71" s="80"/>
      <c r="H71" s="80"/>
      <c r="I71" s="80"/>
      <c r="J71" s="80"/>
      <c r="K71" s="80"/>
      <c r="L71" s="80"/>
      <c r="M71" s="80"/>
      <c r="N71" s="80"/>
      <c r="O71" s="80"/>
      <c r="P71" s="80"/>
      <c r="Q71" s="80"/>
      <c r="R71" s="80"/>
      <c r="S71" s="80"/>
      <c r="T71" s="80"/>
      <c r="U71" s="80"/>
      <c r="V71" s="80"/>
      <c r="W71" s="80"/>
      <c r="X71" s="80"/>
    </row>
    <row r="72" spans="1:24" hidden="1">
      <c r="F72" s="326">
        <f>(F9/F8)*100</f>
        <v>92.615484674351407</v>
      </c>
      <c r="G72" s="80"/>
      <c r="H72" s="80"/>
      <c r="I72" s="80"/>
      <c r="J72" s="80"/>
      <c r="K72" s="80"/>
      <c r="L72" s="80"/>
      <c r="M72" s="80"/>
      <c r="N72" s="80"/>
      <c r="O72" s="80"/>
      <c r="P72" s="80"/>
      <c r="Q72" s="80"/>
      <c r="R72" s="80"/>
      <c r="S72" s="80"/>
      <c r="T72" s="80"/>
      <c r="U72" s="80"/>
      <c r="V72" s="80"/>
      <c r="W72" s="80"/>
      <c r="X72" s="80"/>
    </row>
    <row r="73" spans="1:24" hidden="1">
      <c r="F73" s="326">
        <f>(F19/F8)*100</f>
        <v>6.9418504931286664</v>
      </c>
      <c r="G73" s="80"/>
      <c r="H73" s="80"/>
      <c r="I73" s="80"/>
      <c r="J73" s="80"/>
      <c r="K73" s="80"/>
      <c r="L73" s="80"/>
      <c r="M73" s="80"/>
      <c r="N73" s="80"/>
      <c r="O73" s="80"/>
      <c r="P73" s="80"/>
      <c r="Q73" s="80"/>
      <c r="R73" s="80"/>
      <c r="S73" s="80"/>
      <c r="T73" s="80"/>
      <c r="U73" s="80"/>
      <c r="V73" s="80"/>
      <c r="W73" s="80"/>
      <c r="X73" s="80"/>
    </row>
    <row r="74" spans="1:24">
      <c r="F74" s="326"/>
      <c r="G74" s="80"/>
      <c r="H74" s="80"/>
      <c r="I74" s="80"/>
      <c r="J74" s="80"/>
      <c r="K74" s="80"/>
      <c r="L74" s="80"/>
      <c r="M74" s="80"/>
      <c r="N74" s="80"/>
      <c r="O74" s="80"/>
      <c r="P74" s="80"/>
      <c r="Q74" s="80"/>
      <c r="R74" s="80"/>
      <c r="S74" s="80"/>
      <c r="T74" s="80"/>
      <c r="U74" s="80"/>
      <c r="V74" s="80"/>
      <c r="W74" s="80"/>
      <c r="X74" s="80"/>
    </row>
    <row r="75" spans="1:24">
      <c r="F75" s="80"/>
      <c r="G75" s="80"/>
      <c r="H75" s="80"/>
      <c r="I75" s="80"/>
      <c r="J75" s="80"/>
      <c r="K75" s="80"/>
      <c r="L75" s="80"/>
      <c r="M75" s="80"/>
      <c r="N75" s="80"/>
      <c r="O75" s="80"/>
      <c r="P75" s="80"/>
      <c r="Q75" s="80"/>
      <c r="R75" s="80"/>
      <c r="S75" s="80"/>
      <c r="T75" s="80"/>
      <c r="U75" s="80"/>
      <c r="V75" s="80"/>
      <c r="W75" s="80"/>
      <c r="X75" s="80"/>
    </row>
    <row r="76" spans="1:24">
      <c r="F76" s="80"/>
      <c r="G76" s="80"/>
      <c r="H76" s="80"/>
      <c r="I76" s="80"/>
      <c r="J76" s="80"/>
      <c r="K76" s="80"/>
      <c r="L76" s="80"/>
      <c r="M76" s="80"/>
      <c r="N76" s="80"/>
      <c r="O76" s="80"/>
      <c r="P76" s="80"/>
      <c r="Q76" s="80"/>
      <c r="R76" s="80"/>
      <c r="S76" s="80"/>
      <c r="T76" s="80"/>
      <c r="U76" s="80"/>
      <c r="V76" s="80"/>
      <c r="W76" s="80"/>
      <c r="X76" s="80"/>
    </row>
    <row r="77" spans="1:24">
      <c r="F77" s="80"/>
      <c r="G77" s="80"/>
      <c r="H77" s="80"/>
      <c r="I77" s="80"/>
      <c r="J77" s="80"/>
      <c r="K77" s="80"/>
      <c r="L77" s="80"/>
      <c r="M77" s="80"/>
      <c r="N77" s="80"/>
      <c r="O77" s="80"/>
      <c r="P77" s="80"/>
      <c r="Q77" s="80"/>
      <c r="R77" s="80"/>
      <c r="S77" s="80"/>
      <c r="T77" s="80"/>
      <c r="U77" s="80"/>
      <c r="V77" s="80"/>
      <c r="W77" s="80"/>
      <c r="X77" s="80"/>
    </row>
    <row r="78" spans="1:24">
      <c r="F78" s="80"/>
      <c r="G78" s="80"/>
      <c r="H78" s="80"/>
      <c r="I78" s="80"/>
      <c r="J78" s="80"/>
      <c r="K78" s="80"/>
      <c r="L78" s="80"/>
      <c r="M78" s="80"/>
      <c r="N78" s="80"/>
      <c r="O78" s="80"/>
      <c r="P78" s="80"/>
      <c r="Q78" s="80"/>
      <c r="R78" s="80"/>
      <c r="S78" s="80"/>
      <c r="T78" s="80"/>
      <c r="U78" s="80"/>
      <c r="V78" s="80"/>
      <c r="W78" s="80"/>
      <c r="X78" s="80"/>
    </row>
    <row r="79" spans="1:24">
      <c r="F79" s="80"/>
      <c r="G79" s="80"/>
      <c r="H79" s="80"/>
      <c r="I79" s="80"/>
      <c r="J79" s="80"/>
      <c r="K79" s="80"/>
      <c r="L79" s="80"/>
      <c r="M79" s="80"/>
      <c r="N79" s="80"/>
      <c r="O79" s="80"/>
      <c r="P79" s="80"/>
      <c r="Q79" s="80"/>
      <c r="R79" s="80"/>
      <c r="S79" s="80"/>
      <c r="T79" s="80"/>
      <c r="U79" s="80"/>
      <c r="V79" s="80"/>
      <c r="W79" s="80"/>
      <c r="X79" s="80"/>
    </row>
    <row r="80" spans="1:24">
      <c r="F80" s="80"/>
      <c r="G80" s="80"/>
      <c r="H80" s="80"/>
      <c r="I80" s="80"/>
      <c r="J80" s="80"/>
      <c r="K80" s="80"/>
      <c r="L80" s="80"/>
      <c r="M80" s="80"/>
      <c r="N80" s="80"/>
      <c r="O80" s="80"/>
      <c r="P80" s="80"/>
      <c r="Q80" s="80"/>
      <c r="R80" s="80"/>
      <c r="S80" s="80"/>
      <c r="T80" s="80"/>
      <c r="U80" s="80"/>
      <c r="V80" s="80"/>
      <c r="W80" s="80"/>
      <c r="X80" s="80"/>
    </row>
    <row r="81" spans="24:24">
      <c r="X81" s="80"/>
    </row>
    <row r="82" spans="24:24">
      <c r="X82" s="80"/>
    </row>
    <row r="83" spans="24:24">
      <c r="X83" s="80"/>
    </row>
    <row r="84" spans="24:24">
      <c r="X84" s="80"/>
    </row>
    <row r="85" spans="24:24">
      <c r="X85" s="80"/>
    </row>
    <row r="86" spans="24:24">
      <c r="X86" s="80"/>
    </row>
    <row r="87" spans="24:24">
      <c r="X87" s="80"/>
    </row>
    <row r="88" spans="24:24">
      <c r="X88" s="80"/>
    </row>
    <row r="89" spans="24:24">
      <c r="X89" s="80"/>
    </row>
    <row r="90" spans="24:24">
      <c r="X90" s="80"/>
    </row>
    <row r="91" spans="24:24">
      <c r="X91" s="80"/>
    </row>
    <row r="92" spans="24:24">
      <c r="X92" s="80"/>
    </row>
    <row r="93" spans="24:24">
      <c r="X93" s="80"/>
    </row>
    <row r="94" spans="24:24">
      <c r="X94" s="80"/>
    </row>
    <row r="95" spans="24:24">
      <c r="X95" s="80"/>
    </row>
    <row r="96" spans="24:24">
      <c r="X96" s="80"/>
    </row>
  </sheetData>
  <mergeCells count="11">
    <mergeCell ref="A2:X2"/>
    <mergeCell ref="A3:X3"/>
    <mergeCell ref="T4:V4"/>
    <mergeCell ref="W4:X4"/>
    <mergeCell ref="E5:E6"/>
    <mergeCell ref="F5:F6"/>
    <mergeCell ref="G5:X5"/>
    <mergeCell ref="A5:A6"/>
    <mergeCell ref="B5:B6"/>
    <mergeCell ref="C5:C6"/>
    <mergeCell ref="D5:D6"/>
  </mergeCells>
  <phoneticPr fontId="221" type="noConversion"/>
  <conditionalFormatting sqref="G6:X6">
    <cfRule type="cellIs" dxfId="23" priority="1" stopIfTrue="1" operator="equal">
      <formula>0</formula>
    </cfRule>
    <cfRule type="cellIs" dxfId="22" priority="2" stopIfTrue="1" operator="between">
      <formula>-0.0001</formula>
      <formula>0.0001</formula>
    </cfRule>
  </conditionalFormatting>
  <pageMargins left="0.78740157480314965" right="0.39370078740157483" top="0.26" bottom="0.88" header="0.21" footer="0.77"/>
  <pageSetup paperSize="8" scale="68" orientation="landscape" r:id="rId1"/>
</worksheet>
</file>

<file path=xl/worksheets/sheet10.xml><?xml version="1.0" encoding="utf-8"?>
<worksheet xmlns="http://schemas.openxmlformats.org/spreadsheetml/2006/main" xmlns:r="http://schemas.openxmlformats.org/officeDocument/2006/relationships">
  <sheetPr>
    <pageSetUpPr fitToPage="1"/>
  </sheetPr>
  <dimension ref="A1:V34"/>
  <sheetViews>
    <sheetView showZeros="0" zoomScale="70" zoomScaleNormal="70" workbookViewId="0">
      <selection activeCell="F10" sqref="F10"/>
    </sheetView>
  </sheetViews>
  <sheetFormatPr defaultColWidth="7.44140625" defaultRowHeight="15.75"/>
  <cols>
    <col min="1" max="1" width="5.5546875" style="111" customWidth="1"/>
    <col min="2" max="2" width="36.6640625" style="109" customWidth="1"/>
    <col min="3" max="3" width="11.33203125" style="109" customWidth="1"/>
    <col min="4" max="4" width="10.5546875" style="110" customWidth="1"/>
    <col min="5" max="5" width="7.44140625" style="109" customWidth="1"/>
    <col min="6" max="6" width="7.6640625" style="109" customWidth="1"/>
    <col min="7" max="7" width="7" style="109" customWidth="1"/>
    <col min="8" max="8" width="8.33203125" style="109" customWidth="1"/>
    <col min="9" max="9" width="8.109375" style="109" customWidth="1"/>
    <col min="10" max="10" width="7.88671875" style="109" customWidth="1"/>
    <col min="11" max="11" width="7.77734375" style="109" customWidth="1"/>
    <col min="12" max="12" width="8.33203125" style="109" customWidth="1"/>
    <col min="13" max="13" width="7.44140625" style="109" customWidth="1"/>
    <col min="14" max="14" width="7.77734375" style="109" customWidth="1"/>
    <col min="15" max="15" width="7.21875" style="109" customWidth="1"/>
    <col min="16" max="16" width="7.33203125" style="109" customWidth="1"/>
    <col min="17" max="17" width="8.109375" style="109" customWidth="1"/>
    <col min="18" max="18" width="7.88671875" style="109" customWidth="1"/>
    <col min="19" max="19" width="8" style="109" customWidth="1"/>
    <col min="20" max="20" width="9.21875" style="109" customWidth="1"/>
    <col min="21" max="21" width="7.77734375" style="109" customWidth="1"/>
    <col min="22" max="22" width="8.109375" style="109" customWidth="1"/>
    <col min="23" max="238" width="7.88671875" style="109" customWidth="1"/>
    <col min="239" max="239" width="5.5546875" style="109" customWidth="1"/>
    <col min="240" max="240" width="38" style="109" customWidth="1"/>
    <col min="241" max="241" width="9.21875" style="109" customWidth="1"/>
    <col min="242" max="242" width="9.5546875" style="109" customWidth="1"/>
    <col min="243" max="243" width="7.44140625" style="109" customWidth="1"/>
    <col min="244" max="244" width="7.6640625" style="109" customWidth="1"/>
    <col min="245" max="245" width="7" style="109" customWidth="1"/>
    <col min="246" max="246" width="8.33203125" style="109" customWidth="1"/>
    <col min="247" max="247" width="8.109375" style="109" customWidth="1"/>
    <col min="248" max="248" width="7.88671875" style="109" customWidth="1"/>
    <col min="249" max="249" width="7.77734375" style="109" customWidth="1"/>
    <col min="250" max="250" width="8.33203125" style="109" customWidth="1"/>
    <col min="251" max="16384" width="7.44140625" style="109"/>
  </cols>
  <sheetData>
    <row r="1" spans="1:22">
      <c r="A1" s="669" t="s">
        <v>2598</v>
      </c>
      <c r="B1" s="670"/>
    </row>
    <row r="2" spans="1:22" ht="38.25" customHeight="1">
      <c r="B2" s="671" t="s">
        <v>1792</v>
      </c>
      <c r="C2" s="671"/>
      <c r="D2" s="671"/>
      <c r="E2" s="671"/>
      <c r="F2" s="671"/>
      <c r="G2" s="671"/>
      <c r="H2" s="671"/>
      <c r="I2" s="671"/>
      <c r="J2" s="671"/>
      <c r="K2" s="671"/>
      <c r="L2" s="671"/>
      <c r="M2" s="671"/>
      <c r="N2" s="671"/>
      <c r="O2" s="671"/>
      <c r="P2" s="671"/>
      <c r="Q2" s="671"/>
      <c r="R2" s="671"/>
      <c r="S2" s="671"/>
      <c r="T2" s="671"/>
      <c r="U2" s="671"/>
      <c r="V2" s="671"/>
    </row>
    <row r="3" spans="1:22" ht="18.75" customHeight="1">
      <c r="A3" s="112"/>
      <c r="B3" s="113"/>
      <c r="C3" s="113"/>
      <c r="D3" s="109"/>
      <c r="P3" s="277"/>
      <c r="Q3" s="277"/>
      <c r="R3" s="277"/>
      <c r="S3" s="277"/>
      <c r="T3" s="696" t="s">
        <v>296</v>
      </c>
      <c r="U3" s="696"/>
      <c r="V3" s="696"/>
    </row>
    <row r="4" spans="1:22" ht="27" customHeight="1">
      <c r="A4" s="665" t="s">
        <v>468</v>
      </c>
      <c r="B4" s="665" t="s">
        <v>492</v>
      </c>
      <c r="C4" s="665" t="s">
        <v>299</v>
      </c>
      <c r="D4" s="667" t="s">
        <v>502</v>
      </c>
      <c r="E4" s="662" t="s">
        <v>503</v>
      </c>
      <c r="F4" s="663"/>
      <c r="G4" s="663"/>
      <c r="H4" s="663"/>
      <c r="I4" s="663"/>
      <c r="J4" s="663"/>
      <c r="K4" s="663"/>
      <c r="L4" s="663"/>
      <c r="M4" s="663"/>
      <c r="N4" s="663"/>
      <c r="O4" s="663"/>
      <c r="P4" s="663"/>
      <c r="Q4" s="663"/>
      <c r="R4" s="663"/>
      <c r="S4" s="663"/>
      <c r="T4" s="663"/>
      <c r="U4" s="663"/>
      <c r="V4" s="664"/>
    </row>
    <row r="5" spans="1:22" ht="60.75" customHeight="1">
      <c r="A5" s="666"/>
      <c r="B5" s="666"/>
      <c r="C5" s="666"/>
      <c r="D5" s="668"/>
      <c r="E5" s="93" t="s">
        <v>1793</v>
      </c>
      <c r="F5" s="93" t="s">
        <v>1794</v>
      </c>
      <c r="G5" s="93" t="s">
        <v>1795</v>
      </c>
      <c r="H5" s="93" t="s">
        <v>1796</v>
      </c>
      <c r="I5" s="93" t="s">
        <v>1797</v>
      </c>
      <c r="J5" s="93" t="s">
        <v>1798</v>
      </c>
      <c r="K5" s="93" t="s">
        <v>1799</v>
      </c>
      <c r="L5" s="93" t="s">
        <v>1800</v>
      </c>
      <c r="M5" s="93" t="s">
        <v>1801</v>
      </c>
      <c r="N5" s="93" t="s">
        <v>153</v>
      </c>
      <c r="O5" s="93" t="s">
        <v>154</v>
      </c>
      <c r="P5" s="93" t="s">
        <v>155</v>
      </c>
      <c r="Q5" s="93" t="s">
        <v>156</v>
      </c>
      <c r="R5" s="93" t="s">
        <v>157</v>
      </c>
      <c r="S5" s="93" t="s">
        <v>158</v>
      </c>
      <c r="T5" s="93" t="s">
        <v>159</v>
      </c>
      <c r="U5" s="93" t="s">
        <v>160</v>
      </c>
      <c r="V5" s="93" t="s">
        <v>161</v>
      </c>
    </row>
    <row r="6" spans="1:22" ht="28.9" customHeight="1">
      <c r="A6" s="114">
        <v>-1</v>
      </c>
      <c r="B6" s="114">
        <v>-2</v>
      </c>
      <c r="C6" s="114">
        <v>-3</v>
      </c>
      <c r="D6" s="114" t="s">
        <v>504</v>
      </c>
      <c r="E6" s="115">
        <v>-5</v>
      </c>
      <c r="F6" s="115">
        <v>-6</v>
      </c>
      <c r="G6" s="115">
        <v>-7</v>
      </c>
      <c r="H6" s="115">
        <v>-8</v>
      </c>
      <c r="I6" s="115">
        <v>-9</v>
      </c>
      <c r="J6" s="116">
        <v>-10</v>
      </c>
      <c r="K6" s="117">
        <v>-11</v>
      </c>
      <c r="L6" s="117">
        <v>-12</v>
      </c>
      <c r="M6" s="117">
        <v>-13</v>
      </c>
      <c r="N6" s="117">
        <v>-14</v>
      </c>
      <c r="O6" s="117">
        <v>-15</v>
      </c>
      <c r="P6" s="117">
        <v>-16</v>
      </c>
      <c r="Q6" s="117">
        <v>-17</v>
      </c>
      <c r="R6" s="117">
        <v>-18</v>
      </c>
      <c r="S6" s="117">
        <v>-19</v>
      </c>
      <c r="T6" s="117">
        <v>-20</v>
      </c>
      <c r="U6" s="117">
        <v>-21</v>
      </c>
      <c r="V6" s="117">
        <v>-22</v>
      </c>
    </row>
    <row r="7" spans="1:22" s="120" customFormat="1" ht="42" customHeight="1">
      <c r="A7" s="93">
        <v>1</v>
      </c>
      <c r="B7" s="589" t="s">
        <v>505</v>
      </c>
      <c r="C7" s="118" t="s">
        <v>506</v>
      </c>
      <c r="D7" s="118">
        <f t="shared" ref="D7:D18" si="0">SUM(E7:V7)</f>
        <v>1502.2250000000001</v>
      </c>
      <c r="E7" s="119">
        <f>E8+SUM(E10:E17)</f>
        <v>203.30499999999998</v>
      </c>
      <c r="F7" s="119">
        <f t="shared" ref="F7:V7" si="1">F8+SUM(F10:F17)</f>
        <v>19.269999999999996</v>
      </c>
      <c r="G7" s="119">
        <f t="shared" si="1"/>
        <v>34.700000000000003</v>
      </c>
      <c r="H7" s="119">
        <f t="shared" si="1"/>
        <v>252.29</v>
      </c>
      <c r="I7" s="119">
        <f t="shared" si="1"/>
        <v>73.939999999999984</v>
      </c>
      <c r="J7" s="119">
        <f t="shared" si="1"/>
        <v>72.180000000000007</v>
      </c>
      <c r="K7" s="119">
        <f t="shared" si="1"/>
        <v>156.73999999999998</v>
      </c>
      <c r="L7" s="119">
        <f t="shared" si="1"/>
        <v>19.98</v>
      </c>
      <c r="M7" s="119">
        <f t="shared" si="1"/>
        <v>26.3</v>
      </c>
      <c r="N7" s="119">
        <f t="shared" si="1"/>
        <v>19.57</v>
      </c>
      <c r="O7" s="119">
        <f t="shared" si="1"/>
        <v>80.16</v>
      </c>
      <c r="P7" s="119">
        <f>P8+SUM(P10:P17)</f>
        <v>130.42000000000002</v>
      </c>
      <c r="Q7" s="119">
        <f t="shared" si="1"/>
        <v>90.94</v>
      </c>
      <c r="R7" s="119">
        <f t="shared" si="1"/>
        <v>36.25</v>
      </c>
      <c r="S7" s="119">
        <f t="shared" si="1"/>
        <v>28.570000000000004</v>
      </c>
      <c r="T7" s="119">
        <f t="shared" si="1"/>
        <v>95.92</v>
      </c>
      <c r="U7" s="119">
        <f t="shared" si="1"/>
        <v>123.53</v>
      </c>
      <c r="V7" s="119">
        <f t="shared" si="1"/>
        <v>38.159999999999997</v>
      </c>
    </row>
    <row r="8" spans="1:22" s="120" customFormat="1" ht="27.75" customHeight="1">
      <c r="A8" s="121" t="s">
        <v>375</v>
      </c>
      <c r="B8" s="590" t="s">
        <v>368</v>
      </c>
      <c r="C8" s="550" t="s">
        <v>507</v>
      </c>
      <c r="D8" s="122">
        <f t="shared" si="0"/>
        <v>163.91</v>
      </c>
      <c r="E8" s="122">
        <f ca="1">'1.TT_TYEN'!$Q10</f>
        <v>33.630000000000003</v>
      </c>
      <c r="F8" s="122">
        <f ca="1">'2.N_MUC'!$Q10</f>
        <v>6.08</v>
      </c>
      <c r="G8" s="122">
        <f ca="1">'3.B_COC'!$Q10</f>
        <v>4.38</v>
      </c>
      <c r="H8" s="122">
        <f ca="1">'4.T_LONG'!$Q10</f>
        <v>5.21</v>
      </c>
      <c r="I8" s="122">
        <f ca="1">'5.BI_XA'!$Q10</f>
        <v>7.05</v>
      </c>
      <c r="J8" s="122">
        <f ca="1">'6.T_HOA'!$Q10</f>
        <v>7.45</v>
      </c>
      <c r="K8" s="122">
        <f ca="1">'7.T_SON'!$Q10</f>
        <v>18.350000000000001</v>
      </c>
      <c r="L8" s="122">
        <f ca="1">'8.M_HUONG'!$Q10</f>
        <v>6.2700000000000005</v>
      </c>
      <c r="M8" s="122">
        <f ca="1">'9.M_DAN'!$Q10</f>
        <v>5.6900000000000013</v>
      </c>
      <c r="N8" s="122">
        <f ca="1">'10.M_KHUONG'!$Q10</f>
        <v>2.85</v>
      </c>
      <c r="O8" s="122">
        <f ca="1">'11.P_LUU'!$Q10</f>
        <v>11.41</v>
      </c>
      <c r="P8" s="122">
        <f ca="1">'12.T_THANH'!$Q10</f>
        <v>3.96</v>
      </c>
      <c r="Q8" s="122">
        <f ca="1">'13.Y_THUAN'!$Q10</f>
        <v>13.129999999999999</v>
      </c>
      <c r="R8" s="122">
        <f ca="1">'14.BA_XA'!$Q10</f>
        <v>3.68</v>
      </c>
      <c r="S8" s="122">
        <f ca="1">'15.Y_LAM'!$Q10</f>
        <v>2.0100000000000002</v>
      </c>
      <c r="T8" s="122">
        <f ca="1">'16.Y_PHU'!$Q10</f>
        <v>17.11</v>
      </c>
      <c r="U8" s="122">
        <f ca="1">'17.D_NINH'!$Q10</f>
        <v>11.11</v>
      </c>
      <c r="V8" s="122">
        <f ca="1">'18.H_DUC'!$Q10</f>
        <v>4.54</v>
      </c>
    </row>
    <row r="9" spans="1:22" s="125" customFormat="1" ht="27.75" customHeight="1">
      <c r="A9" s="123"/>
      <c r="B9" s="591" t="s">
        <v>508</v>
      </c>
      <c r="C9" s="551" t="s">
        <v>509</v>
      </c>
      <c r="D9" s="122">
        <f t="shared" si="0"/>
        <v>120.26000000000002</v>
      </c>
      <c r="E9" s="122">
        <f ca="1">'1.TT_TYEN'!$Q11</f>
        <v>31.25</v>
      </c>
      <c r="F9" s="122">
        <f ca="1">'2.N_MUC'!$Q11</f>
        <v>5.0600000000000005</v>
      </c>
      <c r="G9" s="122">
        <f ca="1">'3.B_COC'!$Q11</f>
        <v>3.65</v>
      </c>
      <c r="H9" s="122">
        <f ca="1">'4.T_LONG'!$Q11</f>
        <v>2.4</v>
      </c>
      <c r="I9" s="122">
        <f ca="1">'5.BI_XA'!$Q11</f>
        <v>3.8499999999999996</v>
      </c>
      <c r="J9" s="122">
        <f ca="1">'6.T_HOA'!$Q11</f>
        <v>5.49</v>
      </c>
      <c r="K9" s="122">
        <f ca="1">'7.T_SON'!$Q11</f>
        <v>15.120000000000001</v>
      </c>
      <c r="L9" s="122">
        <f ca="1">'8.M_HUONG'!$Q11</f>
        <v>5.07</v>
      </c>
      <c r="M9" s="122">
        <f ca="1">'9.M_DAN'!$Q11</f>
        <v>5.2900000000000009</v>
      </c>
      <c r="N9" s="122">
        <f ca="1">'10.M_KHUONG'!$Q11</f>
        <v>1.6800000000000002</v>
      </c>
      <c r="O9" s="122">
        <f ca="1">'11.P_LUU'!$Q11</f>
        <v>9.5400000000000009</v>
      </c>
      <c r="P9" s="122">
        <f ca="1">'12.T_THANH'!$Q11</f>
        <v>2.66</v>
      </c>
      <c r="Q9" s="122">
        <f ca="1">'13.Y_THUAN'!$Q11</f>
        <v>4.2699999999999996</v>
      </c>
      <c r="R9" s="122">
        <f ca="1">'14.BA_XA'!$Q11</f>
        <v>2.02</v>
      </c>
      <c r="S9" s="122">
        <f ca="1">'15.Y_LAM'!$Q11</f>
        <v>1.1300000000000001</v>
      </c>
      <c r="T9" s="122">
        <f ca="1">'16.Y_PHU'!$Q11</f>
        <v>14.43</v>
      </c>
      <c r="U9" s="122">
        <f ca="1">'17.D_NINH'!$Q11</f>
        <v>4.75</v>
      </c>
      <c r="V9" s="122">
        <f ca="1">'18.H_DUC'!$Q11</f>
        <v>2.6</v>
      </c>
    </row>
    <row r="10" spans="1:22" s="125" customFormat="1" ht="27.75" customHeight="1">
      <c r="A10" s="241" t="s">
        <v>375</v>
      </c>
      <c r="B10" s="592" t="s">
        <v>476</v>
      </c>
      <c r="C10" s="231" t="s">
        <v>510</v>
      </c>
      <c r="D10" s="122">
        <f t="shared" si="0"/>
        <v>187.07000000000002</v>
      </c>
      <c r="E10" s="122">
        <f ca="1">'1.TT_TYEN'!$Q14</f>
        <v>37.230000000000004</v>
      </c>
      <c r="F10" s="122">
        <f ca="1">'2.N_MUC'!$Q14</f>
        <v>1.36</v>
      </c>
      <c r="G10" s="122">
        <f ca="1">'3.B_COC'!$Q14</f>
        <v>4.3</v>
      </c>
      <c r="H10" s="122">
        <f ca="1">'4.T_LONG'!$Q14</f>
        <v>1.5499999999999998</v>
      </c>
      <c r="I10" s="122">
        <f ca="1">'5.BI_XA'!$Q14</f>
        <v>19.12</v>
      </c>
      <c r="J10" s="122">
        <f ca="1">'6.T_HOA'!$Q14</f>
        <v>13.150000000000002</v>
      </c>
      <c r="K10" s="122">
        <f ca="1">'7.T_SON'!$Q14</f>
        <v>16.71</v>
      </c>
      <c r="L10" s="122">
        <f ca="1">'8.M_HUONG'!$Q14</f>
        <v>2.9800000000000004</v>
      </c>
      <c r="M10" s="122">
        <f ca="1">'9.M_DAN'!$Q14</f>
        <v>1.9499999999999997</v>
      </c>
      <c r="N10" s="122">
        <f ca="1">'10.M_KHUONG'!$Q14</f>
        <v>1.7200000000000002</v>
      </c>
      <c r="O10" s="122">
        <f ca="1">'11.P_LUU'!$Q14</f>
        <v>11.45</v>
      </c>
      <c r="P10" s="122">
        <f ca="1">'12.T_THANH'!$Q14</f>
        <v>23.11</v>
      </c>
      <c r="Q10" s="122">
        <f ca="1">'13.Y_THUAN'!$Q14</f>
        <v>17.760000000000002</v>
      </c>
      <c r="R10" s="122">
        <f ca="1">'14.BA_XA'!$Q14</f>
        <v>4.8099999999999996</v>
      </c>
      <c r="S10" s="122">
        <f ca="1">'15.Y_LAM'!$Q14</f>
        <v>2.36</v>
      </c>
      <c r="T10" s="122">
        <f ca="1">'16.Y_PHU'!$Q14</f>
        <v>15.139999999999999</v>
      </c>
      <c r="U10" s="122">
        <f ca="1">'17.D_NINH'!$Q14</f>
        <v>8.0699999999999985</v>
      </c>
      <c r="V10" s="122">
        <f ca="1">'18.H_DUC'!$Q14</f>
        <v>4.3</v>
      </c>
    </row>
    <row r="11" spans="1:22" s="125" customFormat="1" ht="27.75" customHeight="1">
      <c r="A11" s="121" t="s">
        <v>377</v>
      </c>
      <c r="B11" s="590" t="s">
        <v>378</v>
      </c>
      <c r="C11" s="550" t="s">
        <v>511</v>
      </c>
      <c r="D11" s="122">
        <f t="shared" si="0"/>
        <v>448.13499999999993</v>
      </c>
      <c r="E11" s="122">
        <f ca="1">'1.TT_TYEN'!$Q15</f>
        <v>78.834999999999994</v>
      </c>
      <c r="F11" s="122">
        <f ca="1">'2.N_MUC'!$Q15</f>
        <v>8.9099999999999984</v>
      </c>
      <c r="G11" s="122">
        <f ca="1">'3.B_COC'!$Q15</f>
        <v>7.8599999999999994</v>
      </c>
      <c r="H11" s="122">
        <f ca="1">'4.T_LONG'!$Q15</f>
        <v>10.879999999999999</v>
      </c>
      <c r="I11" s="122">
        <f ca="1">'5.BI_XA'!$Q15</f>
        <v>11.18</v>
      </c>
      <c r="J11" s="122">
        <f ca="1">'6.T_HOA'!$Q15</f>
        <v>19.010000000000002</v>
      </c>
      <c r="K11" s="122">
        <f ca="1">'7.T_SON'!$Q15</f>
        <v>58.86</v>
      </c>
      <c r="L11" s="122">
        <f ca="1">'8.M_HUONG'!$Q15</f>
        <v>6.9699999999999989</v>
      </c>
      <c r="M11" s="122">
        <f ca="1">'9.M_DAN'!$Q15</f>
        <v>9.11</v>
      </c>
      <c r="N11" s="122">
        <f ca="1">'10.M_KHUONG'!$Q15</f>
        <v>10.249999999999998</v>
      </c>
      <c r="O11" s="122">
        <f ca="1">'11.P_LUU'!$Q15</f>
        <v>32.230000000000004</v>
      </c>
      <c r="P11" s="122">
        <f ca="1">'12.T_THANH'!$Q15</f>
        <v>42.760000000000005</v>
      </c>
      <c r="Q11" s="122">
        <f ca="1">'13.Y_THUAN'!$Q15</f>
        <v>38.9</v>
      </c>
      <c r="R11" s="122">
        <f ca="1">'14.BA_XA'!$Q15</f>
        <v>9.4699999999999989</v>
      </c>
      <c r="S11" s="122">
        <f ca="1">'15.Y_LAM'!$Q15</f>
        <v>9.18</v>
      </c>
      <c r="T11" s="122">
        <f ca="1">'16.Y_PHU'!$Q15</f>
        <v>36.520000000000003</v>
      </c>
      <c r="U11" s="122">
        <f ca="1">'17.D_NINH'!$Q15</f>
        <v>44.53</v>
      </c>
      <c r="V11" s="122">
        <f ca="1">'18.H_DUC'!$Q15</f>
        <v>12.68</v>
      </c>
    </row>
    <row r="12" spans="1:22" s="125" customFormat="1" ht="27.75" customHeight="1">
      <c r="A12" s="121" t="s">
        <v>379</v>
      </c>
      <c r="B12" s="590" t="s">
        <v>380</v>
      </c>
      <c r="C12" s="550" t="s">
        <v>512</v>
      </c>
      <c r="D12" s="122">
        <f t="shared" si="0"/>
        <v>5.9300000000000006</v>
      </c>
      <c r="E12" s="122">
        <f ca="1">'1.TT_TYEN'!$Q16</f>
        <v>0</v>
      </c>
      <c r="F12" s="122">
        <f ca="1">'2.N_MUC'!$Q16</f>
        <v>0</v>
      </c>
      <c r="G12" s="122">
        <f ca="1">'3.B_COC'!$Q16</f>
        <v>0</v>
      </c>
      <c r="H12" s="122">
        <f ca="1">'4.T_LONG'!$Q16</f>
        <v>0</v>
      </c>
      <c r="I12" s="122">
        <f ca="1">'5.BI_XA'!$Q16</f>
        <v>0</v>
      </c>
      <c r="J12" s="122">
        <f ca="1">'6.T_HOA'!$Q16</f>
        <v>0</v>
      </c>
      <c r="K12" s="122">
        <f ca="1">'7.T_SON'!$Q16</f>
        <v>0</v>
      </c>
      <c r="L12" s="122">
        <f ca="1">'8.M_HUONG'!$Q16</f>
        <v>0</v>
      </c>
      <c r="M12" s="122">
        <f ca="1">'9.M_DAN'!$Q16</f>
        <v>0</v>
      </c>
      <c r="N12" s="122">
        <f ca="1">'10.M_KHUONG'!$Q16</f>
        <v>0</v>
      </c>
      <c r="O12" s="122">
        <f ca="1">'11.P_LUU'!$Q16</f>
        <v>0.96</v>
      </c>
      <c r="P12" s="122">
        <f ca="1">'12.T_THANH'!$Q16</f>
        <v>0</v>
      </c>
      <c r="Q12" s="122">
        <f ca="1">'13.Y_THUAN'!$Q16</f>
        <v>0</v>
      </c>
      <c r="R12" s="122">
        <f ca="1">'14.BA_XA'!$Q16</f>
        <v>0</v>
      </c>
      <c r="S12" s="122">
        <f ca="1">'15.Y_LAM'!$Q16</f>
        <v>1.1499999999999999</v>
      </c>
      <c r="T12" s="122">
        <f ca="1">'16.Y_PHU'!$Q16</f>
        <v>2.4500000000000002</v>
      </c>
      <c r="U12" s="122">
        <f ca="1">'17.D_NINH'!$Q16</f>
        <v>0</v>
      </c>
      <c r="V12" s="122">
        <f ca="1">'18.H_DUC'!$Q16</f>
        <v>1.37</v>
      </c>
    </row>
    <row r="13" spans="1:22" s="125" customFormat="1" ht="27.75" customHeight="1">
      <c r="A13" s="241" t="s">
        <v>381</v>
      </c>
      <c r="B13" s="592" t="s">
        <v>382</v>
      </c>
      <c r="C13" s="231" t="s">
        <v>513</v>
      </c>
      <c r="D13" s="122">
        <f t="shared" si="0"/>
        <v>0.66999999999999993</v>
      </c>
      <c r="E13" s="122">
        <f ca="1">'1.TT_TYEN'!$Q17</f>
        <v>0</v>
      </c>
      <c r="F13" s="122">
        <f ca="1">'2.N_MUC'!$Q17</f>
        <v>0</v>
      </c>
      <c r="G13" s="122">
        <f ca="1">'3.B_COC'!$Q17</f>
        <v>0</v>
      </c>
      <c r="H13" s="122">
        <f ca="1">'4.T_LONG'!$Q17</f>
        <v>0</v>
      </c>
      <c r="I13" s="122">
        <f ca="1">'5.BI_XA'!$Q17</f>
        <v>0</v>
      </c>
      <c r="J13" s="122">
        <f ca="1">'6.T_HOA'!$Q17</f>
        <v>0</v>
      </c>
      <c r="K13" s="122">
        <f ca="1">'7.T_SON'!$Q17</f>
        <v>0</v>
      </c>
      <c r="L13" s="122">
        <f ca="1">'8.M_HUONG'!$Q17</f>
        <v>0</v>
      </c>
      <c r="M13" s="122">
        <f ca="1">'9.M_DAN'!$Q17</f>
        <v>0</v>
      </c>
      <c r="N13" s="122">
        <f ca="1">'10.M_KHUONG'!$Q17</f>
        <v>0</v>
      </c>
      <c r="O13" s="122">
        <f ca="1">'11.P_LUU'!$Q17</f>
        <v>0.6</v>
      </c>
      <c r="P13" s="122">
        <f ca="1">'12.T_THANH'!$Q17</f>
        <v>0</v>
      </c>
      <c r="Q13" s="122">
        <f ca="1">'13.Y_THUAN'!$Q17</f>
        <v>7.0000000000000007E-2</v>
      </c>
      <c r="R13" s="122">
        <f ca="1">'14.BA_XA'!$Q17</f>
        <v>0</v>
      </c>
      <c r="S13" s="122">
        <f ca="1">'15.Y_LAM'!$Q17</f>
        <v>0</v>
      </c>
      <c r="T13" s="122">
        <f ca="1">'16.Y_PHU'!$Q17</f>
        <v>0</v>
      </c>
      <c r="U13" s="122">
        <f ca="1">'17.D_NINH'!$Q17</f>
        <v>0</v>
      </c>
      <c r="V13" s="122">
        <f ca="1">'18.H_DUC'!$Q17</f>
        <v>0</v>
      </c>
    </row>
    <row r="14" spans="1:22" s="125" customFormat="1" ht="27.75" customHeight="1">
      <c r="A14" s="121" t="s">
        <v>383</v>
      </c>
      <c r="B14" s="590" t="s">
        <v>384</v>
      </c>
      <c r="C14" s="550" t="s">
        <v>1759</v>
      </c>
      <c r="D14" s="122">
        <f t="shared" si="0"/>
        <v>676.48</v>
      </c>
      <c r="E14" s="122">
        <f ca="1">'1.TT_TYEN'!$Q18</f>
        <v>51.66</v>
      </c>
      <c r="F14" s="122">
        <f ca="1">'2.N_MUC'!$Q18</f>
        <v>2.82</v>
      </c>
      <c r="G14" s="122">
        <f ca="1">'3.B_COC'!$Q18</f>
        <v>18.060000000000002</v>
      </c>
      <c r="H14" s="122">
        <f ca="1">'4.T_LONG'!$Q18</f>
        <v>234.26999999999998</v>
      </c>
      <c r="I14" s="122">
        <f ca="1">'5.BI_XA'!$Q18</f>
        <v>36.489999999999995</v>
      </c>
      <c r="J14" s="122">
        <f ca="1">'6.T_HOA'!$Q18</f>
        <v>30.79</v>
      </c>
      <c r="K14" s="122">
        <f ca="1">'7.T_SON'!$Q18</f>
        <v>57.72</v>
      </c>
      <c r="L14" s="122">
        <f ca="1">'8.M_HUONG'!$Q18</f>
        <v>3.66</v>
      </c>
      <c r="M14" s="122">
        <f ca="1">'9.M_DAN'!$Q18</f>
        <v>9.3800000000000008</v>
      </c>
      <c r="N14" s="122">
        <f ca="1">'10.M_KHUONG'!$Q18</f>
        <v>4.5999999999999996</v>
      </c>
      <c r="O14" s="122">
        <f ca="1">'11.P_LUU'!$Q18</f>
        <v>22.66</v>
      </c>
      <c r="P14" s="122">
        <f ca="1">'12.T_THANH'!$Q18</f>
        <v>56.89</v>
      </c>
      <c r="Q14" s="122">
        <f ca="1">'13.Y_THUAN'!$Q18</f>
        <v>20.68</v>
      </c>
      <c r="R14" s="122">
        <f ca="1">'14.BA_XA'!$Q18</f>
        <v>17.86</v>
      </c>
      <c r="S14" s="122">
        <f ca="1">'15.Y_LAM'!$Q18</f>
        <v>12.870000000000001</v>
      </c>
      <c r="T14" s="122">
        <f ca="1">'16.Y_PHU'!$Q18</f>
        <v>24.599999999999998</v>
      </c>
      <c r="U14" s="122">
        <f ca="1">'17.D_NINH'!$Q18</f>
        <v>56.6</v>
      </c>
      <c r="V14" s="122">
        <f ca="1">'18.H_DUC'!$Q18</f>
        <v>14.87</v>
      </c>
    </row>
    <row r="15" spans="1:22" ht="27.75" customHeight="1">
      <c r="A15" s="121" t="s">
        <v>385</v>
      </c>
      <c r="B15" s="590" t="s">
        <v>386</v>
      </c>
      <c r="C15" s="550" t="s">
        <v>1760</v>
      </c>
      <c r="D15" s="122">
        <f t="shared" si="0"/>
        <v>20.029999999999998</v>
      </c>
      <c r="E15" s="122">
        <f ca="1">'1.TT_TYEN'!$Q19</f>
        <v>1.95</v>
      </c>
      <c r="F15" s="122">
        <f ca="1">'2.N_MUC'!$Q19</f>
        <v>0.1</v>
      </c>
      <c r="G15" s="122">
        <f ca="1">'3.B_COC'!$Q19</f>
        <v>0.1</v>
      </c>
      <c r="H15" s="122">
        <f ca="1">'4.T_LONG'!$Q19</f>
        <v>0.38</v>
      </c>
      <c r="I15" s="122">
        <f ca="1">'5.BI_XA'!$Q19</f>
        <v>0.1</v>
      </c>
      <c r="J15" s="122">
        <f ca="1">'6.T_HOA'!$Q19</f>
        <v>1.78</v>
      </c>
      <c r="K15" s="122">
        <f ca="1">'7.T_SON'!$Q19</f>
        <v>5.0999999999999996</v>
      </c>
      <c r="L15" s="122">
        <f ca="1">'8.M_HUONG'!$Q19</f>
        <v>0.1</v>
      </c>
      <c r="M15" s="122">
        <f ca="1">'9.M_DAN'!$Q19</f>
        <v>0.17</v>
      </c>
      <c r="N15" s="122">
        <f ca="1">'10.M_KHUONG'!$Q19</f>
        <v>0.15</v>
      </c>
      <c r="O15" s="122">
        <f ca="1">'11.P_LUU'!$Q19</f>
        <v>0.85000000000000009</v>
      </c>
      <c r="P15" s="122">
        <f ca="1">'12.T_THANH'!$Q19</f>
        <v>3.6999999999999997</v>
      </c>
      <c r="Q15" s="122">
        <f ca="1">'13.Y_THUAN'!$Q19</f>
        <v>0.4</v>
      </c>
      <c r="R15" s="122">
        <f ca="1">'14.BA_XA'!$Q19</f>
        <v>0.43</v>
      </c>
      <c r="S15" s="122">
        <f ca="1">'15.Y_LAM'!$Q19</f>
        <v>1</v>
      </c>
      <c r="T15" s="122">
        <f ca="1">'16.Y_PHU'!$Q19</f>
        <v>0.1</v>
      </c>
      <c r="U15" s="122">
        <f ca="1">'17.D_NINH'!$Q19</f>
        <v>3.2199999999999998</v>
      </c>
      <c r="V15" s="122">
        <f ca="1">'18.H_DUC'!$Q19</f>
        <v>0.4</v>
      </c>
    </row>
    <row r="16" spans="1:22" ht="27.75" customHeight="1">
      <c r="A16" s="121" t="s">
        <v>387</v>
      </c>
      <c r="B16" s="590" t="s">
        <v>1761</v>
      </c>
      <c r="C16" s="550" t="s">
        <v>1762</v>
      </c>
      <c r="D16" s="122">
        <f t="shared" si="0"/>
        <v>0</v>
      </c>
      <c r="E16" s="122"/>
      <c r="F16" s="122"/>
      <c r="G16" s="122"/>
      <c r="H16" s="122"/>
      <c r="I16" s="122"/>
      <c r="J16" s="122"/>
      <c r="K16" s="122"/>
      <c r="L16" s="122"/>
      <c r="M16" s="122"/>
      <c r="N16" s="122"/>
      <c r="O16" s="122"/>
      <c r="P16" s="122"/>
      <c r="Q16" s="122"/>
      <c r="R16" s="122"/>
      <c r="S16" s="122"/>
      <c r="T16" s="122"/>
      <c r="U16" s="122"/>
      <c r="V16" s="122"/>
    </row>
    <row r="17" spans="1:22" ht="27.75" customHeight="1">
      <c r="A17" s="121" t="s">
        <v>1763</v>
      </c>
      <c r="B17" s="590" t="s">
        <v>388</v>
      </c>
      <c r="C17" s="550" t="s">
        <v>1764</v>
      </c>
      <c r="D17" s="122">
        <f t="shared" si="0"/>
        <v>0</v>
      </c>
      <c r="E17" s="122">
        <f ca="1">'1.TT_TYEN'!$Q20</f>
        <v>0</v>
      </c>
      <c r="F17" s="122">
        <f ca="1">'2.N_MUC'!$Q20</f>
        <v>0</v>
      </c>
      <c r="G17" s="122">
        <f ca="1">'3.B_COC'!$Q20</f>
        <v>0</v>
      </c>
      <c r="H17" s="122">
        <f ca="1">'4.T_LONG'!$Q20</f>
        <v>0</v>
      </c>
      <c r="I17" s="122">
        <f ca="1">'5.BI_XA'!$Q20</f>
        <v>0</v>
      </c>
      <c r="J17" s="122">
        <f ca="1">'6.T_HOA'!$Q20</f>
        <v>0</v>
      </c>
      <c r="K17" s="122">
        <f ca="1">'7.T_SON'!$Q20</f>
        <v>0</v>
      </c>
      <c r="L17" s="122">
        <f ca="1">'8.M_HUONG'!$Q20</f>
        <v>0</v>
      </c>
      <c r="M17" s="122">
        <f ca="1">'9.M_DAN'!$Q20</f>
        <v>0</v>
      </c>
      <c r="N17" s="122">
        <f ca="1">'10.M_KHUONG'!$Q20</f>
        <v>0</v>
      </c>
      <c r="O17" s="122">
        <f ca="1">'11.P_LUU'!$Q20</f>
        <v>0</v>
      </c>
      <c r="P17" s="122">
        <f ca="1">'12.T_THANH'!$Q20</f>
        <v>0</v>
      </c>
      <c r="Q17" s="122">
        <f ca="1">'13.Y_THUAN'!$Q20</f>
        <v>0</v>
      </c>
      <c r="R17" s="122">
        <f ca="1">'14.BA_XA'!$Q20</f>
        <v>0</v>
      </c>
      <c r="S17" s="122">
        <f ca="1">'15.Y_LAM'!$Q20</f>
        <v>0</v>
      </c>
      <c r="T17" s="122">
        <f ca="1">'16.Y_PHU'!$Q20</f>
        <v>0</v>
      </c>
      <c r="U17" s="122">
        <f ca="1">'17.D_NINH'!$Q20</f>
        <v>0</v>
      </c>
      <c r="V17" s="122">
        <f ca="1">'18.H_DUC'!$Q20</f>
        <v>0</v>
      </c>
    </row>
    <row r="18" spans="1:22" s="126" customFormat="1" ht="42" customHeight="1">
      <c r="A18" s="242" t="s">
        <v>1765</v>
      </c>
      <c r="B18" s="593" t="s">
        <v>1766</v>
      </c>
      <c r="C18" s="244"/>
      <c r="D18" s="118">
        <f t="shared" si="0"/>
        <v>937.89999999999986</v>
      </c>
      <c r="E18" s="245">
        <f ca="1">SUM(E20:E28)</f>
        <v>130.69999999999999</v>
      </c>
      <c r="F18" s="245">
        <f t="shared" ref="F18:V18" si="2">SUM(F20:F28)</f>
        <v>0</v>
      </c>
      <c r="G18" s="245">
        <f t="shared" si="2"/>
        <v>24</v>
      </c>
      <c r="H18" s="245">
        <f t="shared" si="2"/>
        <v>0</v>
      </c>
      <c r="I18" s="245">
        <f t="shared" si="2"/>
        <v>0</v>
      </c>
      <c r="J18" s="245">
        <f t="shared" si="2"/>
        <v>0</v>
      </c>
      <c r="K18" s="245">
        <f t="shared" si="2"/>
        <v>20.7</v>
      </c>
      <c r="L18" s="245">
        <f t="shared" si="2"/>
        <v>22.2</v>
      </c>
      <c r="M18" s="245">
        <f t="shared" si="2"/>
        <v>162.6</v>
      </c>
      <c r="N18" s="245">
        <f t="shared" si="2"/>
        <v>136.30000000000001</v>
      </c>
      <c r="O18" s="245">
        <f t="shared" si="2"/>
        <v>14.5</v>
      </c>
      <c r="P18" s="245">
        <f t="shared" si="2"/>
        <v>44.6</v>
      </c>
      <c r="Q18" s="245">
        <f t="shared" si="2"/>
        <v>190.9</v>
      </c>
      <c r="R18" s="245">
        <f t="shared" si="2"/>
        <v>39.4</v>
      </c>
      <c r="S18" s="245">
        <f t="shared" si="2"/>
        <v>109.4</v>
      </c>
      <c r="T18" s="245">
        <f t="shared" si="2"/>
        <v>37.6</v>
      </c>
      <c r="U18" s="245">
        <f t="shared" si="2"/>
        <v>0</v>
      </c>
      <c r="V18" s="245">
        <f t="shared" si="2"/>
        <v>5</v>
      </c>
    </row>
    <row r="19" spans="1:22" ht="30.75" customHeight="1">
      <c r="A19" s="127"/>
      <c r="B19" s="594" t="s">
        <v>1767</v>
      </c>
      <c r="C19" s="122"/>
      <c r="D19" s="118"/>
      <c r="E19" s="122"/>
      <c r="F19" s="122"/>
      <c r="G19" s="122"/>
      <c r="H19" s="122"/>
      <c r="I19" s="122"/>
      <c r="J19" s="122"/>
      <c r="K19" s="122"/>
      <c r="L19" s="122"/>
      <c r="M19" s="122"/>
      <c r="N19" s="122"/>
      <c r="O19" s="122"/>
      <c r="P19" s="122"/>
      <c r="Q19" s="122"/>
      <c r="R19" s="122"/>
      <c r="S19" s="122"/>
      <c r="T19" s="122"/>
      <c r="U19" s="122"/>
      <c r="V19" s="122"/>
    </row>
    <row r="20" spans="1:22" ht="30.75" customHeight="1">
      <c r="A20" s="127" t="s">
        <v>390</v>
      </c>
      <c r="B20" s="594" t="s">
        <v>1768</v>
      </c>
      <c r="C20" s="122" t="s">
        <v>1769</v>
      </c>
      <c r="D20" s="122">
        <f t="shared" ref="D20:D29" si="3">SUM(E20:V20)</f>
        <v>0</v>
      </c>
      <c r="E20" s="122">
        <f ca="1">'1.TT_TYEN'!$K10</f>
        <v>0</v>
      </c>
      <c r="F20" s="122">
        <f ca="1">'2.N_MUC'!$K10</f>
        <v>0</v>
      </c>
      <c r="G20" s="122">
        <f ca="1">'3.B_COC'!$K10</f>
        <v>0</v>
      </c>
      <c r="H20" s="122">
        <f ca="1">'4.T_LONG'!$K10</f>
        <v>0</v>
      </c>
      <c r="I20" s="122">
        <f ca="1">'5.BI_XA'!$K10</f>
        <v>0</v>
      </c>
      <c r="J20" s="122">
        <f ca="1">'6.T_HOA'!$K10</f>
        <v>0</v>
      </c>
      <c r="K20" s="122">
        <f ca="1">'7.T_SON'!$K10</f>
        <v>0</v>
      </c>
      <c r="L20" s="122">
        <f ca="1">'8.M_HUONG'!$K10</f>
        <v>0</v>
      </c>
      <c r="M20" s="122">
        <f ca="1">'9.M_DAN'!$K10</f>
        <v>0</v>
      </c>
      <c r="N20" s="122">
        <f ca="1">'10.M_KHUONG'!$K10</f>
        <v>0</v>
      </c>
      <c r="O20" s="122">
        <f ca="1">'11.P_LUU'!$K10</f>
        <v>0</v>
      </c>
      <c r="P20" s="122">
        <f ca="1">'12.T_THANH'!$K10</f>
        <v>0</v>
      </c>
      <c r="Q20" s="122">
        <f ca="1">'13.Y_THUAN'!$K10</f>
        <v>0</v>
      </c>
      <c r="R20" s="122">
        <f ca="1">'14.BA_XA'!$K10</f>
        <v>0</v>
      </c>
      <c r="S20" s="122">
        <f ca="1">'15.Y_LAM'!$K10</f>
        <v>0</v>
      </c>
      <c r="T20" s="122">
        <f ca="1">'16.Y_PHU'!$K10</f>
        <v>0</v>
      </c>
      <c r="U20" s="122">
        <f ca="1">'17.D_NINH'!$K10</f>
        <v>0</v>
      </c>
      <c r="V20" s="122">
        <f ca="1">'18.H_DUC'!$K10</f>
        <v>0</v>
      </c>
    </row>
    <row r="21" spans="1:22" ht="30.75" customHeight="1">
      <c r="A21" s="127" t="s">
        <v>392</v>
      </c>
      <c r="B21" s="594" t="s">
        <v>1791</v>
      </c>
      <c r="C21" s="122" t="s">
        <v>1770</v>
      </c>
      <c r="D21" s="122">
        <f t="shared" si="3"/>
        <v>0</v>
      </c>
      <c r="E21" s="122">
        <f ca="1">SUM('1.TT_TYEN'!$L10:$N10)</f>
        <v>0</v>
      </c>
      <c r="F21" s="122">
        <f ca="1">SUM('2.N_MUC'!$L10:$N10)</f>
        <v>0</v>
      </c>
      <c r="G21" s="122">
        <f ca="1">SUM('3.B_COC'!$L10:$N10)</f>
        <v>0</v>
      </c>
      <c r="H21" s="122">
        <f ca="1">SUM('4.T_LONG'!$L10:$N10)</f>
        <v>0</v>
      </c>
      <c r="I21" s="122">
        <f ca="1">SUM('5.BI_XA'!$L10:$N10)</f>
        <v>0</v>
      </c>
      <c r="J21" s="122">
        <f ca="1">SUM('6.T_HOA'!$L10:$N10)</f>
        <v>0</v>
      </c>
      <c r="K21" s="122">
        <f ca="1">SUM('7.T_SON'!$L10:$N10)</f>
        <v>0</v>
      </c>
      <c r="L21" s="122">
        <f ca="1">SUM('8.M_HUONG'!$L10:$N10)</f>
        <v>0</v>
      </c>
      <c r="M21" s="122">
        <f ca="1">SUM('9.M_DAN'!$L10:$N10)</f>
        <v>0</v>
      </c>
      <c r="N21" s="122">
        <f ca="1">SUM('10.M_KHUONG'!$L10:$N10)</f>
        <v>0</v>
      </c>
      <c r="O21" s="122">
        <f ca="1">SUM('11.P_LUU'!$L10:$N10)</f>
        <v>0</v>
      </c>
      <c r="P21" s="122">
        <f ca="1">SUM('12.T_THANH'!$L10:$N10)</f>
        <v>0</v>
      </c>
      <c r="Q21" s="122">
        <f ca="1">SUM('13.Y_THUAN'!$L10:$N10)</f>
        <v>0</v>
      </c>
      <c r="R21" s="122">
        <f ca="1">SUM('14.BA_XA'!$L10:$N10)</f>
        <v>0</v>
      </c>
      <c r="S21" s="122">
        <f ca="1">SUM('15.Y_LAM'!$L10:$N10)</f>
        <v>0</v>
      </c>
      <c r="T21" s="122">
        <f ca="1">SUM('16.Y_PHU'!$L10:$N10)</f>
        <v>0</v>
      </c>
      <c r="U21" s="122">
        <f ca="1">SUM('17.D_NINH'!$L10:$N10)</f>
        <v>0</v>
      </c>
      <c r="V21" s="122">
        <f ca="1">SUM('18.H_DUC'!$L10:$N10)</f>
        <v>0</v>
      </c>
    </row>
    <row r="22" spans="1:22" ht="35.25" customHeight="1">
      <c r="A22" s="127" t="s">
        <v>394</v>
      </c>
      <c r="B22" s="594" t="s">
        <v>1771</v>
      </c>
      <c r="C22" s="122" t="s">
        <v>1772</v>
      </c>
      <c r="D22" s="122">
        <f t="shared" si="3"/>
        <v>0</v>
      </c>
      <c r="E22" s="122">
        <f ca="1">'1.TT_TYEN'!$O10</f>
        <v>0</v>
      </c>
      <c r="F22" s="122">
        <f ca="1">'2.N_MUC'!$O10</f>
        <v>0</v>
      </c>
      <c r="G22" s="122">
        <f ca="1">'3.B_COC'!$O10</f>
        <v>0</v>
      </c>
      <c r="H22" s="122">
        <f ca="1">'4.T_LONG'!$O10</f>
        <v>0</v>
      </c>
      <c r="I22" s="122">
        <f ca="1">'5.BI_XA'!$O10</f>
        <v>0</v>
      </c>
      <c r="J22" s="122">
        <f ca="1">'6.T_HOA'!$O10</f>
        <v>0</v>
      </c>
      <c r="K22" s="122">
        <f ca="1">'7.T_SON'!$O10</f>
        <v>0</v>
      </c>
      <c r="L22" s="122">
        <f ca="1">'8.M_HUONG'!$O10</f>
        <v>0</v>
      </c>
      <c r="M22" s="122">
        <f ca="1">'9.M_DAN'!$O10</f>
        <v>0</v>
      </c>
      <c r="N22" s="122">
        <f ca="1">'10.M_KHUONG'!$O10</f>
        <v>0</v>
      </c>
      <c r="O22" s="122">
        <f ca="1">'11.P_LUU'!$O10</f>
        <v>0</v>
      </c>
      <c r="P22" s="122">
        <f ca="1">'12.T_THANH'!$O10</f>
        <v>0</v>
      </c>
      <c r="Q22" s="122">
        <f ca="1">'13.Y_THUAN'!$O10</f>
        <v>0</v>
      </c>
      <c r="R22" s="122">
        <f ca="1">'14.BA_XA'!$O10</f>
        <v>0</v>
      </c>
      <c r="S22" s="122">
        <f ca="1">'15.Y_LAM'!$O10</f>
        <v>0</v>
      </c>
      <c r="T22" s="122">
        <f ca="1">'16.Y_PHU'!$O10</f>
        <v>0</v>
      </c>
      <c r="U22" s="122">
        <f ca="1">'17.D_NINH'!$O10</f>
        <v>0</v>
      </c>
      <c r="V22" s="122">
        <f ca="1">'18.H_DUC'!$O10</f>
        <v>0</v>
      </c>
    </row>
    <row r="23" spans="1:22" ht="32.25" customHeight="1">
      <c r="A23" s="129" t="s">
        <v>396</v>
      </c>
      <c r="B23" s="595" t="s">
        <v>1773</v>
      </c>
      <c r="C23" s="131" t="s">
        <v>1774</v>
      </c>
      <c r="D23" s="122">
        <f t="shared" si="3"/>
        <v>0</v>
      </c>
      <c r="E23" s="132"/>
      <c r="F23" s="132"/>
      <c r="G23" s="132"/>
      <c r="H23" s="132"/>
      <c r="I23" s="132"/>
      <c r="J23" s="132"/>
      <c r="K23" s="132"/>
      <c r="L23" s="132"/>
      <c r="M23" s="132"/>
      <c r="N23" s="132"/>
      <c r="O23" s="132"/>
      <c r="P23" s="132"/>
      <c r="Q23" s="132"/>
      <c r="R23" s="132"/>
      <c r="S23" s="132"/>
      <c r="T23" s="132"/>
      <c r="U23" s="132"/>
      <c r="V23" s="132"/>
    </row>
    <row r="24" spans="1:22" ht="45" customHeight="1">
      <c r="A24" s="129" t="s">
        <v>398</v>
      </c>
      <c r="B24" s="595" t="s">
        <v>1394</v>
      </c>
      <c r="C24" s="129" t="s">
        <v>1775</v>
      </c>
      <c r="D24" s="122">
        <f t="shared" si="3"/>
        <v>0</v>
      </c>
      <c r="E24" s="122">
        <f ca="1">'1.TT_TYEN'!$O14</f>
        <v>0</v>
      </c>
      <c r="F24" s="122">
        <f ca="1">'2.N_MUC'!$O14</f>
        <v>0</v>
      </c>
      <c r="G24" s="122">
        <f ca="1">'3.B_COC'!$O14</f>
        <v>0</v>
      </c>
      <c r="H24" s="122">
        <f ca="1">'4.T_LONG'!$O14</f>
        <v>0</v>
      </c>
      <c r="I24" s="122">
        <f ca="1">'5.BI_XA'!$O14</f>
        <v>0</v>
      </c>
      <c r="J24" s="122">
        <f ca="1">'6.T_HOA'!$O14</f>
        <v>0</v>
      </c>
      <c r="K24" s="122">
        <f ca="1">'7.T_SON'!$O14</f>
        <v>0</v>
      </c>
      <c r="L24" s="122">
        <f ca="1">'8.M_HUONG'!$O14</f>
        <v>0</v>
      </c>
      <c r="M24" s="122">
        <f ca="1">'9.M_DAN'!$O14</f>
        <v>0</v>
      </c>
      <c r="N24" s="122">
        <f ca="1">'10.M_KHUONG'!$O14</f>
        <v>0</v>
      </c>
      <c r="O24" s="122">
        <f ca="1">'11.P_LUU'!$O14</f>
        <v>0</v>
      </c>
      <c r="P24" s="122">
        <f ca="1">'12.T_THANH'!$O14</f>
        <v>0</v>
      </c>
      <c r="Q24" s="122">
        <f ca="1">'13.Y_THUAN'!$O14</f>
        <v>0</v>
      </c>
      <c r="R24" s="122">
        <f ca="1">'14.BA_XA'!$O14</f>
        <v>0</v>
      </c>
      <c r="S24" s="122">
        <f ca="1">'15.Y_LAM'!$O14</f>
        <v>0</v>
      </c>
      <c r="T24" s="122">
        <f ca="1">'16.Y_PHU'!$O14</f>
        <v>0</v>
      </c>
      <c r="U24" s="122">
        <f ca="1">'17.D_NINH'!$O14</f>
        <v>0</v>
      </c>
      <c r="V24" s="122">
        <f ca="1">'18.H_DUC'!$O14</f>
        <v>0</v>
      </c>
    </row>
    <row r="25" spans="1:22" ht="45" customHeight="1">
      <c r="A25" s="129" t="s">
        <v>400</v>
      </c>
      <c r="B25" s="595" t="s">
        <v>1776</v>
      </c>
      <c r="C25" s="129" t="s">
        <v>1777</v>
      </c>
      <c r="D25" s="122">
        <f t="shared" si="3"/>
        <v>0</v>
      </c>
      <c r="E25" s="133"/>
      <c r="F25" s="133"/>
      <c r="G25" s="133"/>
      <c r="H25" s="133"/>
      <c r="I25" s="133"/>
      <c r="J25" s="133"/>
      <c r="K25" s="133"/>
      <c r="L25" s="133"/>
      <c r="M25" s="133"/>
      <c r="N25" s="133"/>
      <c r="O25" s="133"/>
      <c r="P25" s="133"/>
      <c r="Q25" s="133"/>
      <c r="R25" s="133"/>
      <c r="S25" s="133"/>
      <c r="T25" s="133"/>
      <c r="U25" s="133"/>
      <c r="V25" s="133"/>
    </row>
    <row r="26" spans="1:22" ht="45" customHeight="1">
      <c r="A26" s="129" t="s">
        <v>402</v>
      </c>
      <c r="B26" s="595" t="s">
        <v>1778</v>
      </c>
      <c r="C26" s="129" t="s">
        <v>1779</v>
      </c>
      <c r="D26" s="122">
        <f t="shared" si="3"/>
        <v>0</v>
      </c>
      <c r="E26" s="122">
        <f ca="1">'1.TT_TYEN'!$F16+'1.TT_TYEN'!$J16+'1.TT_TYEN'!$K16+'1.TT_TYEN'!$O16+'1.TT_TYEN'!$P16</f>
        <v>0</v>
      </c>
      <c r="F26" s="122">
        <f ca="1">'2.N_MUC'!$F16+'2.N_MUC'!$J16+'2.N_MUC'!$K16+'2.N_MUC'!$O16+'2.N_MUC'!$P16</f>
        <v>0</v>
      </c>
      <c r="G26" s="122">
        <f ca="1">'3.B_COC'!$F16+'3.B_COC'!$J16+'3.B_COC'!$K16+'3.B_COC'!$O16+'3.B_COC'!$P16</f>
        <v>0</v>
      </c>
      <c r="H26" s="122">
        <f ca="1">'4.T_LONG'!$F16+'4.T_LONG'!$J16+'4.T_LONG'!$K16+'4.T_LONG'!$O16+'4.T_LONG'!$P16</f>
        <v>0</v>
      </c>
      <c r="I26" s="122">
        <f ca="1">'5.BI_XA'!$F16+'5.BI_XA'!$J16+'5.BI_XA'!$K16+'5.BI_XA'!$O16+'5.BI_XA'!$P16</f>
        <v>0</v>
      </c>
      <c r="J26" s="122">
        <f ca="1">'6.T_HOA'!$F16+'6.T_HOA'!$J16+'6.T_HOA'!$K16+'6.T_HOA'!$O16+'6.T_HOA'!$P16</f>
        <v>0</v>
      </c>
      <c r="K26" s="122">
        <f ca="1">'7.T_SON'!$F16+'7.T_SON'!$J16+'7.T_SON'!$K16+'7.T_SON'!$O16+'7.T_SON'!$P16</f>
        <v>0</v>
      </c>
      <c r="L26" s="122">
        <f ca="1">'8.M_HUONG'!$F16+'8.M_HUONG'!$J16+'8.M_HUONG'!$K16+'8.M_HUONG'!$O16+'8.M_HUONG'!$P16</f>
        <v>0</v>
      </c>
      <c r="M26" s="122">
        <f ca="1">'9.M_DAN'!$F16+'9.M_DAN'!$J16+'9.M_DAN'!$K16+'9.M_DAN'!$O16+'9.M_DAN'!$P16</f>
        <v>0</v>
      </c>
      <c r="N26" s="122">
        <f ca="1">'10.M_KHUONG'!$F16+'10.M_KHUONG'!$J16+'10.M_KHUONG'!$K16+'10.M_KHUONG'!$O16+'10.M_KHUONG'!$P16</f>
        <v>0</v>
      </c>
      <c r="O26" s="122">
        <f ca="1">'11.P_LUU'!$F16+'11.P_LUU'!$J16+'11.P_LUU'!$K16+'11.P_LUU'!$O16+'11.P_LUU'!$P16</f>
        <v>0</v>
      </c>
      <c r="P26" s="122">
        <f ca="1">'12.T_THANH'!$F16+'12.T_THANH'!$J16+'12.T_THANH'!$K16+'12.T_THANH'!$O16+'12.T_THANH'!$P16</f>
        <v>0</v>
      </c>
      <c r="Q26" s="122">
        <f ca="1">'13.Y_THUAN'!$F16+'13.Y_THUAN'!$J16+'13.Y_THUAN'!$K16+'13.Y_THUAN'!$O16+'13.Y_THUAN'!$P16</f>
        <v>0</v>
      </c>
      <c r="R26" s="122">
        <f ca="1">'14.BA_XA'!$F16+'14.BA_XA'!$J16+'14.BA_XA'!$K16+'14.BA_XA'!$O16+'14.BA_XA'!$P16</f>
        <v>0</v>
      </c>
      <c r="S26" s="122">
        <f ca="1">'15.Y_LAM'!$F16+'15.Y_LAM'!$J16+'15.Y_LAM'!$K16+'15.Y_LAM'!$O16+'15.Y_LAM'!$P16</f>
        <v>0</v>
      </c>
      <c r="T26" s="122">
        <f ca="1">'16.Y_PHU'!$F16+'16.Y_PHU'!$J16+'16.Y_PHU'!$K16+'16.Y_PHU'!$O16+'16.Y_PHU'!$P16</f>
        <v>0</v>
      </c>
      <c r="U26" s="122">
        <f ca="1">'17.D_NINH'!$F16+'17.D_NINH'!$J16+'17.D_NINH'!$K16+'17.D_NINH'!$O16+'17.D_NINH'!$P16</f>
        <v>0</v>
      </c>
      <c r="V26" s="122">
        <f ca="1">'18.H_DUC'!$F16+'18.H_DUC'!$J16+'18.H_DUC'!$K16+'18.H_DUC'!$O16+'18.H_DUC'!$P16</f>
        <v>0</v>
      </c>
    </row>
    <row r="27" spans="1:22" ht="45" customHeight="1">
      <c r="A27" s="129" t="s">
        <v>404</v>
      </c>
      <c r="B27" s="595" t="s">
        <v>1780</v>
      </c>
      <c r="C27" s="129" t="s">
        <v>1781</v>
      </c>
      <c r="D27" s="122">
        <f t="shared" si="3"/>
        <v>0</v>
      </c>
      <c r="E27" s="122">
        <f ca="1">'1.TT_TYEN'!$F17+'1.TT_TYEN'!$J17+'1.TT_TYEN'!$K17+'1.TT_TYEN'!$O17+'1.TT_TYEN'!$P17</f>
        <v>0</v>
      </c>
      <c r="F27" s="122">
        <f ca="1">'2.N_MUC'!$F17+'2.N_MUC'!$J17+'2.N_MUC'!$K17+'2.N_MUC'!$O17+'2.N_MUC'!$P17</f>
        <v>0</v>
      </c>
      <c r="G27" s="122">
        <f ca="1">'3.B_COC'!$F17+'3.B_COC'!$J17+'3.B_COC'!$K17+'3.B_COC'!$O17+'3.B_COC'!$P17</f>
        <v>0</v>
      </c>
      <c r="H27" s="122">
        <f ca="1">'4.T_LONG'!$F17+'4.T_LONG'!$J17+'4.T_LONG'!$K17+'4.T_LONG'!$O17+'4.T_LONG'!$P17</f>
        <v>0</v>
      </c>
      <c r="I27" s="122">
        <f ca="1">'5.BI_XA'!$F17+'5.BI_XA'!$J17+'5.BI_XA'!$K17+'5.BI_XA'!$O17+'5.BI_XA'!$P17</f>
        <v>0</v>
      </c>
      <c r="J27" s="122">
        <f ca="1">'6.T_HOA'!$F17+'6.T_HOA'!$J17+'6.T_HOA'!$K17+'6.T_HOA'!$O17+'6.T_HOA'!$P17</f>
        <v>0</v>
      </c>
      <c r="K27" s="122">
        <f ca="1">'7.T_SON'!$F17+'7.T_SON'!$J17+'7.T_SON'!$K17+'7.T_SON'!$O17+'7.T_SON'!$P17</f>
        <v>0</v>
      </c>
      <c r="L27" s="122">
        <f ca="1">'8.M_HUONG'!$F17+'8.M_HUONG'!$J17+'8.M_HUONG'!$K17+'8.M_HUONG'!$O17+'8.M_HUONG'!$P17</f>
        <v>0</v>
      </c>
      <c r="M27" s="122">
        <f ca="1">'9.M_DAN'!$F17+'9.M_DAN'!$J17+'9.M_DAN'!$K17+'9.M_DAN'!$O17+'9.M_DAN'!$P17</f>
        <v>0</v>
      </c>
      <c r="N27" s="122">
        <f ca="1">'10.M_KHUONG'!$F17+'10.M_KHUONG'!$J17+'10.M_KHUONG'!$K17+'10.M_KHUONG'!$O17+'10.M_KHUONG'!$P17</f>
        <v>0</v>
      </c>
      <c r="O27" s="122">
        <f ca="1">'11.P_LUU'!$F17+'11.P_LUU'!$J17+'11.P_LUU'!$K17+'11.P_LUU'!$O17+'11.P_LUU'!$P17</f>
        <v>0</v>
      </c>
      <c r="P27" s="122">
        <f ca="1">'12.T_THANH'!$F17+'12.T_THANH'!$J17+'12.T_THANH'!$K17+'12.T_THANH'!$O17+'12.T_THANH'!$P17</f>
        <v>0</v>
      </c>
      <c r="Q27" s="122">
        <f ca="1">'13.Y_THUAN'!$F17+'13.Y_THUAN'!$J17+'13.Y_THUAN'!$K17+'13.Y_THUAN'!$O17+'13.Y_THUAN'!$P17</f>
        <v>0</v>
      </c>
      <c r="R27" s="122">
        <f ca="1">'14.BA_XA'!$F17+'14.BA_XA'!$J17+'14.BA_XA'!$K17+'14.BA_XA'!$O17+'14.BA_XA'!$P17</f>
        <v>0</v>
      </c>
      <c r="S27" s="122">
        <f ca="1">'15.Y_LAM'!$F17+'15.Y_LAM'!$J17+'15.Y_LAM'!$K17+'15.Y_LAM'!$O17+'15.Y_LAM'!$P17</f>
        <v>0</v>
      </c>
      <c r="T27" s="122">
        <f ca="1">'16.Y_PHU'!$F17+'16.Y_PHU'!$J17+'16.Y_PHU'!$K17+'16.Y_PHU'!$O17+'16.Y_PHU'!$P17</f>
        <v>0</v>
      </c>
      <c r="U27" s="122">
        <f ca="1">'17.D_NINH'!$F17+'17.D_NINH'!$J17+'17.D_NINH'!$K17+'17.D_NINH'!$O17+'17.D_NINH'!$P17</f>
        <v>0</v>
      </c>
      <c r="V27" s="122">
        <f ca="1">'18.H_DUC'!$F17+'18.H_DUC'!$J17+'18.H_DUC'!$K17+'18.H_DUC'!$O17+'18.H_DUC'!$P17</f>
        <v>0</v>
      </c>
    </row>
    <row r="28" spans="1:22" ht="45" customHeight="1">
      <c r="A28" s="129" t="s">
        <v>406</v>
      </c>
      <c r="B28" s="595" t="s">
        <v>1782</v>
      </c>
      <c r="C28" s="129" t="s">
        <v>1395</v>
      </c>
      <c r="D28" s="122">
        <f t="shared" si="3"/>
        <v>937.89999999999986</v>
      </c>
      <c r="E28" s="122">
        <f ca="1">'1.TT_TYEN'!$F18+'1.TT_TYEN'!$J18+'1.TT_TYEN'!$K18+'1.TT_TYEN'!$O18+'1.TT_TYEN'!$P18</f>
        <v>130.69999999999999</v>
      </c>
      <c r="F28" s="122">
        <f ca="1">'2.N_MUC'!$F18+'2.N_MUC'!$J18+'2.N_MUC'!$K18+'2.N_MUC'!$O18+'2.N_MUC'!$P18</f>
        <v>0</v>
      </c>
      <c r="G28" s="122">
        <f ca="1">'3.B_COC'!$F18+'3.B_COC'!$J18+'3.B_COC'!$K18+'3.B_COC'!$O18+'3.B_COC'!$P18</f>
        <v>24</v>
      </c>
      <c r="H28" s="122">
        <f ca="1">'4.T_LONG'!$F18+'4.T_LONG'!$J18+'4.T_LONG'!$K18+'4.T_LONG'!$O18+'4.T_LONG'!$P18</f>
        <v>0</v>
      </c>
      <c r="I28" s="122">
        <f ca="1">'5.BI_XA'!$F18+'5.BI_XA'!$J18+'5.BI_XA'!$K18+'5.BI_XA'!$O18+'5.BI_XA'!$P18</f>
        <v>0</v>
      </c>
      <c r="J28" s="122">
        <f ca="1">'6.T_HOA'!$F18+'6.T_HOA'!$J18+'6.T_HOA'!$K18+'6.T_HOA'!$O18+'6.T_HOA'!$P18</f>
        <v>0</v>
      </c>
      <c r="K28" s="122">
        <f ca="1">'7.T_SON'!$F18+'7.T_SON'!$J18+'7.T_SON'!$K18+'7.T_SON'!$O18+'7.T_SON'!$P18</f>
        <v>20.7</v>
      </c>
      <c r="L28" s="122">
        <f ca="1">'8.M_HUONG'!$F18+'8.M_HUONG'!$J18+'8.M_HUONG'!$K18+'8.M_HUONG'!$O18+'8.M_HUONG'!$P18</f>
        <v>22.2</v>
      </c>
      <c r="M28" s="122">
        <f ca="1">'9.M_DAN'!$F18+'9.M_DAN'!$J18+'9.M_DAN'!$K18+'9.M_DAN'!$O18+'9.M_DAN'!$P18</f>
        <v>162.6</v>
      </c>
      <c r="N28" s="122">
        <f ca="1">'10.M_KHUONG'!$F18+'10.M_KHUONG'!$J18+'10.M_KHUONG'!$K18+'10.M_KHUONG'!$O18+'10.M_KHUONG'!$P18</f>
        <v>136.30000000000001</v>
      </c>
      <c r="O28" s="122">
        <f ca="1">'11.P_LUU'!$F18+'11.P_LUU'!$J18+'11.P_LUU'!$K18+'11.P_LUU'!$O18+'11.P_LUU'!$P18</f>
        <v>14.5</v>
      </c>
      <c r="P28" s="122">
        <f ca="1">'12.T_THANH'!$F18+'12.T_THANH'!$J18+'12.T_THANH'!$K18+'12.T_THANH'!$O18+'12.T_THANH'!$P18</f>
        <v>44.6</v>
      </c>
      <c r="Q28" s="122">
        <f ca="1">'13.Y_THUAN'!$F18+'13.Y_THUAN'!$J18+'13.Y_THUAN'!$K18+'13.Y_THUAN'!$O18+'13.Y_THUAN'!$P18</f>
        <v>190.9</v>
      </c>
      <c r="R28" s="122">
        <f ca="1">'14.BA_XA'!$F18+'14.BA_XA'!$J18+'14.BA_XA'!$K18+'14.BA_XA'!$O18+'14.BA_XA'!$P18</f>
        <v>39.4</v>
      </c>
      <c r="S28" s="122">
        <f ca="1">'15.Y_LAM'!$F18+'15.Y_LAM'!$J18+'15.Y_LAM'!$K18+'15.Y_LAM'!$O18+'15.Y_LAM'!$P18</f>
        <v>109.4</v>
      </c>
      <c r="T28" s="122">
        <f ca="1">'16.Y_PHU'!$F18+'16.Y_PHU'!$J18+'16.Y_PHU'!$K18+'16.Y_PHU'!$O18+'16.Y_PHU'!$P18</f>
        <v>37.6</v>
      </c>
      <c r="U28" s="122">
        <f ca="1">'17.D_NINH'!$F18+'17.D_NINH'!$J18+'17.D_NINH'!$K18+'17.D_NINH'!$O18+'17.D_NINH'!$P18</f>
        <v>0</v>
      </c>
      <c r="V28" s="122">
        <f ca="1">'18.H_DUC'!$F18+'18.H_DUC'!$J18+'18.H_DUC'!$K18+'18.H_DUC'!$O18+'18.H_DUC'!$P18</f>
        <v>5</v>
      </c>
    </row>
    <row r="29" spans="1:22" s="126" customFormat="1" ht="45" customHeight="1">
      <c r="A29" s="134">
        <v>3</v>
      </c>
      <c r="B29" s="596" t="s">
        <v>1783</v>
      </c>
      <c r="C29" s="134" t="s">
        <v>1784</v>
      </c>
      <c r="D29" s="118">
        <f t="shared" si="3"/>
        <v>4.96</v>
      </c>
      <c r="E29" s="118">
        <f ca="1">SUM('1.TT_TYEN'!$AP22:$AP30)+SUM('1.TT_TYEN'!$AP42:$AP44)+SUM('1.TT_TYEN'!$AP47:$AP58)</f>
        <v>3.35</v>
      </c>
      <c r="F29" s="118">
        <f ca="1">SUM('2.N_MUC'!$AO22:$AO30)+SUM('2.N_MUC'!$AO42:$AO44)+SUM('2.N_MUC'!$AO47:$AO58)</f>
        <v>0</v>
      </c>
      <c r="G29" s="118">
        <f ca="1">SUM('3.B_COC'!$AO22:$AO30)+SUM('3.B_COC'!$AO42:$AO44)+SUM('3.B_COC'!$AO47:$AO58)</f>
        <v>0</v>
      </c>
      <c r="H29" s="118">
        <f ca="1">SUM('4.T_LONG'!$AO22:$AO30)+SUM('4.T_LONG'!$AO42:$AO44)+SUM('4.T_LONG'!$AO47:$AO58)</f>
        <v>0</v>
      </c>
      <c r="I29" s="118">
        <f ca="1">SUM('5.BI_XA'!$AO22:$AO30)+SUM('5.BI_XA'!$AO42:$AO44)+SUM('5.BI_XA'!$AO47:$AO58)</f>
        <v>0</v>
      </c>
      <c r="J29" s="118">
        <f ca="1">SUM('6.T_HOA'!$AO22:$AO30)+SUM('6.T_HOA'!$AO42:$AO44)+SUM('6.T_HOA'!$AO47:$AO58)</f>
        <v>1.35</v>
      </c>
      <c r="K29" s="118">
        <f ca="1">SUM('7.T_SON'!$AO22:$AO30)+SUM('7.T_SON'!$AO42:$AO44)+SUM('7.T_SON'!$AO47:$AO58)</f>
        <v>0</v>
      </c>
      <c r="L29" s="118">
        <f ca="1">SUM('8.M_HUONG'!$AO22:$AO30)+SUM('8.M_HUONG'!$AO42:$AO44)+SUM('8.M_HUONG'!$AO47:$AO58)</f>
        <v>0</v>
      </c>
      <c r="M29" s="118">
        <f ca="1">SUM('9.M_DAN'!$AO22:$AO30)+SUM('9.M_DAN'!$AO42:$AO44)+SUM('9.M_DAN'!$AO47:$AO58)</f>
        <v>0</v>
      </c>
      <c r="N29" s="118">
        <f ca="1">SUM('10.M_KHUONG'!$AO22:$AO30)+SUM('10.M_KHUONG'!$AO42:$AO44)+SUM('10.M_KHUONG'!$AO47:$AO58)</f>
        <v>0</v>
      </c>
      <c r="O29" s="118">
        <f ca="1">SUM('11.P_LUU'!$AO22:$AO30)+SUM('11.P_LUU'!$AO42:$AO44)+SUM('11.P_LUU'!$AO47:$AO58)</f>
        <v>0</v>
      </c>
      <c r="P29" s="118">
        <f ca="1">SUM('12.T_THANH'!$AO22:$AO30)+SUM('12.T_THANH'!$AO42:$AO44)+SUM('12.T_THANH'!$AO47:$AO58)</f>
        <v>0.17</v>
      </c>
      <c r="Q29" s="118">
        <f ca="1">SUM('13.Y_THUAN'!$AO22:$AO30)+SUM('13.Y_THUAN'!$AO42:$AO44)+SUM('13.Y_THUAN'!$AO47:$AO58)</f>
        <v>0</v>
      </c>
      <c r="R29" s="118">
        <f ca="1">SUM('14.BA_XA'!$AO22:$AO30)+SUM('14.BA_XA'!$AO42:$AO44)+SUM('14.BA_XA'!$AO47:$AO58)</f>
        <v>0.09</v>
      </c>
      <c r="S29" s="118">
        <f ca="1">SUM('15.Y_LAM'!$AO22:$AO30)+SUM('15.Y_LAM'!$AO42:$AO44)+SUM('15.Y_LAM'!$AO47:$AO58)</f>
        <v>0</v>
      </c>
      <c r="T29" s="118">
        <f ca="1">SUM('16.Y_PHU'!$AO22:$AO30)+SUM('16.Y_PHU'!$AO42:$AO44)+SUM('16.Y_PHU'!$AO47:$AO58)</f>
        <v>0</v>
      </c>
      <c r="U29" s="118">
        <f ca="1">SUM('17.D_NINH'!$AO22:$AO30)+SUM('17.D_NINH'!$AO42:$AO44)+SUM('17.D_NINH'!$AO47:$AO58)</f>
        <v>0</v>
      </c>
      <c r="V29" s="118">
        <f ca="1">SUM('18.H_DUC'!$AO22:$AO30)+SUM('18.H_DUC'!$AO42:$AO44)+SUM('18.H_DUC'!$AO47:$AO58)</f>
        <v>0</v>
      </c>
    </row>
    <row r="32" spans="1:22">
      <c r="D32" s="575"/>
    </row>
    <row r="34" spans="5:7" s="109" customFormat="1">
      <c r="E34" s="136"/>
      <c r="G34" s="136"/>
    </row>
  </sheetData>
  <mergeCells count="8">
    <mergeCell ref="A1:B1"/>
    <mergeCell ref="B2:V2"/>
    <mergeCell ref="A4:A5"/>
    <mergeCell ref="B4:B5"/>
    <mergeCell ref="C4:C5"/>
    <mergeCell ref="D4:D5"/>
    <mergeCell ref="E4:V4"/>
    <mergeCell ref="T3:V3"/>
  </mergeCells>
  <phoneticPr fontId="221" type="noConversion"/>
  <conditionalFormatting sqref="E5:V5">
    <cfRule type="cellIs" dxfId="5" priority="1" stopIfTrue="1" operator="equal">
      <formula>0</formula>
    </cfRule>
    <cfRule type="cellIs" dxfId="4" priority="2" stopIfTrue="1" operator="between">
      <formula>-0.0001</formula>
      <formula>0.0001</formula>
    </cfRule>
  </conditionalFormatting>
  <printOptions horizontalCentered="1"/>
  <pageMargins left="0.94488188976377963" right="0.70866141732283472" top="0.74803149606299213" bottom="0.74803149606299213" header="0.31496062992125984" footer="0.31496062992125984"/>
  <pageSetup paperSize="8" scale="73" orientation="landscape" r:id="rId1"/>
</worksheet>
</file>

<file path=xl/worksheets/sheet11.xml><?xml version="1.0" encoding="utf-8"?>
<worksheet xmlns="http://schemas.openxmlformats.org/spreadsheetml/2006/main" xmlns:r="http://schemas.openxmlformats.org/officeDocument/2006/relationships">
  <sheetPr>
    <pageSetUpPr fitToPage="1"/>
  </sheetPr>
  <dimension ref="A1:V59"/>
  <sheetViews>
    <sheetView showZeros="0" zoomScale="70" zoomScaleNormal="70" workbookViewId="0">
      <selection activeCell="H16" sqref="H16"/>
    </sheetView>
  </sheetViews>
  <sheetFormatPr defaultColWidth="8.6640625" defaultRowHeight="12.75"/>
  <cols>
    <col min="1" max="1" width="6.33203125" style="138" customWidth="1"/>
    <col min="2" max="2" width="35" style="137" customWidth="1"/>
    <col min="3" max="3" width="8.33203125" style="138" customWidth="1"/>
    <col min="4" max="4" width="9.21875" style="137" customWidth="1"/>
    <col min="5" max="5" width="7.88671875" style="137" customWidth="1"/>
    <col min="6" max="7" width="8.109375" style="137" customWidth="1"/>
    <col min="8" max="8" width="9.21875" style="137" customWidth="1"/>
    <col min="9" max="9" width="7.88671875" style="137" customWidth="1"/>
    <col min="10" max="10" width="8.33203125" style="137" customWidth="1"/>
    <col min="11" max="11" width="7.6640625" style="137" customWidth="1"/>
    <col min="12" max="12" width="8.6640625" style="137" customWidth="1"/>
    <col min="13" max="13" width="7.88671875" style="137" customWidth="1"/>
    <col min="14" max="14" width="8.21875" style="137" customWidth="1"/>
    <col min="15" max="15" width="7" style="137" customWidth="1"/>
    <col min="16" max="16" width="7.44140625" style="137" customWidth="1"/>
    <col min="17" max="17" width="7.88671875" style="137" customWidth="1"/>
    <col min="18" max="18" width="8.33203125" style="137" customWidth="1"/>
    <col min="19" max="19" width="7.33203125" style="137" customWidth="1"/>
    <col min="20" max="20" width="7.77734375" style="137" customWidth="1"/>
    <col min="21" max="21" width="7.6640625" style="137" customWidth="1"/>
    <col min="22" max="22" width="8.33203125" style="137" customWidth="1"/>
    <col min="23" max="244" width="7" style="137" customWidth="1"/>
    <col min="245" max="245" width="5.6640625" style="137" customWidth="1"/>
    <col min="246" max="246" width="35" style="137" customWidth="1"/>
    <col min="247" max="247" width="8.33203125" style="137" customWidth="1"/>
    <col min="248" max="248" width="9.44140625" style="137" customWidth="1"/>
    <col min="249" max="249" width="8.88671875" style="137" customWidth="1"/>
    <col min="250" max="251" width="8.109375" style="137" customWidth="1"/>
    <col min="252" max="252" width="8.33203125" style="137" customWidth="1"/>
    <col min="253" max="253" width="8.5546875" style="137" customWidth="1"/>
    <col min="254" max="254" width="8.33203125" style="137" customWidth="1"/>
    <col min="255" max="255" width="7.6640625" style="137" customWidth="1"/>
    <col min="256" max="16384" width="8.6640625" style="137"/>
  </cols>
  <sheetData>
    <row r="1" spans="1:22" ht="15.75">
      <c r="A1" s="669" t="s">
        <v>2597</v>
      </c>
      <c r="B1" s="670"/>
      <c r="C1" s="217"/>
      <c r="D1" s="217"/>
      <c r="E1" s="217"/>
      <c r="F1" s="217"/>
      <c r="G1" s="217"/>
      <c r="H1" s="218"/>
      <c r="I1" s="218"/>
      <c r="J1" s="218"/>
      <c r="K1" s="218"/>
      <c r="L1" s="218"/>
      <c r="M1" s="218"/>
      <c r="N1" s="218"/>
      <c r="O1" s="218"/>
      <c r="P1" s="218"/>
      <c r="Q1" s="218"/>
      <c r="R1" s="218"/>
      <c r="S1" s="218"/>
      <c r="T1" s="218"/>
      <c r="U1" s="218"/>
      <c r="V1" s="218"/>
    </row>
    <row r="2" spans="1:22" ht="20.25" customHeight="1">
      <c r="A2" s="219"/>
      <c r="B2" s="674" t="s">
        <v>166</v>
      </c>
      <c r="C2" s="674"/>
      <c r="D2" s="674"/>
      <c r="E2" s="674"/>
      <c r="F2" s="674"/>
      <c r="G2" s="674"/>
      <c r="H2" s="674"/>
      <c r="I2" s="674"/>
      <c r="J2" s="674"/>
      <c r="K2" s="674"/>
      <c r="L2" s="674"/>
      <c r="M2" s="674"/>
      <c r="N2" s="674"/>
      <c r="O2" s="674"/>
      <c r="P2" s="674"/>
      <c r="Q2" s="674"/>
      <c r="R2" s="674"/>
      <c r="S2" s="674"/>
      <c r="T2" s="674"/>
      <c r="U2" s="674"/>
      <c r="V2" s="674"/>
    </row>
    <row r="3" spans="1:22" ht="15.75" customHeight="1">
      <c r="A3" s="219"/>
      <c r="B3" s="259"/>
      <c r="C3" s="259"/>
      <c r="D3" s="224"/>
      <c r="E3" s="220"/>
      <c r="F3" s="220"/>
      <c r="G3" s="220"/>
      <c r="H3" s="220"/>
      <c r="I3" s="218"/>
      <c r="J3" s="218"/>
      <c r="K3" s="218"/>
      <c r="L3" s="218"/>
      <c r="M3" s="218"/>
      <c r="N3" s="218"/>
      <c r="P3" s="574"/>
      <c r="Q3" s="574"/>
      <c r="R3" s="574"/>
      <c r="S3" s="574"/>
      <c r="T3" s="679" t="s">
        <v>296</v>
      </c>
      <c r="U3" s="679"/>
      <c r="V3" s="679"/>
    </row>
    <row r="4" spans="1:22" s="139" customFormat="1" ht="21.75" customHeight="1">
      <c r="A4" s="680" t="s">
        <v>468</v>
      </c>
      <c r="B4" s="680" t="s">
        <v>492</v>
      </c>
      <c r="C4" s="680" t="s">
        <v>299</v>
      </c>
      <c r="D4" s="653" t="s">
        <v>502</v>
      </c>
      <c r="E4" s="675" t="s">
        <v>503</v>
      </c>
      <c r="F4" s="676"/>
      <c r="G4" s="676"/>
      <c r="H4" s="676"/>
      <c r="I4" s="676"/>
      <c r="J4" s="676"/>
      <c r="K4" s="676"/>
      <c r="L4" s="676"/>
      <c r="M4" s="676"/>
      <c r="N4" s="676"/>
      <c r="O4" s="676"/>
      <c r="P4" s="676"/>
      <c r="Q4" s="676"/>
      <c r="R4" s="676"/>
      <c r="S4" s="676"/>
      <c r="T4" s="676"/>
      <c r="U4" s="676"/>
      <c r="V4" s="677"/>
    </row>
    <row r="5" spans="1:22" ht="31.5">
      <c r="A5" s="680"/>
      <c r="B5" s="680"/>
      <c r="C5" s="680"/>
      <c r="D5" s="653"/>
      <c r="E5" s="93" t="s">
        <v>1793</v>
      </c>
      <c r="F5" s="93" t="s">
        <v>1794</v>
      </c>
      <c r="G5" s="93" t="s">
        <v>1795</v>
      </c>
      <c r="H5" s="93" t="s">
        <v>1796</v>
      </c>
      <c r="I5" s="93" t="s">
        <v>1797</v>
      </c>
      <c r="J5" s="93" t="s">
        <v>1798</v>
      </c>
      <c r="K5" s="93" t="s">
        <v>1799</v>
      </c>
      <c r="L5" s="93" t="s">
        <v>1800</v>
      </c>
      <c r="M5" s="93" t="s">
        <v>1801</v>
      </c>
      <c r="N5" s="93" t="s">
        <v>153</v>
      </c>
      <c r="O5" s="93" t="s">
        <v>154</v>
      </c>
      <c r="P5" s="93" t="s">
        <v>155</v>
      </c>
      <c r="Q5" s="93" t="s">
        <v>156</v>
      </c>
      <c r="R5" s="93" t="s">
        <v>157</v>
      </c>
      <c r="S5" s="93" t="s">
        <v>158</v>
      </c>
      <c r="T5" s="93" t="s">
        <v>159</v>
      </c>
      <c r="U5" s="93" t="s">
        <v>160</v>
      </c>
      <c r="V5" s="93" t="s">
        <v>161</v>
      </c>
    </row>
    <row r="6" spans="1:22" s="142" customFormat="1" ht="15">
      <c r="A6" s="140" t="s">
        <v>1785</v>
      </c>
      <c r="B6" s="140" t="s">
        <v>1786</v>
      </c>
      <c r="C6" s="140" t="s">
        <v>1787</v>
      </c>
      <c r="D6" s="141" t="s">
        <v>1788</v>
      </c>
      <c r="E6" s="278">
        <v>-5</v>
      </c>
      <c r="F6" s="278">
        <v>-6</v>
      </c>
      <c r="G6" s="278">
        <v>-7</v>
      </c>
      <c r="H6" s="278">
        <v>-8</v>
      </c>
      <c r="I6" s="278">
        <v>-9</v>
      </c>
      <c r="J6" s="279">
        <v>-10</v>
      </c>
      <c r="K6" s="278">
        <v>-11</v>
      </c>
      <c r="L6" s="278">
        <v>-12</v>
      </c>
      <c r="M6" s="278">
        <v>-13</v>
      </c>
      <c r="N6" s="278">
        <v>-14</v>
      </c>
      <c r="O6" s="278">
        <v>-15</v>
      </c>
      <c r="P6" s="278">
        <v>-16</v>
      </c>
      <c r="Q6" s="278">
        <v>-17</v>
      </c>
      <c r="R6" s="278">
        <v>-18</v>
      </c>
      <c r="S6" s="278">
        <v>-19</v>
      </c>
      <c r="T6" s="278">
        <v>-20</v>
      </c>
      <c r="U6" s="278">
        <v>-21</v>
      </c>
      <c r="V6" s="278">
        <v>-22</v>
      </c>
    </row>
    <row r="7" spans="1:22" s="143" customFormat="1" ht="20.100000000000001" customHeight="1">
      <c r="A7" s="227">
        <v>1</v>
      </c>
      <c r="B7" s="597" t="s">
        <v>473</v>
      </c>
      <c r="C7" s="227" t="s">
        <v>302</v>
      </c>
      <c r="D7" s="280">
        <f t="shared" ref="D7:V7" si="0">SUM(D8,D10:D17)</f>
        <v>0</v>
      </c>
      <c r="E7" s="280">
        <f t="shared" si="0"/>
        <v>0</v>
      </c>
      <c r="F7" s="280">
        <f t="shared" si="0"/>
        <v>0</v>
      </c>
      <c r="G7" s="280">
        <f t="shared" si="0"/>
        <v>0</v>
      </c>
      <c r="H7" s="280">
        <f t="shared" si="0"/>
        <v>0</v>
      </c>
      <c r="I7" s="280">
        <f t="shared" si="0"/>
        <v>0</v>
      </c>
      <c r="J7" s="280">
        <f t="shared" si="0"/>
        <v>0</v>
      </c>
      <c r="K7" s="280">
        <f t="shared" si="0"/>
        <v>0</v>
      </c>
      <c r="L7" s="280">
        <f t="shared" si="0"/>
        <v>0</v>
      </c>
      <c r="M7" s="280">
        <f t="shared" si="0"/>
        <v>0</v>
      </c>
      <c r="N7" s="280">
        <f t="shared" si="0"/>
        <v>0</v>
      </c>
      <c r="O7" s="280">
        <f t="shared" si="0"/>
        <v>0</v>
      </c>
      <c r="P7" s="280">
        <f t="shared" si="0"/>
        <v>0</v>
      </c>
      <c r="Q7" s="280">
        <f t="shared" si="0"/>
        <v>0</v>
      </c>
      <c r="R7" s="280">
        <f t="shared" si="0"/>
        <v>0</v>
      </c>
      <c r="S7" s="280">
        <f t="shared" si="0"/>
        <v>0</v>
      </c>
      <c r="T7" s="280">
        <f t="shared" si="0"/>
        <v>0</v>
      </c>
      <c r="U7" s="280">
        <f t="shared" si="0"/>
        <v>0</v>
      </c>
      <c r="V7" s="280">
        <f t="shared" si="0"/>
        <v>0</v>
      </c>
    </row>
    <row r="8" spans="1:22" ht="16.5" customHeight="1">
      <c r="A8" s="229" t="s">
        <v>367</v>
      </c>
      <c r="B8" s="598" t="s">
        <v>368</v>
      </c>
      <c r="C8" s="229" t="s">
        <v>303</v>
      </c>
      <c r="D8" s="144">
        <f t="shared" ref="D8:D17" si="1">SUM(E8:V8)</f>
        <v>0</v>
      </c>
      <c r="E8" s="144">
        <f ca="1">'1.TT_TYEN'!$F$59</f>
        <v>0</v>
      </c>
      <c r="F8" s="144">
        <f ca="1">'2.N_MUC'!$F$59</f>
        <v>0</v>
      </c>
      <c r="G8" s="144">
        <f ca="1">'3.B_COC'!$F$59</f>
        <v>0</v>
      </c>
      <c r="H8" s="144">
        <f ca="1">'4.T_LONG'!$F$59</f>
        <v>0</v>
      </c>
      <c r="I8" s="144">
        <f ca="1">'5.BI_XA'!$F$59</f>
        <v>0</v>
      </c>
      <c r="J8" s="144">
        <f ca="1">'6.T_HOA'!$F$59</f>
        <v>0</v>
      </c>
      <c r="K8" s="144">
        <f ca="1">'7.T_SON'!$F$59</f>
        <v>0</v>
      </c>
      <c r="L8" s="144">
        <f ca="1">'8.M_HUONG'!$F$59</f>
        <v>0</v>
      </c>
      <c r="M8" s="144">
        <f ca="1">'9.M_DAN'!$F$59</f>
        <v>0</v>
      </c>
      <c r="N8" s="144">
        <f ca="1">'10.M_KHUONG'!$F$59</f>
        <v>0</v>
      </c>
      <c r="O8" s="144">
        <f ca="1">'11.P_LUU'!$F$59</f>
        <v>0</v>
      </c>
      <c r="P8" s="144">
        <f ca="1">'12.T_THANH'!$F$59</f>
        <v>0</v>
      </c>
      <c r="Q8" s="144">
        <f ca="1">'13.Y_THUAN'!$F$59</f>
        <v>0</v>
      </c>
      <c r="R8" s="144">
        <f ca="1">'14.BA_XA'!$F$59</f>
        <v>0</v>
      </c>
      <c r="S8" s="144">
        <f ca="1">'15.Y_LAM'!$F$59</f>
        <v>0</v>
      </c>
      <c r="T8" s="144">
        <f ca="1">'16.Y_PHU'!$F$59</f>
        <v>0</v>
      </c>
      <c r="U8" s="144">
        <f ca="1">'17.D_NINH'!$F$59</f>
        <v>0</v>
      </c>
      <c r="V8" s="144">
        <f ca="1">'18.H_DUC'!$F$59</f>
        <v>0</v>
      </c>
    </row>
    <row r="9" spans="1:22" ht="18.75">
      <c r="A9" s="231"/>
      <c r="B9" s="599" t="s">
        <v>508</v>
      </c>
      <c r="C9" s="233" t="s">
        <v>304</v>
      </c>
      <c r="D9" s="144">
        <f t="shared" si="1"/>
        <v>0</v>
      </c>
      <c r="E9" s="144">
        <f ca="1">'1.TT_TYEN'!$G$59</f>
        <v>0</v>
      </c>
      <c r="F9" s="144">
        <f ca="1">'2.N_MUC'!$G$59</f>
        <v>0</v>
      </c>
      <c r="G9" s="144">
        <f ca="1">'3.B_COC'!$G$59</f>
        <v>0</v>
      </c>
      <c r="H9" s="144">
        <f ca="1">'4.T_LONG'!$G$59</f>
        <v>0</v>
      </c>
      <c r="I9" s="144">
        <f ca="1">'5.BI_XA'!$G$59</f>
        <v>0</v>
      </c>
      <c r="J9" s="144">
        <f ca="1">'6.T_HOA'!$G$59</f>
        <v>0</v>
      </c>
      <c r="K9" s="144">
        <f ca="1">'7.T_SON'!$G$59</f>
        <v>0</v>
      </c>
      <c r="L9" s="144">
        <f ca="1">'8.M_HUONG'!$G$59</f>
        <v>0</v>
      </c>
      <c r="M9" s="144">
        <f ca="1">'9.M_DAN'!$G$59</f>
        <v>0</v>
      </c>
      <c r="N9" s="144">
        <f ca="1">'10.M_KHUONG'!$G$59</f>
        <v>0</v>
      </c>
      <c r="O9" s="144">
        <f ca="1">'11.P_LUU'!$G$59</f>
        <v>0</v>
      </c>
      <c r="P9" s="144">
        <f ca="1">'12.T_THANH'!$G$59</f>
        <v>0</v>
      </c>
      <c r="Q9" s="144">
        <f ca="1">'13.Y_THUAN'!$G$59</f>
        <v>0</v>
      </c>
      <c r="R9" s="144">
        <f ca="1">'14.BA_XA'!$G$59</f>
        <v>0</v>
      </c>
      <c r="S9" s="144">
        <f ca="1">'15.Y_LAM'!$G$59</f>
        <v>0</v>
      </c>
      <c r="T9" s="144">
        <f ca="1">'16.Y_PHU'!$G$59</f>
        <v>0</v>
      </c>
      <c r="U9" s="144">
        <f ca="1">'17.D_NINH'!$G$59</f>
        <v>0</v>
      </c>
      <c r="V9" s="144">
        <f ca="1">'18.H_DUC'!$G$59</f>
        <v>0</v>
      </c>
    </row>
    <row r="10" spans="1:22" ht="16.5" customHeight="1">
      <c r="A10" s="229" t="s">
        <v>375</v>
      </c>
      <c r="B10" s="598" t="s">
        <v>476</v>
      </c>
      <c r="C10" s="229" t="s">
        <v>307</v>
      </c>
      <c r="D10" s="144">
        <f t="shared" si="1"/>
        <v>0</v>
      </c>
      <c r="E10" s="144">
        <f ca="1">'1.TT_TYEN'!$J$59</f>
        <v>0</v>
      </c>
      <c r="F10" s="144">
        <f ca="1">'2.N_MUC'!$J$59</f>
        <v>0</v>
      </c>
      <c r="G10" s="144">
        <f ca="1">'3.B_COC'!$J$59</f>
        <v>0</v>
      </c>
      <c r="H10" s="144">
        <f ca="1">'4.T_LONG'!$J$59</f>
        <v>0</v>
      </c>
      <c r="I10" s="144">
        <f ca="1">'5.BI_XA'!$J$59</f>
        <v>0</v>
      </c>
      <c r="J10" s="144">
        <f ca="1">'6.T_HOA'!$J$59</f>
        <v>0</v>
      </c>
      <c r="K10" s="144">
        <f ca="1">'7.T_SON'!$J$59</f>
        <v>0</v>
      </c>
      <c r="L10" s="144">
        <f ca="1">'8.M_HUONG'!$J$59</f>
        <v>0</v>
      </c>
      <c r="M10" s="144">
        <f ca="1">'9.M_DAN'!$J$59</f>
        <v>0</v>
      </c>
      <c r="N10" s="144">
        <f ca="1">'10.M_KHUONG'!$J$59</f>
        <v>0</v>
      </c>
      <c r="O10" s="144">
        <f ca="1">'11.P_LUU'!$J$59</f>
        <v>0</v>
      </c>
      <c r="P10" s="144">
        <f ca="1">'12.T_THANH'!$J$59</f>
        <v>0</v>
      </c>
      <c r="Q10" s="144">
        <f ca="1">'13.Y_THUAN'!$J$59</f>
        <v>0</v>
      </c>
      <c r="R10" s="144">
        <f ca="1">'14.BA_XA'!$J$59</f>
        <v>0</v>
      </c>
      <c r="S10" s="144">
        <f ca="1">'15.Y_LAM'!$J$59</f>
        <v>0</v>
      </c>
      <c r="T10" s="144">
        <f ca="1">'16.Y_PHU'!$J$59</f>
        <v>0</v>
      </c>
      <c r="U10" s="144">
        <f ca="1">'17.D_NINH'!$J$59</f>
        <v>0</v>
      </c>
      <c r="V10" s="144">
        <f ca="1">'18.H_DUC'!$J$59</f>
        <v>0</v>
      </c>
    </row>
    <row r="11" spans="1:22" ht="15.75" customHeight="1">
      <c r="A11" s="229" t="s">
        <v>377</v>
      </c>
      <c r="B11" s="598" t="s">
        <v>378</v>
      </c>
      <c r="C11" s="229" t="s">
        <v>308</v>
      </c>
      <c r="D11" s="144">
        <f t="shared" si="1"/>
        <v>0</v>
      </c>
      <c r="E11" s="144">
        <f ca="1">'1.TT_TYEN'!$K$59</f>
        <v>0</v>
      </c>
      <c r="F11" s="144">
        <f ca="1">'2.N_MUC'!$K$59</f>
        <v>0</v>
      </c>
      <c r="G11" s="144">
        <f ca="1">'3.B_COC'!$K$59</f>
        <v>0</v>
      </c>
      <c r="H11" s="144">
        <f ca="1">'4.T_LONG'!$K$59</f>
        <v>0</v>
      </c>
      <c r="I11" s="144">
        <f ca="1">'5.BI_XA'!$K$59</f>
        <v>0</v>
      </c>
      <c r="J11" s="144">
        <f ca="1">'6.T_HOA'!$K$59</f>
        <v>0</v>
      </c>
      <c r="K11" s="144">
        <f ca="1">'7.T_SON'!$K$59</f>
        <v>0</v>
      </c>
      <c r="L11" s="144">
        <f ca="1">'8.M_HUONG'!$K$59</f>
        <v>0</v>
      </c>
      <c r="M11" s="144">
        <f ca="1">'9.M_DAN'!$K$59</f>
        <v>0</v>
      </c>
      <c r="N11" s="144">
        <f ca="1">'10.M_KHUONG'!$K$59</f>
        <v>0</v>
      </c>
      <c r="O11" s="144">
        <f ca="1">'11.P_LUU'!$K$59</f>
        <v>0</v>
      </c>
      <c r="P11" s="144">
        <f ca="1">'12.T_THANH'!$K$59</f>
        <v>0</v>
      </c>
      <c r="Q11" s="144">
        <f ca="1">'13.Y_THUAN'!$K$59</f>
        <v>0</v>
      </c>
      <c r="R11" s="144">
        <f ca="1">'14.BA_XA'!$K$59</f>
        <v>0</v>
      </c>
      <c r="S11" s="144">
        <f ca="1">'15.Y_LAM'!$K$59</f>
        <v>0</v>
      </c>
      <c r="T11" s="144">
        <f ca="1">'16.Y_PHU'!$K$59</f>
        <v>0</v>
      </c>
      <c r="U11" s="144">
        <f ca="1">'17.D_NINH'!$K$59</f>
        <v>0</v>
      </c>
      <c r="V11" s="144">
        <f ca="1">'18.H_DUC'!$K$59</f>
        <v>0</v>
      </c>
    </row>
    <row r="12" spans="1:22" ht="15.75" customHeight="1">
      <c r="A12" s="229" t="s">
        <v>379</v>
      </c>
      <c r="B12" s="598" t="s">
        <v>380</v>
      </c>
      <c r="C12" s="229" t="s">
        <v>309</v>
      </c>
      <c r="D12" s="144">
        <f t="shared" si="1"/>
        <v>0</v>
      </c>
      <c r="E12" s="144">
        <f ca="1">'1.TT_TYEN'!$L$59</f>
        <v>0</v>
      </c>
      <c r="F12" s="144">
        <f ca="1">'2.N_MUC'!$L$59</f>
        <v>0</v>
      </c>
      <c r="G12" s="144">
        <f ca="1">'3.B_COC'!$L$59</f>
        <v>0</v>
      </c>
      <c r="H12" s="144">
        <f ca="1">'4.T_LONG'!$L$59</f>
        <v>0</v>
      </c>
      <c r="I12" s="144">
        <f ca="1">'5.BI_XA'!$L$59</f>
        <v>0</v>
      </c>
      <c r="J12" s="144">
        <f ca="1">'6.T_HOA'!$L$59</f>
        <v>0</v>
      </c>
      <c r="K12" s="144">
        <f ca="1">'7.T_SON'!$L$59</f>
        <v>0</v>
      </c>
      <c r="L12" s="144">
        <f ca="1">'8.M_HUONG'!$L$59</f>
        <v>0</v>
      </c>
      <c r="M12" s="144">
        <f ca="1">'9.M_DAN'!$L$59</f>
        <v>0</v>
      </c>
      <c r="N12" s="144">
        <f ca="1">'10.M_KHUONG'!$L$59</f>
        <v>0</v>
      </c>
      <c r="O12" s="144">
        <f ca="1">'11.P_LUU'!$L$59</f>
        <v>0</v>
      </c>
      <c r="P12" s="144">
        <f ca="1">'12.T_THANH'!$L$59</f>
        <v>0</v>
      </c>
      <c r="Q12" s="144">
        <f ca="1">'13.Y_THUAN'!$L$59</f>
        <v>0</v>
      </c>
      <c r="R12" s="144">
        <f ca="1">'14.BA_XA'!$L$59</f>
        <v>0</v>
      </c>
      <c r="S12" s="144">
        <f ca="1">'15.Y_LAM'!$L$59</f>
        <v>0</v>
      </c>
      <c r="T12" s="144">
        <f ca="1">'16.Y_PHU'!$L$59</f>
        <v>0</v>
      </c>
      <c r="U12" s="144">
        <f ca="1">'17.D_NINH'!$L$59</f>
        <v>0</v>
      </c>
      <c r="V12" s="144">
        <f ca="1">'18.H_DUC'!$L$59</f>
        <v>0</v>
      </c>
    </row>
    <row r="13" spans="1:22" ht="15.75" customHeight="1">
      <c r="A13" s="229" t="s">
        <v>381</v>
      </c>
      <c r="B13" s="598" t="s">
        <v>382</v>
      </c>
      <c r="C13" s="229" t="s">
        <v>310</v>
      </c>
      <c r="D13" s="144">
        <f t="shared" si="1"/>
        <v>0</v>
      </c>
      <c r="E13" s="144">
        <f ca="1">'1.TT_TYEN'!$M$59</f>
        <v>0</v>
      </c>
      <c r="F13" s="144">
        <f ca="1">'2.N_MUC'!$M$59</f>
        <v>0</v>
      </c>
      <c r="G13" s="144">
        <f ca="1">'3.B_COC'!$M$59</f>
        <v>0</v>
      </c>
      <c r="H13" s="144">
        <f ca="1">'4.T_LONG'!$M$59</f>
        <v>0</v>
      </c>
      <c r="I13" s="144">
        <f ca="1">'5.BI_XA'!$M$59</f>
        <v>0</v>
      </c>
      <c r="J13" s="144">
        <f ca="1">'6.T_HOA'!$M$59</f>
        <v>0</v>
      </c>
      <c r="K13" s="144">
        <f ca="1">'7.T_SON'!$M$59</f>
        <v>0</v>
      </c>
      <c r="L13" s="144">
        <f ca="1">'8.M_HUONG'!$M$59</f>
        <v>0</v>
      </c>
      <c r="M13" s="144">
        <f ca="1">'9.M_DAN'!$M$59</f>
        <v>0</v>
      </c>
      <c r="N13" s="144">
        <f ca="1">'10.M_KHUONG'!$M$59</f>
        <v>0</v>
      </c>
      <c r="O13" s="144">
        <f ca="1">'11.P_LUU'!$M$59</f>
        <v>0</v>
      </c>
      <c r="P13" s="144">
        <f ca="1">'12.T_THANH'!$M$59</f>
        <v>0</v>
      </c>
      <c r="Q13" s="144">
        <f ca="1">'13.Y_THUAN'!$M$59</f>
        <v>0</v>
      </c>
      <c r="R13" s="144">
        <f ca="1">'14.BA_XA'!$M$59</f>
        <v>0</v>
      </c>
      <c r="S13" s="144">
        <f ca="1">'15.Y_LAM'!$M$59</f>
        <v>0</v>
      </c>
      <c r="T13" s="144">
        <f ca="1">'16.Y_PHU'!$M$59</f>
        <v>0</v>
      </c>
      <c r="U13" s="144">
        <f ca="1">'17.D_NINH'!$M$59</f>
        <v>0</v>
      </c>
      <c r="V13" s="144">
        <f ca="1">'18.H_DUC'!$M$59</f>
        <v>0</v>
      </c>
    </row>
    <row r="14" spans="1:22" ht="15.75" customHeight="1">
      <c r="A14" s="229" t="s">
        <v>383</v>
      </c>
      <c r="B14" s="598" t="s">
        <v>384</v>
      </c>
      <c r="C14" s="229" t="s">
        <v>311</v>
      </c>
      <c r="D14" s="144">
        <f t="shared" si="1"/>
        <v>0</v>
      </c>
      <c r="E14" s="144">
        <f ca="1">'1.TT_TYEN'!$N$59</f>
        <v>0</v>
      </c>
      <c r="F14" s="144">
        <f ca="1">'2.N_MUC'!$N$59</f>
        <v>0</v>
      </c>
      <c r="G14" s="144">
        <f ca="1">'3.B_COC'!$N$59</f>
        <v>0</v>
      </c>
      <c r="H14" s="144">
        <f ca="1">'4.T_LONG'!$N$59</f>
        <v>0</v>
      </c>
      <c r="I14" s="144">
        <f ca="1">'5.BI_XA'!$N$59</f>
        <v>0</v>
      </c>
      <c r="J14" s="144">
        <f ca="1">'6.T_HOA'!$N$59</f>
        <v>0</v>
      </c>
      <c r="K14" s="144">
        <f ca="1">'7.T_SON'!$N$59</f>
        <v>0</v>
      </c>
      <c r="L14" s="144">
        <f ca="1">'8.M_HUONG'!$N$59</f>
        <v>0</v>
      </c>
      <c r="M14" s="144">
        <f ca="1">'9.M_DAN'!$N$59</f>
        <v>0</v>
      </c>
      <c r="N14" s="144">
        <f ca="1">'10.M_KHUONG'!$N$59</f>
        <v>0</v>
      </c>
      <c r="O14" s="144">
        <f ca="1">'11.P_LUU'!$N$59</f>
        <v>0</v>
      </c>
      <c r="P14" s="144">
        <f ca="1">'12.T_THANH'!$N$59</f>
        <v>0</v>
      </c>
      <c r="Q14" s="144">
        <f ca="1">'13.Y_THUAN'!$N$59</f>
        <v>0</v>
      </c>
      <c r="R14" s="144">
        <f ca="1">'14.BA_XA'!$N$59</f>
        <v>0</v>
      </c>
      <c r="S14" s="144">
        <f ca="1">'15.Y_LAM'!$N$59</f>
        <v>0</v>
      </c>
      <c r="T14" s="144">
        <f ca="1">'16.Y_PHU'!$N$59</f>
        <v>0</v>
      </c>
      <c r="U14" s="144">
        <f ca="1">'17.D_NINH'!$N$59</f>
        <v>0</v>
      </c>
      <c r="V14" s="144">
        <f ca="1">'18.H_DUC'!$N$59</f>
        <v>0</v>
      </c>
    </row>
    <row r="15" spans="1:22" ht="15.75" customHeight="1">
      <c r="A15" s="229" t="s">
        <v>385</v>
      </c>
      <c r="B15" s="598" t="s">
        <v>386</v>
      </c>
      <c r="C15" s="229" t="s">
        <v>312</v>
      </c>
      <c r="D15" s="144">
        <f t="shared" si="1"/>
        <v>0</v>
      </c>
      <c r="E15" s="144">
        <f ca="1">'1.TT_TYEN'!$O$59</f>
        <v>0</v>
      </c>
      <c r="F15" s="144">
        <f ca="1">'2.N_MUC'!$O$59</f>
        <v>0</v>
      </c>
      <c r="G15" s="144">
        <f ca="1">'3.B_COC'!$O$59</f>
        <v>0</v>
      </c>
      <c r="H15" s="144">
        <f ca="1">'4.T_LONG'!$O$59</f>
        <v>0</v>
      </c>
      <c r="I15" s="144">
        <f ca="1">'5.BI_XA'!$O$59</f>
        <v>0</v>
      </c>
      <c r="J15" s="144">
        <f ca="1">'6.T_HOA'!$O$59</f>
        <v>0</v>
      </c>
      <c r="K15" s="144">
        <f ca="1">'7.T_SON'!$O$59</f>
        <v>0</v>
      </c>
      <c r="L15" s="144">
        <f ca="1">'8.M_HUONG'!$O$59</f>
        <v>0</v>
      </c>
      <c r="M15" s="144">
        <f ca="1">'9.M_DAN'!$O$59</f>
        <v>0</v>
      </c>
      <c r="N15" s="144">
        <f ca="1">'10.M_KHUONG'!$O$59</f>
        <v>0</v>
      </c>
      <c r="O15" s="144">
        <f ca="1">'11.P_LUU'!$O$59</f>
        <v>0</v>
      </c>
      <c r="P15" s="144">
        <f ca="1">'12.T_THANH'!$O$59</f>
        <v>0</v>
      </c>
      <c r="Q15" s="144">
        <f ca="1">'13.Y_THUAN'!$O$59</f>
        <v>0</v>
      </c>
      <c r="R15" s="144">
        <f ca="1">'14.BA_XA'!$O$59</f>
        <v>0</v>
      </c>
      <c r="S15" s="144">
        <f ca="1">'15.Y_LAM'!$O$59</f>
        <v>0</v>
      </c>
      <c r="T15" s="144">
        <f ca="1">'16.Y_PHU'!$O$59</f>
        <v>0</v>
      </c>
      <c r="U15" s="144">
        <f ca="1">'17.D_NINH'!$O$59</f>
        <v>0</v>
      </c>
      <c r="V15" s="144">
        <f ca="1">'18.H_DUC'!$O$59</f>
        <v>0</v>
      </c>
    </row>
    <row r="16" spans="1:22" s="143" customFormat="1" ht="15.75" customHeight="1">
      <c r="A16" s="229" t="s">
        <v>387</v>
      </c>
      <c r="B16" s="598" t="s">
        <v>1761</v>
      </c>
      <c r="C16" s="229" t="s">
        <v>1789</v>
      </c>
      <c r="D16" s="144">
        <f t="shared" si="1"/>
        <v>0</v>
      </c>
      <c r="E16" s="144"/>
      <c r="F16" s="144"/>
      <c r="G16" s="144"/>
      <c r="H16" s="144"/>
      <c r="I16" s="144"/>
      <c r="J16" s="144"/>
      <c r="K16" s="144"/>
      <c r="L16" s="144"/>
      <c r="M16" s="144"/>
      <c r="N16" s="144"/>
      <c r="O16" s="144"/>
      <c r="P16" s="144"/>
      <c r="Q16" s="144"/>
      <c r="R16" s="144"/>
      <c r="S16" s="144"/>
      <c r="T16" s="144"/>
      <c r="U16" s="144"/>
      <c r="V16" s="144"/>
    </row>
    <row r="17" spans="1:22" ht="15.75" customHeight="1">
      <c r="A17" s="229" t="s">
        <v>1763</v>
      </c>
      <c r="B17" s="598" t="s">
        <v>388</v>
      </c>
      <c r="C17" s="229" t="s">
        <v>313</v>
      </c>
      <c r="D17" s="144">
        <f t="shared" si="1"/>
        <v>0</v>
      </c>
      <c r="E17" s="144">
        <f ca="1">'1.TT_TYEN'!$P$59</f>
        <v>0</v>
      </c>
      <c r="F17" s="144">
        <f ca="1">'2.N_MUC'!$P$59</f>
        <v>0</v>
      </c>
      <c r="G17" s="144">
        <f ca="1">'3.B_COC'!$P$59</f>
        <v>0</v>
      </c>
      <c r="H17" s="144">
        <f ca="1">'4.T_LONG'!$P$59</f>
        <v>0</v>
      </c>
      <c r="I17" s="144">
        <f ca="1">'5.BI_XA'!$P$59</f>
        <v>0</v>
      </c>
      <c r="J17" s="144">
        <f ca="1">'6.T_HOA'!$P$59</f>
        <v>0</v>
      </c>
      <c r="K17" s="144">
        <f ca="1">'7.T_SON'!$P$59</f>
        <v>0</v>
      </c>
      <c r="L17" s="144">
        <f ca="1">'8.M_HUONG'!$P$59</f>
        <v>0</v>
      </c>
      <c r="M17" s="144">
        <f ca="1">'9.M_DAN'!$P$59</f>
        <v>0</v>
      </c>
      <c r="N17" s="144">
        <f ca="1">'10.M_KHUONG'!$P$59</f>
        <v>0</v>
      </c>
      <c r="O17" s="144">
        <f ca="1">'11.P_LUU'!$P$59</f>
        <v>0</v>
      </c>
      <c r="P17" s="144">
        <f ca="1">'12.T_THANH'!$P$59</f>
        <v>0</v>
      </c>
      <c r="Q17" s="144">
        <f ca="1">'13.Y_THUAN'!$P$59</f>
        <v>0</v>
      </c>
      <c r="R17" s="144">
        <f ca="1">'14.BA_XA'!$P$59</f>
        <v>0</v>
      </c>
      <c r="S17" s="144">
        <f ca="1">'15.Y_LAM'!$P$59</f>
        <v>0</v>
      </c>
      <c r="T17" s="144">
        <f ca="1">'16.Y_PHU'!$P$59</f>
        <v>0</v>
      </c>
      <c r="U17" s="144">
        <f ca="1">'17.D_NINH'!$P$59</f>
        <v>0</v>
      </c>
      <c r="V17" s="144">
        <f ca="1">'18.H_DUC'!$P$59</f>
        <v>0</v>
      </c>
    </row>
    <row r="18" spans="1:22" s="216" customFormat="1" ht="18.75">
      <c r="A18" s="281">
        <v>2</v>
      </c>
      <c r="B18" s="600" t="s">
        <v>477</v>
      </c>
      <c r="C18" s="281" t="s">
        <v>314</v>
      </c>
      <c r="D18" s="245">
        <f t="shared" ref="D18:V18" si="2">SUM(D19:D27,D39:D55)</f>
        <v>49.440000000000005</v>
      </c>
      <c r="E18" s="245">
        <f t="shared" si="2"/>
        <v>0</v>
      </c>
      <c r="F18" s="245">
        <f t="shared" si="2"/>
        <v>0</v>
      </c>
      <c r="G18" s="245">
        <f t="shared" si="2"/>
        <v>0</v>
      </c>
      <c r="H18" s="245">
        <f t="shared" si="2"/>
        <v>0</v>
      </c>
      <c r="I18" s="245">
        <f t="shared" si="2"/>
        <v>0.5</v>
      </c>
      <c r="J18" s="245">
        <f t="shared" si="2"/>
        <v>0</v>
      </c>
      <c r="K18" s="245">
        <f t="shared" si="2"/>
        <v>1.52</v>
      </c>
      <c r="L18" s="245">
        <f t="shared" si="2"/>
        <v>0</v>
      </c>
      <c r="M18" s="245">
        <f t="shared" si="2"/>
        <v>0.21</v>
      </c>
      <c r="N18" s="245">
        <f t="shared" si="2"/>
        <v>0</v>
      </c>
      <c r="O18" s="245">
        <f t="shared" si="2"/>
        <v>0</v>
      </c>
      <c r="P18" s="245">
        <f t="shared" si="2"/>
        <v>24.78</v>
      </c>
      <c r="Q18" s="245">
        <f t="shared" si="2"/>
        <v>0</v>
      </c>
      <c r="R18" s="245">
        <f t="shared" si="2"/>
        <v>0</v>
      </c>
      <c r="S18" s="245">
        <f t="shared" si="2"/>
        <v>0</v>
      </c>
      <c r="T18" s="245">
        <f t="shared" si="2"/>
        <v>22.1</v>
      </c>
      <c r="U18" s="245">
        <f t="shared" si="2"/>
        <v>0</v>
      </c>
      <c r="V18" s="245">
        <f t="shared" si="2"/>
        <v>0.33</v>
      </c>
    </row>
    <row r="19" spans="1:22" ht="18.75">
      <c r="A19" s="229" t="s">
        <v>390</v>
      </c>
      <c r="B19" s="598" t="s">
        <v>391</v>
      </c>
      <c r="C19" s="229" t="s">
        <v>315</v>
      </c>
      <c r="D19" s="144">
        <f t="shared" ref="D19:D26" si="3">SUM(E19:V19)</f>
        <v>0</v>
      </c>
      <c r="E19" s="144">
        <f ca="1">'1.TT_TYEN'!$R$59</f>
        <v>0</v>
      </c>
      <c r="F19" s="144">
        <f ca="1">'2.N_MUC'!$R$59</f>
        <v>0</v>
      </c>
      <c r="G19" s="144">
        <f ca="1">'3.B_COC'!$R$59</f>
        <v>0</v>
      </c>
      <c r="H19" s="144">
        <f ca="1">'4.T_LONG'!$R$59</f>
        <v>0</v>
      </c>
      <c r="I19" s="144">
        <f ca="1">'5.BI_XA'!$R$59</f>
        <v>0</v>
      </c>
      <c r="J19" s="144">
        <f ca="1">'6.T_HOA'!$R$59</f>
        <v>0</v>
      </c>
      <c r="K19" s="144">
        <f ca="1">'7.T_SON'!$R$59</f>
        <v>0</v>
      </c>
      <c r="L19" s="144">
        <f ca="1">'8.M_HUONG'!$R$59</f>
        <v>0</v>
      </c>
      <c r="M19" s="144">
        <f ca="1">'9.M_DAN'!$R$59</f>
        <v>0</v>
      </c>
      <c r="N19" s="144">
        <f ca="1">'10.M_KHUONG'!$R$59</f>
        <v>0</v>
      </c>
      <c r="O19" s="144">
        <f ca="1">'11.P_LUU'!$R$59</f>
        <v>0</v>
      </c>
      <c r="P19" s="144">
        <f ca="1">'12.T_THANH'!$R$59</f>
        <v>0</v>
      </c>
      <c r="Q19" s="144">
        <f ca="1">'13.Y_THUAN'!$R$59</f>
        <v>0</v>
      </c>
      <c r="R19" s="144">
        <f ca="1">'14.BA_XA'!$R$59</f>
        <v>0</v>
      </c>
      <c r="S19" s="144">
        <f ca="1">'15.Y_LAM'!$R$59</f>
        <v>0</v>
      </c>
      <c r="T19" s="144">
        <f ca="1">'16.Y_PHU'!$R$59</f>
        <v>0</v>
      </c>
      <c r="U19" s="144">
        <f ca="1">'17.D_NINH'!$R$59</f>
        <v>0</v>
      </c>
      <c r="V19" s="144">
        <f ca="1">'18.H_DUC'!$R$59</f>
        <v>0</v>
      </c>
    </row>
    <row r="20" spans="1:22" ht="15.75" customHeight="1">
      <c r="A20" s="229" t="s">
        <v>392</v>
      </c>
      <c r="B20" s="598" t="s">
        <v>393</v>
      </c>
      <c r="C20" s="229" t="s">
        <v>316</v>
      </c>
      <c r="D20" s="144">
        <f t="shared" si="3"/>
        <v>0</v>
      </c>
      <c r="E20" s="144">
        <f ca="1">'1.TT_TYEN'!$S$59</f>
        <v>0</v>
      </c>
      <c r="F20" s="144">
        <f ca="1">'2.N_MUC'!$S$59</f>
        <v>0</v>
      </c>
      <c r="G20" s="144">
        <f ca="1">'3.B_COC'!$S$59</f>
        <v>0</v>
      </c>
      <c r="H20" s="144">
        <f ca="1">'4.T_LONG'!$S$59</f>
        <v>0</v>
      </c>
      <c r="I20" s="144">
        <f ca="1">'5.BI_XA'!$S$59</f>
        <v>0</v>
      </c>
      <c r="J20" s="144">
        <f ca="1">'6.T_HOA'!$S$59</f>
        <v>0</v>
      </c>
      <c r="K20" s="144">
        <f ca="1">'7.T_SON'!$S$59</f>
        <v>0</v>
      </c>
      <c r="L20" s="144">
        <f ca="1">'8.M_HUONG'!$S$59</f>
        <v>0</v>
      </c>
      <c r="M20" s="144">
        <f ca="1">'9.M_DAN'!$S$59</f>
        <v>0</v>
      </c>
      <c r="N20" s="144">
        <f ca="1">'10.M_KHUONG'!$S$59</f>
        <v>0</v>
      </c>
      <c r="O20" s="144">
        <f ca="1">'11.P_LUU'!$S$59</f>
        <v>0</v>
      </c>
      <c r="P20" s="144">
        <f ca="1">'12.T_THANH'!$S$59</f>
        <v>0</v>
      </c>
      <c r="Q20" s="144">
        <f ca="1">'13.Y_THUAN'!$S$59</f>
        <v>0</v>
      </c>
      <c r="R20" s="144">
        <f ca="1">'14.BA_XA'!$S$59</f>
        <v>0</v>
      </c>
      <c r="S20" s="144">
        <f ca="1">'15.Y_LAM'!$S$59</f>
        <v>0</v>
      </c>
      <c r="T20" s="144">
        <f ca="1">'16.Y_PHU'!$S$59</f>
        <v>0</v>
      </c>
      <c r="U20" s="144">
        <f ca="1">'17.D_NINH'!$S$59</f>
        <v>0</v>
      </c>
      <c r="V20" s="144">
        <f ca="1">'18.H_DUC'!$S$59</f>
        <v>0</v>
      </c>
    </row>
    <row r="21" spans="1:22" ht="15.75" customHeight="1">
      <c r="A21" s="229" t="s">
        <v>394</v>
      </c>
      <c r="B21" s="598" t="s">
        <v>395</v>
      </c>
      <c r="C21" s="229" t="s">
        <v>317</v>
      </c>
      <c r="D21" s="144">
        <f t="shared" si="3"/>
        <v>0</v>
      </c>
      <c r="E21" s="144">
        <f ca="1">'1.TT_TYEN'!$T$59</f>
        <v>0</v>
      </c>
      <c r="F21" s="144">
        <f ca="1">'2.N_MUC'!$T$59</f>
        <v>0</v>
      </c>
      <c r="G21" s="144">
        <f ca="1">'3.B_COC'!$T$59</f>
        <v>0</v>
      </c>
      <c r="H21" s="144">
        <f ca="1">'4.T_LONG'!$T$59</f>
        <v>0</v>
      </c>
      <c r="I21" s="144">
        <f ca="1">'5.BI_XA'!$T$59</f>
        <v>0</v>
      </c>
      <c r="J21" s="144">
        <f ca="1">'6.T_HOA'!$T$59</f>
        <v>0</v>
      </c>
      <c r="K21" s="144">
        <f ca="1">'7.T_SON'!$T$59</f>
        <v>0</v>
      </c>
      <c r="L21" s="144">
        <f ca="1">'8.M_HUONG'!$T$59</f>
        <v>0</v>
      </c>
      <c r="M21" s="144">
        <f ca="1">'9.M_DAN'!$T$59</f>
        <v>0</v>
      </c>
      <c r="N21" s="144">
        <f ca="1">'10.M_KHUONG'!$T$59</f>
        <v>0</v>
      </c>
      <c r="O21" s="144">
        <f ca="1">'11.P_LUU'!$T$59</f>
        <v>0</v>
      </c>
      <c r="P21" s="144">
        <f ca="1">'12.T_THANH'!$T$59</f>
        <v>0</v>
      </c>
      <c r="Q21" s="144">
        <f ca="1">'13.Y_THUAN'!$T$59</f>
        <v>0</v>
      </c>
      <c r="R21" s="144">
        <f ca="1">'14.BA_XA'!$T$59</f>
        <v>0</v>
      </c>
      <c r="S21" s="144">
        <f ca="1">'15.Y_LAM'!$T$59</f>
        <v>0</v>
      </c>
      <c r="T21" s="144">
        <f ca="1">'16.Y_PHU'!$T$59</f>
        <v>0</v>
      </c>
      <c r="U21" s="144">
        <f ca="1">'17.D_NINH'!$T$59</f>
        <v>0</v>
      </c>
      <c r="V21" s="144">
        <f ca="1">'18.H_DUC'!$T$59</f>
        <v>0</v>
      </c>
    </row>
    <row r="22" spans="1:22" ht="15.75" customHeight="1">
      <c r="A22" s="229" t="s">
        <v>396</v>
      </c>
      <c r="B22" s="598" t="s">
        <v>397</v>
      </c>
      <c r="C22" s="229" t="s">
        <v>318</v>
      </c>
      <c r="D22" s="144">
        <f t="shared" si="3"/>
        <v>0</v>
      </c>
      <c r="E22" s="144">
        <f ca="1">'1.TT_TYEN'!$U$59</f>
        <v>0</v>
      </c>
      <c r="F22" s="144">
        <f ca="1">'2.N_MUC'!$U$59</f>
        <v>0</v>
      </c>
      <c r="G22" s="144">
        <f ca="1">'3.B_COC'!$U$59</f>
        <v>0</v>
      </c>
      <c r="H22" s="144">
        <f ca="1">'4.T_LONG'!$U$59</f>
        <v>0</v>
      </c>
      <c r="I22" s="144">
        <f ca="1">'5.BI_XA'!$U$59</f>
        <v>0</v>
      </c>
      <c r="J22" s="144">
        <f ca="1">'6.T_HOA'!$U$59</f>
        <v>0</v>
      </c>
      <c r="K22" s="144">
        <f ca="1">'7.T_SON'!$U$59</f>
        <v>0</v>
      </c>
      <c r="L22" s="144">
        <f ca="1">'8.M_HUONG'!$U$59</f>
        <v>0</v>
      </c>
      <c r="M22" s="144">
        <f ca="1">'9.M_DAN'!$U$59</f>
        <v>0</v>
      </c>
      <c r="N22" s="144">
        <f ca="1">'10.M_KHUONG'!$U$59</f>
        <v>0</v>
      </c>
      <c r="O22" s="144">
        <f ca="1">'11.P_LUU'!$U$59</f>
        <v>0</v>
      </c>
      <c r="P22" s="144">
        <f ca="1">'12.T_THANH'!$U$59</f>
        <v>0</v>
      </c>
      <c r="Q22" s="144">
        <f ca="1">'13.Y_THUAN'!$U$59</f>
        <v>0</v>
      </c>
      <c r="R22" s="144">
        <f ca="1">'14.BA_XA'!$U$59</f>
        <v>0</v>
      </c>
      <c r="S22" s="144">
        <f ca="1">'15.Y_LAM'!$U$59</f>
        <v>0</v>
      </c>
      <c r="T22" s="144">
        <f ca="1">'16.Y_PHU'!$U$59</f>
        <v>0</v>
      </c>
      <c r="U22" s="144">
        <f ca="1">'17.D_NINH'!$U$59</f>
        <v>0</v>
      </c>
      <c r="V22" s="144">
        <f ca="1">'18.H_DUC'!$U$59</f>
        <v>0</v>
      </c>
    </row>
    <row r="23" spans="1:22" ht="15.75" customHeight="1">
      <c r="A23" s="229" t="s">
        <v>398</v>
      </c>
      <c r="B23" s="598" t="s">
        <v>478</v>
      </c>
      <c r="C23" s="229" t="s">
        <v>319</v>
      </c>
      <c r="D23" s="144">
        <f t="shared" si="3"/>
        <v>0</v>
      </c>
      <c r="E23" s="144">
        <f ca="1">'1.TT_TYEN'!$V$59</f>
        <v>0</v>
      </c>
      <c r="F23" s="144">
        <f ca="1">'2.N_MUC'!$V$59</f>
        <v>0</v>
      </c>
      <c r="G23" s="144">
        <f ca="1">'3.B_COC'!$V$59</f>
        <v>0</v>
      </c>
      <c r="H23" s="144">
        <f ca="1">'4.T_LONG'!$V$59</f>
        <v>0</v>
      </c>
      <c r="I23" s="144">
        <f ca="1">'5.BI_XA'!$V$59</f>
        <v>0</v>
      </c>
      <c r="J23" s="144">
        <f ca="1">'6.T_HOA'!$V$59</f>
        <v>0</v>
      </c>
      <c r="K23" s="144">
        <f ca="1">'7.T_SON'!$V$59</f>
        <v>0</v>
      </c>
      <c r="L23" s="144">
        <f ca="1">'8.M_HUONG'!$V$59</f>
        <v>0</v>
      </c>
      <c r="M23" s="144">
        <f ca="1">'9.M_DAN'!$V$59</f>
        <v>0</v>
      </c>
      <c r="N23" s="144">
        <f ca="1">'10.M_KHUONG'!$V$59</f>
        <v>0</v>
      </c>
      <c r="O23" s="144">
        <f ca="1">'11.P_LUU'!$V$59</f>
        <v>0</v>
      </c>
      <c r="P23" s="144">
        <f ca="1">'12.T_THANH'!$V$59</f>
        <v>0</v>
      </c>
      <c r="Q23" s="144">
        <f ca="1">'13.Y_THUAN'!$V$59</f>
        <v>0</v>
      </c>
      <c r="R23" s="144">
        <f ca="1">'14.BA_XA'!$V$59</f>
        <v>0</v>
      </c>
      <c r="S23" s="144">
        <f ca="1">'15.Y_LAM'!$V$59</f>
        <v>0</v>
      </c>
      <c r="T23" s="144">
        <f ca="1">'16.Y_PHU'!$V$59</f>
        <v>0</v>
      </c>
      <c r="U23" s="144">
        <f ca="1">'17.D_NINH'!$V$59</f>
        <v>0</v>
      </c>
      <c r="V23" s="144">
        <f ca="1">'18.H_DUC'!$V$59</f>
        <v>0</v>
      </c>
    </row>
    <row r="24" spans="1:22" ht="15.75" customHeight="1">
      <c r="A24" s="229" t="s">
        <v>400</v>
      </c>
      <c r="B24" s="598" t="s">
        <v>401</v>
      </c>
      <c r="C24" s="229" t="s">
        <v>320</v>
      </c>
      <c r="D24" s="144">
        <f t="shared" si="3"/>
        <v>3</v>
      </c>
      <c r="E24" s="144">
        <f ca="1">'1.TT_TYEN'!$W$59</f>
        <v>0</v>
      </c>
      <c r="F24" s="144">
        <f ca="1">'2.N_MUC'!$W$59</f>
        <v>0</v>
      </c>
      <c r="G24" s="144">
        <f ca="1">'3.B_COC'!$W$59</f>
        <v>0</v>
      </c>
      <c r="H24" s="144">
        <f ca="1">'4.T_LONG'!$W$59</f>
        <v>0</v>
      </c>
      <c r="I24" s="144">
        <f ca="1">'5.BI_XA'!$W$59</f>
        <v>0</v>
      </c>
      <c r="J24" s="144">
        <f ca="1">'6.T_HOA'!$W$59</f>
        <v>0</v>
      </c>
      <c r="K24" s="144">
        <f ca="1">'7.T_SON'!$W$59</f>
        <v>0</v>
      </c>
      <c r="L24" s="144">
        <f ca="1">'8.M_HUONG'!$W$59</f>
        <v>0</v>
      </c>
      <c r="M24" s="144">
        <f ca="1">'9.M_DAN'!$W$59</f>
        <v>0</v>
      </c>
      <c r="N24" s="144">
        <f ca="1">'10.M_KHUONG'!$W$59</f>
        <v>0</v>
      </c>
      <c r="O24" s="144">
        <f ca="1">'11.P_LUU'!$W$59</f>
        <v>0</v>
      </c>
      <c r="P24" s="144">
        <f ca="1">'12.T_THANH'!$W$59</f>
        <v>0</v>
      </c>
      <c r="Q24" s="144">
        <f ca="1">'13.Y_THUAN'!$W$59</f>
        <v>0</v>
      </c>
      <c r="R24" s="144">
        <f ca="1">'14.BA_XA'!$W$59</f>
        <v>0</v>
      </c>
      <c r="S24" s="144">
        <f ca="1">'15.Y_LAM'!$W$59</f>
        <v>0</v>
      </c>
      <c r="T24" s="144">
        <f ca="1">'16.Y_PHU'!$W$59</f>
        <v>3</v>
      </c>
      <c r="U24" s="144">
        <f ca="1">'17.D_NINH'!$W$59</f>
        <v>0</v>
      </c>
      <c r="V24" s="144">
        <f ca="1">'18.H_DUC'!$W$59</f>
        <v>0</v>
      </c>
    </row>
    <row r="25" spans="1:22" ht="15.75" customHeight="1">
      <c r="A25" s="229" t="s">
        <v>402</v>
      </c>
      <c r="B25" s="598" t="s">
        <v>479</v>
      </c>
      <c r="C25" s="229" t="s">
        <v>321</v>
      </c>
      <c r="D25" s="144">
        <f t="shared" si="3"/>
        <v>2.52</v>
      </c>
      <c r="E25" s="144">
        <f ca="1">'1.TT_TYEN'!$X$59</f>
        <v>0</v>
      </c>
      <c r="F25" s="144">
        <f ca="1">'2.N_MUC'!$X$59</f>
        <v>0</v>
      </c>
      <c r="G25" s="144">
        <f ca="1">'3.B_COC'!$X$59</f>
        <v>0</v>
      </c>
      <c r="H25" s="144">
        <f ca="1">'4.T_LONG'!$X$59</f>
        <v>0</v>
      </c>
      <c r="I25" s="144">
        <f ca="1">'5.BI_XA'!$X$59</f>
        <v>0</v>
      </c>
      <c r="J25" s="144">
        <f ca="1">'6.T_HOA'!$X$59</f>
        <v>0</v>
      </c>
      <c r="K25" s="144">
        <f ca="1">'7.T_SON'!$X$59</f>
        <v>1.52</v>
      </c>
      <c r="L25" s="144">
        <f ca="1">'8.M_HUONG'!$X$59</f>
        <v>0</v>
      </c>
      <c r="M25" s="144">
        <f ca="1">'9.M_DAN'!$X$59</f>
        <v>0</v>
      </c>
      <c r="N25" s="144">
        <f ca="1">'10.M_KHUONG'!$X$59</f>
        <v>0</v>
      </c>
      <c r="O25" s="144">
        <f ca="1">'11.P_LUU'!$X$59</f>
        <v>0</v>
      </c>
      <c r="P25" s="144">
        <f ca="1">'12.T_THANH'!$X$59</f>
        <v>0</v>
      </c>
      <c r="Q25" s="144">
        <f ca="1">'13.Y_THUAN'!$X$59</f>
        <v>0</v>
      </c>
      <c r="R25" s="144">
        <f ca="1">'14.BA_XA'!$X$59</f>
        <v>0</v>
      </c>
      <c r="S25" s="144">
        <f ca="1">'15.Y_LAM'!$X$59</f>
        <v>0</v>
      </c>
      <c r="T25" s="144">
        <f ca="1">'16.Y_PHU'!$X$59</f>
        <v>1</v>
      </c>
      <c r="U25" s="144">
        <f ca="1">'17.D_NINH'!$X$59</f>
        <v>0</v>
      </c>
      <c r="V25" s="144">
        <f ca="1">'18.H_DUC'!$X$59</f>
        <v>0</v>
      </c>
    </row>
    <row r="26" spans="1:22" ht="15.75" customHeight="1">
      <c r="A26" s="229" t="s">
        <v>404</v>
      </c>
      <c r="B26" s="598" t="s">
        <v>480</v>
      </c>
      <c r="C26" s="229" t="s">
        <v>322</v>
      </c>
      <c r="D26" s="144">
        <f t="shared" si="3"/>
        <v>38.380000000000003</v>
      </c>
      <c r="E26" s="144">
        <f ca="1">'1.TT_TYEN'!$Y$59</f>
        <v>0</v>
      </c>
      <c r="F26" s="144">
        <f ca="1">'2.N_MUC'!$Y$59</f>
        <v>0</v>
      </c>
      <c r="G26" s="144">
        <f ca="1">'3.B_COC'!$Y$59</f>
        <v>0</v>
      </c>
      <c r="H26" s="144">
        <f ca="1">'4.T_LONG'!$Y$59</f>
        <v>0</v>
      </c>
      <c r="I26" s="144">
        <f ca="1">'5.BI_XA'!$Y$59</f>
        <v>0</v>
      </c>
      <c r="J26" s="144">
        <f ca="1">'6.T_HOA'!$Y$59</f>
        <v>0</v>
      </c>
      <c r="K26" s="144">
        <f ca="1">'7.T_SON'!$Y$59</f>
        <v>0</v>
      </c>
      <c r="L26" s="144">
        <f ca="1">'8.M_HUONG'!$Y$59</f>
        <v>0</v>
      </c>
      <c r="M26" s="144">
        <f ca="1">'9.M_DAN'!$Y$59</f>
        <v>0</v>
      </c>
      <c r="N26" s="144">
        <f ca="1">'10.M_KHUONG'!$Y$59</f>
        <v>0</v>
      </c>
      <c r="O26" s="144">
        <f ca="1">'11.P_LUU'!$Y$59</f>
        <v>0</v>
      </c>
      <c r="P26" s="144">
        <f ca="1">'12.T_THANH'!$Y$59</f>
        <v>24.78</v>
      </c>
      <c r="Q26" s="144">
        <f ca="1">'13.Y_THUAN'!$Y$59</f>
        <v>0</v>
      </c>
      <c r="R26" s="144">
        <f ca="1">'14.BA_XA'!$Y$59</f>
        <v>0</v>
      </c>
      <c r="S26" s="144">
        <f ca="1">'15.Y_LAM'!$Y$59</f>
        <v>0</v>
      </c>
      <c r="T26" s="144">
        <f ca="1">'16.Y_PHU'!$Y$59</f>
        <v>13.6</v>
      </c>
      <c r="U26" s="144">
        <f ca="1">'17.D_NINH'!$Y$59</f>
        <v>0</v>
      </c>
      <c r="V26" s="144">
        <f ca="1">'18.H_DUC'!$Y$59</f>
        <v>0</v>
      </c>
    </row>
    <row r="27" spans="1:22" ht="33.75" customHeight="1">
      <c r="A27" s="230" t="s">
        <v>406</v>
      </c>
      <c r="B27" s="598" t="s">
        <v>407</v>
      </c>
      <c r="C27" s="229" t="s">
        <v>323</v>
      </c>
      <c r="D27" s="144">
        <f t="shared" ref="D27:V27" si="4">SUM(D28:D38)</f>
        <v>1.04</v>
      </c>
      <c r="E27" s="144">
        <f t="shared" si="4"/>
        <v>0</v>
      </c>
      <c r="F27" s="144">
        <f t="shared" si="4"/>
        <v>0</v>
      </c>
      <c r="G27" s="144">
        <f t="shared" si="4"/>
        <v>0</v>
      </c>
      <c r="H27" s="144">
        <f t="shared" si="4"/>
        <v>0</v>
      </c>
      <c r="I27" s="144">
        <f t="shared" si="4"/>
        <v>0.5</v>
      </c>
      <c r="J27" s="144">
        <f t="shared" si="4"/>
        <v>0</v>
      </c>
      <c r="K27" s="144">
        <f t="shared" si="4"/>
        <v>0</v>
      </c>
      <c r="L27" s="144">
        <f t="shared" si="4"/>
        <v>0</v>
      </c>
      <c r="M27" s="144">
        <f t="shared" si="4"/>
        <v>0.21</v>
      </c>
      <c r="N27" s="144">
        <f t="shared" si="4"/>
        <v>0</v>
      </c>
      <c r="O27" s="144">
        <f t="shared" si="4"/>
        <v>0</v>
      </c>
      <c r="P27" s="144">
        <f t="shared" si="4"/>
        <v>0</v>
      </c>
      <c r="Q27" s="144">
        <f t="shared" si="4"/>
        <v>0</v>
      </c>
      <c r="R27" s="144">
        <f t="shared" si="4"/>
        <v>0</v>
      </c>
      <c r="S27" s="144">
        <f t="shared" si="4"/>
        <v>0</v>
      </c>
      <c r="T27" s="144">
        <f t="shared" si="4"/>
        <v>0</v>
      </c>
      <c r="U27" s="144">
        <f t="shared" si="4"/>
        <v>0</v>
      </c>
      <c r="V27" s="144">
        <f t="shared" si="4"/>
        <v>0.33</v>
      </c>
    </row>
    <row r="28" spans="1:22" s="324" customFormat="1" ht="18" customHeight="1">
      <c r="A28" s="232" t="s">
        <v>408</v>
      </c>
      <c r="B28" s="599" t="s">
        <v>409</v>
      </c>
      <c r="C28" s="233" t="s">
        <v>324</v>
      </c>
      <c r="D28" s="323">
        <f t="shared" ref="D28:D55" si="5">SUM(E28:V28)</f>
        <v>0.54</v>
      </c>
      <c r="E28" s="323">
        <f ca="1">'1.TT_TYEN'!$AA$59</f>
        <v>0</v>
      </c>
      <c r="F28" s="323">
        <f ca="1">'2.N_MUC'!$AA$59</f>
        <v>0</v>
      </c>
      <c r="G28" s="323">
        <f ca="1">'3.B_COC'!$AA$59</f>
        <v>0</v>
      </c>
      <c r="H28" s="323">
        <f ca="1">'4.T_LONG'!$AA$59</f>
        <v>0</v>
      </c>
      <c r="I28" s="323">
        <f ca="1">'5.BI_XA'!$AA$59</f>
        <v>0</v>
      </c>
      <c r="J28" s="323">
        <f ca="1">'6.T_HOA'!$AA$59</f>
        <v>0</v>
      </c>
      <c r="K28" s="323">
        <f ca="1">'7.T_SON'!$AA$59</f>
        <v>0</v>
      </c>
      <c r="L28" s="323">
        <f ca="1">'8.M_HUONG'!$AA$59</f>
        <v>0</v>
      </c>
      <c r="M28" s="323">
        <f ca="1">'9.M_DAN'!$AA$59</f>
        <v>0.21</v>
      </c>
      <c r="N28" s="323">
        <f ca="1">'10.M_KHUONG'!$AA$59</f>
        <v>0</v>
      </c>
      <c r="O28" s="323">
        <f ca="1">'11.P_LUU'!$AA$59</f>
        <v>0</v>
      </c>
      <c r="P28" s="323">
        <f ca="1">'12.T_THANH'!$AA$59</f>
        <v>0</v>
      </c>
      <c r="Q28" s="323">
        <f ca="1">'13.Y_THUAN'!$AA$59</f>
        <v>0</v>
      </c>
      <c r="R28" s="323">
        <f ca="1">'14.BA_XA'!$AA$59</f>
        <v>0</v>
      </c>
      <c r="S28" s="323">
        <f ca="1">'15.Y_LAM'!$AA$59</f>
        <v>0</v>
      </c>
      <c r="T28" s="323">
        <f ca="1">'16.Y_PHU'!$AA$59</f>
        <v>0</v>
      </c>
      <c r="U28" s="323">
        <f ca="1">'17.D_NINH'!$AA$59</f>
        <v>0</v>
      </c>
      <c r="V28" s="323">
        <f ca="1">'18.H_DUC'!$AA$59</f>
        <v>0.33</v>
      </c>
    </row>
    <row r="29" spans="1:22" s="324" customFormat="1" ht="18" customHeight="1">
      <c r="A29" s="232" t="s">
        <v>410</v>
      </c>
      <c r="B29" s="599" t="s">
        <v>411</v>
      </c>
      <c r="C29" s="233" t="s">
        <v>325</v>
      </c>
      <c r="D29" s="323">
        <f t="shared" si="5"/>
        <v>0.5</v>
      </c>
      <c r="E29" s="323">
        <f ca="1">'1.TT_TYEN'!$AB$59</f>
        <v>0</v>
      </c>
      <c r="F29" s="323">
        <f ca="1">'2.N_MUC'!$AB$59</f>
        <v>0</v>
      </c>
      <c r="G29" s="323">
        <f ca="1">'3.B_COC'!$AB$59</f>
        <v>0</v>
      </c>
      <c r="H29" s="323">
        <f ca="1">'4.T_LONG'!$AB$59</f>
        <v>0</v>
      </c>
      <c r="I29" s="323">
        <f ca="1">'5.BI_XA'!$AB$59</f>
        <v>0.5</v>
      </c>
      <c r="J29" s="323">
        <f ca="1">'6.T_HOA'!$AB$59</f>
        <v>0</v>
      </c>
      <c r="K29" s="323">
        <f ca="1">'7.T_SON'!$AB$59</f>
        <v>0</v>
      </c>
      <c r="L29" s="323">
        <f ca="1">'8.M_HUONG'!$AB$59</f>
        <v>0</v>
      </c>
      <c r="M29" s="323">
        <f ca="1">'9.M_DAN'!$AB$59</f>
        <v>0</v>
      </c>
      <c r="N29" s="323">
        <f ca="1">'10.M_KHUONG'!$AB$59</f>
        <v>0</v>
      </c>
      <c r="O29" s="323">
        <f ca="1">'11.P_LUU'!$AB$59</f>
        <v>0</v>
      </c>
      <c r="P29" s="323">
        <f ca="1">'12.T_THANH'!$AB$59</f>
        <v>0</v>
      </c>
      <c r="Q29" s="323">
        <f ca="1">'13.Y_THUAN'!$AB$59</f>
        <v>0</v>
      </c>
      <c r="R29" s="323">
        <f ca="1">'14.BA_XA'!$AB$59</f>
        <v>0</v>
      </c>
      <c r="S29" s="323">
        <f ca="1">'15.Y_LAM'!$AB$59</f>
        <v>0</v>
      </c>
      <c r="T29" s="323">
        <f ca="1">'16.Y_PHU'!$AB$59</f>
        <v>0</v>
      </c>
      <c r="U29" s="323">
        <f ca="1">'17.D_NINH'!$AB$59</f>
        <v>0</v>
      </c>
      <c r="V29" s="323">
        <f ca="1">'18.H_DUC'!$AB$59</f>
        <v>0</v>
      </c>
    </row>
    <row r="30" spans="1:22" s="324" customFormat="1" ht="18" customHeight="1">
      <c r="A30" s="232" t="s">
        <v>412</v>
      </c>
      <c r="B30" s="599" t="s">
        <v>413</v>
      </c>
      <c r="C30" s="233" t="s">
        <v>326</v>
      </c>
      <c r="D30" s="323">
        <f t="shared" si="5"/>
        <v>0</v>
      </c>
      <c r="E30" s="323">
        <f ca="1">'1.TT_TYEN'!$AC$59</f>
        <v>0</v>
      </c>
      <c r="F30" s="323">
        <f ca="1">'2.N_MUC'!$AC$59</f>
        <v>0</v>
      </c>
      <c r="G30" s="323">
        <f ca="1">'3.B_COC'!$AC$59</f>
        <v>0</v>
      </c>
      <c r="H30" s="323">
        <f ca="1">'4.T_LONG'!$AC$59</f>
        <v>0</v>
      </c>
      <c r="I30" s="323">
        <f ca="1">'5.BI_XA'!$AC$59</f>
        <v>0</v>
      </c>
      <c r="J30" s="323">
        <f ca="1">'6.T_HOA'!$AC$59</f>
        <v>0</v>
      </c>
      <c r="K30" s="323">
        <f ca="1">'7.T_SON'!$AC$59</f>
        <v>0</v>
      </c>
      <c r="L30" s="323">
        <f ca="1">'8.M_HUONG'!$AC$59</f>
        <v>0</v>
      </c>
      <c r="M30" s="323">
        <f ca="1">'9.M_DAN'!$AC$59</f>
        <v>0</v>
      </c>
      <c r="N30" s="323">
        <f ca="1">'10.M_KHUONG'!$AC$59</f>
        <v>0</v>
      </c>
      <c r="O30" s="323">
        <f ca="1">'11.P_LUU'!$AC$59</f>
        <v>0</v>
      </c>
      <c r="P30" s="323">
        <f ca="1">'12.T_THANH'!$AC$59</f>
        <v>0</v>
      </c>
      <c r="Q30" s="323">
        <f ca="1">'13.Y_THUAN'!$AC$59</f>
        <v>0</v>
      </c>
      <c r="R30" s="323">
        <f ca="1">'14.BA_XA'!$AC$59</f>
        <v>0</v>
      </c>
      <c r="S30" s="323">
        <f ca="1">'15.Y_LAM'!$AC$59</f>
        <v>0</v>
      </c>
      <c r="T30" s="323">
        <f ca="1">'16.Y_PHU'!$AC$59</f>
        <v>0</v>
      </c>
      <c r="U30" s="323">
        <f ca="1">'17.D_NINH'!$AC$59</f>
        <v>0</v>
      </c>
      <c r="V30" s="323">
        <f ca="1">'18.H_DUC'!$AC$59</f>
        <v>0</v>
      </c>
    </row>
    <row r="31" spans="1:22" s="324" customFormat="1" ht="18" customHeight="1">
      <c r="A31" s="232" t="s">
        <v>414</v>
      </c>
      <c r="B31" s="599" t="s">
        <v>415</v>
      </c>
      <c r="C31" s="233" t="s">
        <v>327</v>
      </c>
      <c r="D31" s="323">
        <f t="shared" si="5"/>
        <v>0</v>
      </c>
      <c r="E31" s="323">
        <f ca="1">'1.TT_TYEN'!$AD$59</f>
        <v>0</v>
      </c>
      <c r="F31" s="323">
        <f ca="1">'2.N_MUC'!$AD$59</f>
        <v>0</v>
      </c>
      <c r="G31" s="323">
        <f ca="1">'3.B_COC'!$AD$59</f>
        <v>0</v>
      </c>
      <c r="H31" s="323">
        <f ca="1">'4.T_LONG'!$AD$59</f>
        <v>0</v>
      </c>
      <c r="I31" s="323">
        <f ca="1">'5.BI_XA'!$AD$59</f>
        <v>0</v>
      </c>
      <c r="J31" s="323">
        <f ca="1">'6.T_HOA'!$AD$59</f>
        <v>0</v>
      </c>
      <c r="K31" s="323">
        <f ca="1">'7.T_SON'!$AD$59</f>
        <v>0</v>
      </c>
      <c r="L31" s="323">
        <f ca="1">'8.M_HUONG'!$AD$59</f>
        <v>0</v>
      </c>
      <c r="M31" s="323">
        <f ca="1">'9.M_DAN'!$AD$59</f>
        <v>0</v>
      </c>
      <c r="N31" s="323">
        <f ca="1">'10.M_KHUONG'!$AD$59</f>
        <v>0</v>
      </c>
      <c r="O31" s="323">
        <f ca="1">'11.P_LUU'!$AD$59</f>
        <v>0</v>
      </c>
      <c r="P31" s="323">
        <f ca="1">'12.T_THANH'!$AD$59</f>
        <v>0</v>
      </c>
      <c r="Q31" s="323">
        <f ca="1">'13.Y_THUAN'!$AD$59</f>
        <v>0</v>
      </c>
      <c r="R31" s="323">
        <f ca="1">'14.BA_XA'!$AD$59</f>
        <v>0</v>
      </c>
      <c r="S31" s="323">
        <f ca="1">'15.Y_LAM'!$AD$59</f>
        <v>0</v>
      </c>
      <c r="T31" s="323">
        <f ca="1">'16.Y_PHU'!$AD$59</f>
        <v>0</v>
      </c>
      <c r="U31" s="323">
        <f ca="1">'17.D_NINH'!$AD$59</f>
        <v>0</v>
      </c>
      <c r="V31" s="323">
        <f ca="1">'18.H_DUC'!$AD$59</f>
        <v>0</v>
      </c>
    </row>
    <row r="32" spans="1:22" s="324" customFormat="1" ht="18" customHeight="1">
      <c r="A32" s="232" t="s">
        <v>416</v>
      </c>
      <c r="B32" s="599" t="s">
        <v>417</v>
      </c>
      <c r="C32" s="233" t="s">
        <v>328</v>
      </c>
      <c r="D32" s="323">
        <f t="shared" si="5"/>
        <v>0</v>
      </c>
      <c r="E32" s="323">
        <f ca="1">'1.TT_TYEN'!$AE$59</f>
        <v>0</v>
      </c>
      <c r="F32" s="323">
        <f ca="1">'2.N_MUC'!$AE$59</f>
        <v>0</v>
      </c>
      <c r="G32" s="323">
        <f ca="1">'3.B_COC'!$AE$59</f>
        <v>0</v>
      </c>
      <c r="H32" s="323">
        <f ca="1">'4.T_LONG'!$AE$59</f>
        <v>0</v>
      </c>
      <c r="I32" s="323">
        <f ca="1">'5.BI_XA'!$AE$59</f>
        <v>0</v>
      </c>
      <c r="J32" s="323">
        <f ca="1">'6.T_HOA'!$AE$59</f>
        <v>0</v>
      </c>
      <c r="K32" s="323">
        <f ca="1">'7.T_SON'!$AE$59</f>
        <v>0</v>
      </c>
      <c r="L32" s="323">
        <f ca="1">'8.M_HUONG'!$AE$59</f>
        <v>0</v>
      </c>
      <c r="M32" s="323">
        <f ca="1">'9.M_DAN'!$AE$59</f>
        <v>0</v>
      </c>
      <c r="N32" s="323">
        <f ca="1">'10.M_KHUONG'!$AE$59</f>
        <v>0</v>
      </c>
      <c r="O32" s="323">
        <f ca="1">'11.P_LUU'!$AE$59</f>
        <v>0</v>
      </c>
      <c r="P32" s="323">
        <f ca="1">'12.T_THANH'!$AE$59</f>
        <v>0</v>
      </c>
      <c r="Q32" s="323">
        <f ca="1">'13.Y_THUAN'!$AE$59</f>
        <v>0</v>
      </c>
      <c r="R32" s="323">
        <f ca="1">'14.BA_XA'!$AE$59</f>
        <v>0</v>
      </c>
      <c r="S32" s="323">
        <f ca="1">'15.Y_LAM'!$AE$59</f>
        <v>0</v>
      </c>
      <c r="T32" s="323">
        <f ca="1">'16.Y_PHU'!$AE$59</f>
        <v>0</v>
      </c>
      <c r="U32" s="323">
        <f ca="1">'17.D_NINH'!$AE$59</f>
        <v>0</v>
      </c>
      <c r="V32" s="323">
        <f ca="1">'18.H_DUC'!$AE$59</f>
        <v>0</v>
      </c>
    </row>
    <row r="33" spans="1:22" s="324" customFormat="1" ht="18" customHeight="1">
      <c r="A33" s="232" t="s">
        <v>418</v>
      </c>
      <c r="B33" s="599" t="s">
        <v>419</v>
      </c>
      <c r="C33" s="233" t="s">
        <v>329</v>
      </c>
      <c r="D33" s="323">
        <f t="shared" si="5"/>
        <v>0</v>
      </c>
      <c r="E33" s="323">
        <f ca="1">'1.TT_TYEN'!$AF$59</f>
        <v>0</v>
      </c>
      <c r="F33" s="323">
        <f ca="1">'2.N_MUC'!$AF$59</f>
        <v>0</v>
      </c>
      <c r="G33" s="323">
        <f ca="1">'3.B_COC'!$AF$59</f>
        <v>0</v>
      </c>
      <c r="H33" s="323">
        <f ca="1">'4.T_LONG'!$AF$59</f>
        <v>0</v>
      </c>
      <c r="I33" s="323">
        <f ca="1">'5.BI_XA'!$AF$59</f>
        <v>0</v>
      </c>
      <c r="J33" s="323">
        <f ca="1">'6.T_HOA'!$AF$59</f>
        <v>0</v>
      </c>
      <c r="K33" s="323">
        <f ca="1">'7.T_SON'!$AF$59</f>
        <v>0</v>
      </c>
      <c r="L33" s="323">
        <f ca="1">'8.M_HUONG'!$AF$59</f>
        <v>0</v>
      </c>
      <c r="M33" s="323">
        <f ca="1">'9.M_DAN'!$AF$59</f>
        <v>0</v>
      </c>
      <c r="N33" s="323">
        <f ca="1">'10.M_KHUONG'!$AF$59</f>
        <v>0</v>
      </c>
      <c r="O33" s="323">
        <f ca="1">'11.P_LUU'!$AF$59</f>
        <v>0</v>
      </c>
      <c r="P33" s="323">
        <f ca="1">'12.T_THANH'!$AF$59</f>
        <v>0</v>
      </c>
      <c r="Q33" s="323">
        <f ca="1">'13.Y_THUAN'!$AF$59</f>
        <v>0</v>
      </c>
      <c r="R33" s="323">
        <f ca="1">'14.BA_XA'!$AF$59</f>
        <v>0</v>
      </c>
      <c r="S33" s="323">
        <f ca="1">'15.Y_LAM'!$AF$59</f>
        <v>0</v>
      </c>
      <c r="T33" s="323">
        <f ca="1">'16.Y_PHU'!$AF$59</f>
        <v>0</v>
      </c>
      <c r="U33" s="323">
        <f ca="1">'17.D_NINH'!$AF$59</f>
        <v>0</v>
      </c>
      <c r="V33" s="323">
        <f ca="1">'18.H_DUC'!$AF$59</f>
        <v>0</v>
      </c>
    </row>
    <row r="34" spans="1:22" s="324" customFormat="1" ht="18" customHeight="1">
      <c r="A34" s="232" t="s">
        <v>420</v>
      </c>
      <c r="B34" s="599" t="s">
        <v>421</v>
      </c>
      <c r="C34" s="233" t="s">
        <v>330</v>
      </c>
      <c r="D34" s="323">
        <f t="shared" si="5"/>
        <v>0</v>
      </c>
      <c r="E34" s="323">
        <f ca="1">'1.TT_TYEN'!$AG$59</f>
        <v>0</v>
      </c>
      <c r="F34" s="323">
        <f ca="1">'2.N_MUC'!$AG$59</f>
        <v>0</v>
      </c>
      <c r="G34" s="323">
        <f ca="1">'3.B_COC'!$AG$59</f>
        <v>0</v>
      </c>
      <c r="H34" s="323">
        <f ca="1">'4.T_LONG'!$AG$59</f>
        <v>0</v>
      </c>
      <c r="I34" s="323">
        <f ca="1">'5.BI_XA'!$AG$59</f>
        <v>0</v>
      </c>
      <c r="J34" s="323">
        <f ca="1">'6.T_HOA'!$AG$59</f>
        <v>0</v>
      </c>
      <c r="K34" s="323">
        <f ca="1">'7.T_SON'!$AG$59</f>
        <v>0</v>
      </c>
      <c r="L34" s="323">
        <f ca="1">'8.M_HUONG'!$AG$59</f>
        <v>0</v>
      </c>
      <c r="M34" s="323">
        <f ca="1">'9.M_DAN'!$AG$59</f>
        <v>0</v>
      </c>
      <c r="N34" s="323">
        <f ca="1">'10.M_KHUONG'!$AG$59</f>
        <v>0</v>
      </c>
      <c r="O34" s="323">
        <f ca="1">'11.P_LUU'!$AG$59</f>
        <v>0</v>
      </c>
      <c r="P34" s="323">
        <f ca="1">'12.T_THANH'!$AG$59</f>
        <v>0</v>
      </c>
      <c r="Q34" s="323">
        <f ca="1">'13.Y_THUAN'!$AG$59</f>
        <v>0</v>
      </c>
      <c r="R34" s="323">
        <f ca="1">'14.BA_XA'!$AG$59</f>
        <v>0</v>
      </c>
      <c r="S34" s="323">
        <f ca="1">'15.Y_LAM'!$AG$59</f>
        <v>0</v>
      </c>
      <c r="T34" s="323">
        <f ca="1">'16.Y_PHU'!$AG$59</f>
        <v>0</v>
      </c>
      <c r="U34" s="323">
        <f ca="1">'17.D_NINH'!$AG$59</f>
        <v>0</v>
      </c>
      <c r="V34" s="323">
        <f ca="1">'18.H_DUC'!$AG$59</f>
        <v>0</v>
      </c>
    </row>
    <row r="35" spans="1:22" s="324" customFormat="1" ht="18" customHeight="1">
      <c r="A35" s="232" t="s">
        <v>422</v>
      </c>
      <c r="B35" s="599" t="s">
        <v>423</v>
      </c>
      <c r="C35" s="233" t="s">
        <v>331</v>
      </c>
      <c r="D35" s="323">
        <f t="shared" si="5"/>
        <v>0</v>
      </c>
      <c r="E35" s="323">
        <f ca="1">'1.TT_TYEN'!$AH$59</f>
        <v>0</v>
      </c>
      <c r="F35" s="323">
        <f ca="1">'2.N_MUC'!$AH$59</f>
        <v>0</v>
      </c>
      <c r="G35" s="323">
        <f ca="1">'3.B_COC'!$AH$59</f>
        <v>0</v>
      </c>
      <c r="H35" s="323">
        <f ca="1">'4.T_LONG'!$AH$59</f>
        <v>0</v>
      </c>
      <c r="I35" s="323">
        <f ca="1">'5.BI_XA'!$AH$59</f>
        <v>0</v>
      </c>
      <c r="J35" s="323">
        <f ca="1">'6.T_HOA'!$AH$59</f>
        <v>0</v>
      </c>
      <c r="K35" s="323">
        <f ca="1">'7.T_SON'!$AH$59</f>
        <v>0</v>
      </c>
      <c r="L35" s="323">
        <f ca="1">'8.M_HUONG'!$AH$59</f>
        <v>0</v>
      </c>
      <c r="M35" s="323">
        <f ca="1">'9.M_DAN'!$AH$59</f>
        <v>0</v>
      </c>
      <c r="N35" s="323">
        <f ca="1">'10.M_KHUONG'!$AH$59</f>
        <v>0</v>
      </c>
      <c r="O35" s="323">
        <f ca="1">'11.P_LUU'!$AH$59</f>
        <v>0</v>
      </c>
      <c r="P35" s="323">
        <f ca="1">'12.T_THANH'!$AH$59</f>
        <v>0</v>
      </c>
      <c r="Q35" s="323">
        <f ca="1">'13.Y_THUAN'!$AH$59</f>
        <v>0</v>
      </c>
      <c r="R35" s="323">
        <f ca="1">'14.BA_XA'!$AH$59</f>
        <v>0</v>
      </c>
      <c r="S35" s="323">
        <f ca="1">'15.Y_LAM'!$AH$59</f>
        <v>0</v>
      </c>
      <c r="T35" s="323">
        <f ca="1">'16.Y_PHU'!$AH$59</f>
        <v>0</v>
      </c>
      <c r="U35" s="323">
        <f ca="1">'17.D_NINH'!$AH$59</f>
        <v>0</v>
      </c>
      <c r="V35" s="323">
        <f ca="1">'18.H_DUC'!$AH$59</f>
        <v>0</v>
      </c>
    </row>
    <row r="36" spans="1:22" s="324" customFormat="1" ht="18" customHeight="1">
      <c r="A36" s="232" t="s">
        <v>424</v>
      </c>
      <c r="B36" s="599" t="s">
        <v>425</v>
      </c>
      <c r="C36" s="233" t="s">
        <v>332</v>
      </c>
      <c r="D36" s="323">
        <f t="shared" si="5"/>
        <v>0</v>
      </c>
      <c r="E36" s="323">
        <f ca="1">'1.TT_TYEN'!$AI$59</f>
        <v>0</v>
      </c>
      <c r="F36" s="323">
        <f ca="1">'2.N_MUC'!$AI$59</f>
        <v>0</v>
      </c>
      <c r="G36" s="323">
        <f ca="1">'3.B_COC'!$AI$59</f>
        <v>0</v>
      </c>
      <c r="H36" s="323">
        <f ca="1">'4.T_LONG'!$AI$59</f>
        <v>0</v>
      </c>
      <c r="I36" s="323">
        <f ca="1">'5.BI_XA'!$AI$59</f>
        <v>0</v>
      </c>
      <c r="J36" s="323">
        <f ca="1">'6.T_HOA'!$AI$59</f>
        <v>0</v>
      </c>
      <c r="K36" s="323">
        <f ca="1">'7.T_SON'!$AI$59</f>
        <v>0</v>
      </c>
      <c r="L36" s="323">
        <f ca="1">'8.M_HUONG'!$AI$59</f>
        <v>0</v>
      </c>
      <c r="M36" s="323">
        <f ca="1">'9.M_DAN'!$AI$59</f>
        <v>0</v>
      </c>
      <c r="N36" s="323">
        <f ca="1">'10.M_KHUONG'!$AI$59</f>
        <v>0</v>
      </c>
      <c r="O36" s="323">
        <f ca="1">'11.P_LUU'!$AI$59</f>
        <v>0</v>
      </c>
      <c r="P36" s="323">
        <f ca="1">'12.T_THANH'!$AI$59</f>
        <v>0</v>
      </c>
      <c r="Q36" s="323">
        <f ca="1">'13.Y_THUAN'!$AI$59</f>
        <v>0</v>
      </c>
      <c r="R36" s="323">
        <f ca="1">'14.BA_XA'!$AI$59</f>
        <v>0</v>
      </c>
      <c r="S36" s="323">
        <f ca="1">'15.Y_LAM'!$AI$59</f>
        <v>0</v>
      </c>
      <c r="T36" s="323">
        <f ca="1">'16.Y_PHU'!$AI$59</f>
        <v>0</v>
      </c>
      <c r="U36" s="323">
        <f ca="1">'17.D_NINH'!$AI$59</f>
        <v>0</v>
      </c>
      <c r="V36" s="323">
        <f ca="1">'18.H_DUC'!$AI$59</f>
        <v>0</v>
      </c>
    </row>
    <row r="37" spans="1:22" s="324" customFormat="1" ht="18" customHeight="1">
      <c r="A37" s="232" t="s">
        <v>426</v>
      </c>
      <c r="B37" s="599" t="s">
        <v>427</v>
      </c>
      <c r="C37" s="233" t="s">
        <v>333</v>
      </c>
      <c r="D37" s="323">
        <f t="shared" si="5"/>
        <v>0</v>
      </c>
      <c r="E37" s="323">
        <f ca="1">'1.TT_TYEN'!$AJ$59</f>
        <v>0</v>
      </c>
      <c r="F37" s="323">
        <f ca="1">'2.N_MUC'!$AJ$59</f>
        <v>0</v>
      </c>
      <c r="G37" s="323">
        <f ca="1">'3.B_COC'!$AJ$59</f>
        <v>0</v>
      </c>
      <c r="H37" s="323">
        <f ca="1">'4.T_LONG'!$AJ$59</f>
        <v>0</v>
      </c>
      <c r="I37" s="323">
        <f ca="1">'5.BI_XA'!$AJ$59</f>
        <v>0</v>
      </c>
      <c r="J37" s="323">
        <f ca="1">'6.T_HOA'!$AJ$59</f>
        <v>0</v>
      </c>
      <c r="K37" s="323">
        <f ca="1">'7.T_SON'!$AJ$59</f>
        <v>0</v>
      </c>
      <c r="L37" s="323">
        <f ca="1">'8.M_HUONG'!$AJ$59</f>
        <v>0</v>
      </c>
      <c r="M37" s="323">
        <f ca="1">'9.M_DAN'!$AJ$59</f>
        <v>0</v>
      </c>
      <c r="N37" s="323">
        <f ca="1">'10.M_KHUONG'!$AJ$59</f>
        <v>0</v>
      </c>
      <c r="O37" s="323">
        <f ca="1">'11.P_LUU'!$AJ$59</f>
        <v>0</v>
      </c>
      <c r="P37" s="323">
        <f ca="1">'12.T_THANH'!$AJ$59</f>
        <v>0</v>
      </c>
      <c r="Q37" s="323">
        <f ca="1">'13.Y_THUAN'!$AJ$59</f>
        <v>0</v>
      </c>
      <c r="R37" s="323">
        <f ca="1">'14.BA_XA'!$AJ$59</f>
        <v>0</v>
      </c>
      <c r="S37" s="323">
        <f ca="1">'15.Y_LAM'!$AJ$59</f>
        <v>0</v>
      </c>
      <c r="T37" s="323">
        <f ca="1">'16.Y_PHU'!$AJ$59</f>
        <v>0</v>
      </c>
      <c r="U37" s="323">
        <f ca="1">'17.D_NINH'!$AJ$59</f>
        <v>0</v>
      </c>
      <c r="V37" s="323">
        <f ca="1">'18.H_DUC'!$AJ$59</f>
        <v>0</v>
      </c>
    </row>
    <row r="38" spans="1:22" s="324" customFormat="1" ht="18" customHeight="1">
      <c r="A38" s="232" t="s">
        <v>428</v>
      </c>
      <c r="B38" s="599" t="s">
        <v>429</v>
      </c>
      <c r="C38" s="233" t="s">
        <v>334</v>
      </c>
      <c r="D38" s="323">
        <f t="shared" si="5"/>
        <v>0</v>
      </c>
      <c r="E38" s="323">
        <f ca="1">'1.TT_TYEN'!$AK$59</f>
        <v>0</v>
      </c>
      <c r="F38" s="323">
        <f ca="1">'2.N_MUC'!$AK$59</f>
        <v>0</v>
      </c>
      <c r="G38" s="323">
        <f ca="1">'3.B_COC'!$AK$59</f>
        <v>0</v>
      </c>
      <c r="H38" s="323">
        <f ca="1">'4.T_LONG'!$AK$59</f>
        <v>0</v>
      </c>
      <c r="I38" s="323">
        <f ca="1">'5.BI_XA'!$AK$59</f>
        <v>0</v>
      </c>
      <c r="J38" s="323">
        <f ca="1">'6.T_HOA'!$AK$59</f>
        <v>0</v>
      </c>
      <c r="K38" s="323">
        <f ca="1">'7.T_SON'!$AK$59</f>
        <v>0</v>
      </c>
      <c r="L38" s="323">
        <f ca="1">'8.M_HUONG'!$AK$59</f>
        <v>0</v>
      </c>
      <c r="M38" s="323">
        <f ca="1">'9.M_DAN'!$AK$59</f>
        <v>0</v>
      </c>
      <c r="N38" s="323">
        <f ca="1">'10.M_KHUONG'!$AK$59</f>
        <v>0</v>
      </c>
      <c r="O38" s="323">
        <f ca="1">'11.P_LUU'!$AK$59</f>
        <v>0</v>
      </c>
      <c r="P38" s="323">
        <f ca="1">'12.T_THANH'!$AK$59</f>
        <v>0</v>
      </c>
      <c r="Q38" s="323">
        <f ca="1">'13.Y_THUAN'!$AK$59</f>
        <v>0</v>
      </c>
      <c r="R38" s="323">
        <f ca="1">'14.BA_XA'!$AK$59</f>
        <v>0</v>
      </c>
      <c r="S38" s="323">
        <f ca="1">'15.Y_LAM'!$AK$59</f>
        <v>0</v>
      </c>
      <c r="T38" s="323">
        <f ca="1">'16.Y_PHU'!$AK$59</f>
        <v>0</v>
      </c>
      <c r="U38" s="323">
        <f ca="1">'17.D_NINH'!$AK$59</f>
        <v>0</v>
      </c>
      <c r="V38" s="323">
        <f ca="1">'18.H_DUC'!$AK$59</f>
        <v>0</v>
      </c>
    </row>
    <row r="39" spans="1:22" ht="18" customHeight="1">
      <c r="A39" s="229" t="s">
        <v>430</v>
      </c>
      <c r="B39" s="598" t="s">
        <v>1790</v>
      </c>
      <c r="C39" s="229" t="s">
        <v>335</v>
      </c>
      <c r="D39" s="144">
        <f t="shared" si="5"/>
        <v>4.5</v>
      </c>
      <c r="E39" s="144">
        <f ca="1">'1.TT_TYEN'!$AL$59</f>
        <v>0</v>
      </c>
      <c r="F39" s="144">
        <f ca="1">'2.N_MUC'!$AL$59</f>
        <v>0</v>
      </c>
      <c r="G39" s="144">
        <f ca="1">'3.B_COC'!$AL$59</f>
        <v>0</v>
      </c>
      <c r="H39" s="144">
        <f ca="1">'4.T_LONG'!$AL$59</f>
        <v>0</v>
      </c>
      <c r="I39" s="144">
        <f ca="1">'5.BI_XA'!$AL$59</f>
        <v>0</v>
      </c>
      <c r="J39" s="144">
        <f ca="1">'6.T_HOA'!$AL$59</f>
        <v>0</v>
      </c>
      <c r="K39" s="144">
        <f ca="1">'7.T_SON'!$AL$59</f>
        <v>0</v>
      </c>
      <c r="L39" s="144">
        <f ca="1">'8.M_HUONG'!$AL$59</f>
        <v>0</v>
      </c>
      <c r="M39" s="144">
        <f ca="1">'9.M_DAN'!$AL$59</f>
        <v>0</v>
      </c>
      <c r="N39" s="144">
        <f ca="1">'10.M_KHUONG'!$AL$59</f>
        <v>0</v>
      </c>
      <c r="O39" s="144">
        <f ca="1">'11.P_LUU'!$AL$59</f>
        <v>0</v>
      </c>
      <c r="P39" s="144">
        <f ca="1">'12.T_THANH'!$AL$59</f>
        <v>0</v>
      </c>
      <c r="Q39" s="144">
        <f ca="1">'13.Y_THUAN'!$AL$59</f>
        <v>0</v>
      </c>
      <c r="R39" s="144">
        <f ca="1">'14.BA_XA'!$AL$59</f>
        <v>0</v>
      </c>
      <c r="S39" s="144">
        <f ca="1">'15.Y_LAM'!$AL$59</f>
        <v>0</v>
      </c>
      <c r="T39" s="144">
        <f ca="1">'16.Y_PHU'!$AL$59</f>
        <v>4.5</v>
      </c>
      <c r="U39" s="144">
        <f ca="1">'17.D_NINH'!$AL$59</f>
        <v>0</v>
      </c>
      <c r="V39" s="144">
        <f ca="1">'18.H_DUC'!$AL$59</f>
        <v>0</v>
      </c>
    </row>
    <row r="40" spans="1:22" ht="18" customHeight="1">
      <c r="A40" s="229" t="s">
        <v>432</v>
      </c>
      <c r="B40" s="598" t="s">
        <v>482</v>
      </c>
      <c r="C40" s="229" t="s">
        <v>336</v>
      </c>
      <c r="D40" s="144">
        <f t="shared" si="5"/>
        <v>0</v>
      </c>
      <c r="E40" s="144">
        <f ca="1">'1.TT_TYEN'!$AM$59</f>
        <v>0</v>
      </c>
      <c r="F40" s="144">
        <f ca="1">'2.N_MUC'!$AM$59</f>
        <v>0</v>
      </c>
      <c r="G40" s="144">
        <f ca="1">'3.B_COC'!$AM$59</f>
        <v>0</v>
      </c>
      <c r="H40" s="144">
        <f ca="1">'4.T_LONG'!$AM$59</f>
        <v>0</v>
      </c>
      <c r="I40" s="144">
        <f ca="1">'5.BI_XA'!$AM$59</f>
        <v>0</v>
      </c>
      <c r="J40" s="144">
        <f ca="1">'6.T_HOA'!$AM$59</f>
        <v>0</v>
      </c>
      <c r="K40" s="144">
        <f ca="1">'7.T_SON'!$AM$59</f>
        <v>0</v>
      </c>
      <c r="L40" s="144">
        <f ca="1">'8.M_HUONG'!$AM$59</f>
        <v>0</v>
      </c>
      <c r="M40" s="144">
        <f ca="1">'9.M_DAN'!$AM$59</f>
        <v>0</v>
      </c>
      <c r="N40" s="144">
        <f ca="1">'10.M_KHUONG'!$AM$59</f>
        <v>0</v>
      </c>
      <c r="O40" s="144">
        <f ca="1">'11.P_LUU'!$AM$59</f>
        <v>0</v>
      </c>
      <c r="P40" s="144">
        <f ca="1">'12.T_THANH'!$AM$59</f>
        <v>0</v>
      </c>
      <c r="Q40" s="144">
        <f ca="1">'13.Y_THUAN'!$AM$59</f>
        <v>0</v>
      </c>
      <c r="R40" s="144">
        <f ca="1">'14.BA_XA'!$AM$59</f>
        <v>0</v>
      </c>
      <c r="S40" s="144">
        <f ca="1">'15.Y_LAM'!$AM$59</f>
        <v>0</v>
      </c>
      <c r="T40" s="144">
        <f ca="1">'16.Y_PHU'!$AM$59</f>
        <v>0</v>
      </c>
      <c r="U40" s="144">
        <f ca="1">'17.D_NINH'!$AM$59</f>
        <v>0</v>
      </c>
      <c r="V40" s="144">
        <f ca="1">'18.H_DUC'!$AM$59</f>
        <v>0</v>
      </c>
    </row>
    <row r="41" spans="1:22" ht="18" customHeight="1">
      <c r="A41" s="229" t="s">
        <v>434</v>
      </c>
      <c r="B41" s="598" t="s">
        <v>435</v>
      </c>
      <c r="C41" s="229" t="s">
        <v>337</v>
      </c>
      <c r="D41" s="144">
        <f t="shared" si="5"/>
        <v>0</v>
      </c>
      <c r="E41" s="144">
        <f ca="1">'1.TT_TYEN'!$AN$59</f>
        <v>0</v>
      </c>
      <c r="F41" s="144">
        <f ca="1">'2.N_MUC'!$AN$59</f>
        <v>0</v>
      </c>
      <c r="G41" s="144">
        <f ca="1">'3.B_COC'!$AN$59</f>
        <v>0</v>
      </c>
      <c r="H41" s="144">
        <f ca="1">'4.T_LONG'!$AN$59</f>
        <v>0</v>
      </c>
      <c r="I41" s="144">
        <f ca="1">'5.BI_XA'!$AN$59</f>
        <v>0</v>
      </c>
      <c r="J41" s="144">
        <f ca="1">'6.T_HOA'!$AN$59</f>
        <v>0</v>
      </c>
      <c r="K41" s="144">
        <f ca="1">'7.T_SON'!$AN$59</f>
        <v>0</v>
      </c>
      <c r="L41" s="144">
        <f ca="1">'8.M_HUONG'!$AN$59</f>
        <v>0</v>
      </c>
      <c r="M41" s="144">
        <f ca="1">'9.M_DAN'!$AN$59</f>
        <v>0</v>
      </c>
      <c r="N41" s="144">
        <f ca="1">'10.M_KHUONG'!$AN$59</f>
        <v>0</v>
      </c>
      <c r="O41" s="144">
        <f ca="1">'11.P_LUU'!$AN$59</f>
        <v>0</v>
      </c>
      <c r="P41" s="144">
        <f ca="1">'12.T_THANH'!$AN$59</f>
        <v>0</v>
      </c>
      <c r="Q41" s="144">
        <f ca="1">'13.Y_THUAN'!$AN$59</f>
        <v>0</v>
      </c>
      <c r="R41" s="144">
        <f ca="1">'14.BA_XA'!$AN$59</f>
        <v>0</v>
      </c>
      <c r="S41" s="144">
        <f ca="1">'15.Y_LAM'!$AN$59</f>
        <v>0</v>
      </c>
      <c r="T41" s="144">
        <f ca="1">'16.Y_PHU'!$AN$59</f>
        <v>0</v>
      </c>
      <c r="U41" s="144">
        <f ca="1">'17.D_NINH'!$AN$59</f>
        <v>0</v>
      </c>
      <c r="V41" s="144">
        <f ca="1">'18.H_DUC'!$AN$59</f>
        <v>0</v>
      </c>
    </row>
    <row r="42" spans="1:22" ht="18" customHeight="1">
      <c r="A42" s="229" t="s">
        <v>436</v>
      </c>
      <c r="B42" s="598" t="s">
        <v>437</v>
      </c>
      <c r="C42" s="229" t="s">
        <v>338</v>
      </c>
      <c r="D42" s="144">
        <f t="shared" si="5"/>
        <v>0</v>
      </c>
      <c r="E42" s="144">
        <f ca="1">'1.TT_TYEN'!$AO$59</f>
        <v>0</v>
      </c>
      <c r="F42" s="144">
        <f ca="1">'2.N_MUC'!$AO$59</f>
        <v>0</v>
      </c>
      <c r="G42" s="144">
        <f ca="1">'3.B_COC'!$AO$59</f>
        <v>0</v>
      </c>
      <c r="H42" s="144">
        <f ca="1">'4.T_LONG'!$AO$59</f>
        <v>0</v>
      </c>
      <c r="I42" s="144">
        <f ca="1">'5.BI_XA'!$AO$59</f>
        <v>0</v>
      </c>
      <c r="J42" s="144">
        <f ca="1">'6.T_HOA'!$AO$59</f>
        <v>0</v>
      </c>
      <c r="K42" s="144">
        <f ca="1">'7.T_SON'!$AO$59</f>
        <v>0</v>
      </c>
      <c r="L42" s="144">
        <f ca="1">'8.M_HUONG'!$AO$59</f>
        <v>0</v>
      </c>
      <c r="M42" s="144">
        <f ca="1">'9.M_DAN'!$AO$59</f>
        <v>0</v>
      </c>
      <c r="N42" s="144">
        <f ca="1">'10.M_KHUONG'!$AO$59</f>
        <v>0</v>
      </c>
      <c r="O42" s="144">
        <f ca="1">'11.P_LUU'!$AO$59</f>
        <v>0</v>
      </c>
      <c r="P42" s="144">
        <f ca="1">'12.T_THANH'!$AO$59</f>
        <v>0</v>
      </c>
      <c r="Q42" s="144">
        <f ca="1">'13.Y_THUAN'!$AO$59</f>
        <v>0</v>
      </c>
      <c r="R42" s="144">
        <f ca="1">'14.BA_XA'!$AO$59</f>
        <v>0</v>
      </c>
      <c r="S42" s="144">
        <f ca="1">'15.Y_LAM'!$AO$59</f>
        <v>0</v>
      </c>
      <c r="T42" s="144">
        <f ca="1">'16.Y_PHU'!$AO$59</f>
        <v>0</v>
      </c>
      <c r="U42" s="144">
        <f ca="1">'17.D_NINH'!$AO$59</f>
        <v>0</v>
      </c>
      <c r="V42" s="144">
        <f ca="1">'18.H_DUC'!$AO$59</f>
        <v>0</v>
      </c>
    </row>
    <row r="43" spans="1:22" ht="18" customHeight="1">
      <c r="A43" s="229" t="s">
        <v>438</v>
      </c>
      <c r="B43" s="598" t="s">
        <v>439</v>
      </c>
      <c r="C43" s="229" t="s">
        <v>339</v>
      </c>
      <c r="D43" s="144">
        <f t="shared" si="5"/>
        <v>0</v>
      </c>
      <c r="E43" s="144">
        <f ca="1">'1.TT_TYEN'!$AP$59</f>
        <v>0</v>
      </c>
      <c r="F43" s="144">
        <f ca="1">'2.N_MUC'!$AP$59</f>
        <v>0</v>
      </c>
      <c r="G43" s="144">
        <f ca="1">'3.B_COC'!$AP$59</f>
        <v>0</v>
      </c>
      <c r="H43" s="144">
        <f ca="1">'4.T_LONG'!$AP$59</f>
        <v>0</v>
      </c>
      <c r="I43" s="144">
        <f ca="1">'5.BI_XA'!$AP$59</f>
        <v>0</v>
      </c>
      <c r="J43" s="144">
        <f ca="1">'6.T_HOA'!$AP$59</f>
        <v>0</v>
      </c>
      <c r="K43" s="144">
        <f ca="1">'7.T_SON'!$AP$59</f>
        <v>0</v>
      </c>
      <c r="L43" s="144">
        <f ca="1">'8.M_HUONG'!$AP$59</f>
        <v>0</v>
      </c>
      <c r="M43" s="144">
        <f ca="1">'9.M_DAN'!$AP$59</f>
        <v>0</v>
      </c>
      <c r="N43" s="144">
        <f ca="1">'10.M_KHUONG'!$AP$59</f>
        <v>0</v>
      </c>
      <c r="O43" s="144">
        <f ca="1">'11.P_LUU'!$AP$59</f>
        <v>0</v>
      </c>
      <c r="P43" s="144">
        <f ca="1">'12.T_THANH'!$AP$59</f>
        <v>0</v>
      </c>
      <c r="Q43" s="144">
        <f ca="1">'13.Y_THUAN'!$AP$59</f>
        <v>0</v>
      </c>
      <c r="R43" s="144">
        <f ca="1">'14.BA_XA'!$AP$59</f>
        <v>0</v>
      </c>
      <c r="S43" s="144">
        <f ca="1">'15.Y_LAM'!$AP$59</f>
        <v>0</v>
      </c>
      <c r="T43" s="144">
        <f ca="1">'16.Y_PHU'!$AP$59</f>
        <v>0</v>
      </c>
      <c r="U43" s="144">
        <f ca="1">'17.D_NINH'!$AP$59</f>
        <v>0</v>
      </c>
      <c r="V43" s="144">
        <f ca="1">'18.H_DUC'!$AP$59</f>
        <v>0</v>
      </c>
    </row>
    <row r="44" spans="1:22" ht="18" customHeight="1">
      <c r="A44" s="229" t="s">
        <v>440</v>
      </c>
      <c r="B44" s="598" t="s">
        <v>483</v>
      </c>
      <c r="C44" s="229" t="s">
        <v>340</v>
      </c>
      <c r="D44" s="144">
        <f t="shared" si="5"/>
        <v>0</v>
      </c>
      <c r="E44" s="144">
        <f ca="1">'1.TT_TYEN'!$AQ$59</f>
        <v>0</v>
      </c>
      <c r="F44" s="144">
        <f ca="1">'2.N_MUC'!$AQ$59</f>
        <v>0</v>
      </c>
      <c r="G44" s="144">
        <f ca="1">'3.B_COC'!$AQ$59</f>
        <v>0</v>
      </c>
      <c r="H44" s="144">
        <f ca="1">'4.T_LONG'!$AQ$59</f>
        <v>0</v>
      </c>
      <c r="I44" s="144">
        <f ca="1">'5.BI_XA'!$AQ$59</f>
        <v>0</v>
      </c>
      <c r="J44" s="144">
        <f ca="1">'6.T_HOA'!$AQ$59</f>
        <v>0</v>
      </c>
      <c r="K44" s="144">
        <f ca="1">'7.T_SON'!$AQ$59</f>
        <v>0</v>
      </c>
      <c r="L44" s="144">
        <f ca="1">'8.M_HUONG'!$AQ$59</f>
        <v>0</v>
      </c>
      <c r="M44" s="144">
        <f ca="1">'9.M_DAN'!$AQ$59</f>
        <v>0</v>
      </c>
      <c r="N44" s="144">
        <f ca="1">'10.M_KHUONG'!$AQ$59</f>
        <v>0</v>
      </c>
      <c r="O44" s="144">
        <f ca="1">'11.P_LUU'!$AQ$59</f>
        <v>0</v>
      </c>
      <c r="P44" s="144">
        <f ca="1">'12.T_THANH'!$AQ$59</f>
        <v>0</v>
      </c>
      <c r="Q44" s="144">
        <f ca="1">'13.Y_THUAN'!$AQ$59</f>
        <v>0</v>
      </c>
      <c r="R44" s="144">
        <f ca="1">'14.BA_XA'!$AQ$59</f>
        <v>0</v>
      </c>
      <c r="S44" s="144">
        <f ca="1">'15.Y_LAM'!$AQ$59</f>
        <v>0</v>
      </c>
      <c r="T44" s="144">
        <f ca="1">'16.Y_PHU'!$AQ$59</f>
        <v>0</v>
      </c>
      <c r="U44" s="144">
        <f ca="1">'17.D_NINH'!$AQ$59</f>
        <v>0</v>
      </c>
      <c r="V44" s="144">
        <f ca="1">'18.H_DUC'!$AQ$59</f>
        <v>0</v>
      </c>
    </row>
    <row r="45" spans="1:22" ht="18" customHeight="1">
      <c r="A45" s="229" t="s">
        <v>442</v>
      </c>
      <c r="B45" s="598" t="s">
        <v>443</v>
      </c>
      <c r="C45" s="229" t="s">
        <v>341</v>
      </c>
      <c r="D45" s="144">
        <f t="shared" si="5"/>
        <v>0</v>
      </c>
      <c r="E45" s="144">
        <f ca="1">'1.TT_TYEN'!$AR$59</f>
        <v>0</v>
      </c>
      <c r="F45" s="144">
        <f ca="1">'2.N_MUC'!$AR$59</f>
        <v>0</v>
      </c>
      <c r="G45" s="144">
        <f ca="1">'3.B_COC'!$AR$59</f>
        <v>0</v>
      </c>
      <c r="H45" s="144">
        <f ca="1">'4.T_LONG'!$AR$59</f>
        <v>0</v>
      </c>
      <c r="I45" s="144">
        <f ca="1">'5.BI_XA'!$AR$59</f>
        <v>0</v>
      </c>
      <c r="J45" s="144">
        <f ca="1">'6.T_HOA'!$AR$59</f>
        <v>0</v>
      </c>
      <c r="K45" s="144">
        <f ca="1">'7.T_SON'!$AR$59</f>
        <v>0</v>
      </c>
      <c r="L45" s="144">
        <f ca="1">'8.M_HUONG'!$AR$59</f>
        <v>0</v>
      </c>
      <c r="M45" s="144">
        <f ca="1">'9.M_DAN'!$AR$59</f>
        <v>0</v>
      </c>
      <c r="N45" s="144">
        <f ca="1">'10.M_KHUONG'!$AR$59</f>
        <v>0</v>
      </c>
      <c r="O45" s="144">
        <f ca="1">'11.P_LUU'!$AR$59</f>
        <v>0</v>
      </c>
      <c r="P45" s="144">
        <f ca="1">'12.T_THANH'!$AR$59</f>
        <v>0</v>
      </c>
      <c r="Q45" s="144">
        <f ca="1">'13.Y_THUAN'!$AR$59</f>
        <v>0</v>
      </c>
      <c r="R45" s="144">
        <f ca="1">'14.BA_XA'!$AR$59</f>
        <v>0</v>
      </c>
      <c r="S45" s="144">
        <f ca="1">'15.Y_LAM'!$AR$59</f>
        <v>0</v>
      </c>
      <c r="T45" s="144">
        <f ca="1">'16.Y_PHU'!$AR$59</f>
        <v>0</v>
      </c>
      <c r="U45" s="144">
        <f ca="1">'17.D_NINH'!$AR$59</f>
        <v>0</v>
      </c>
      <c r="V45" s="144">
        <f ca="1">'18.H_DUC'!$AR$59</f>
        <v>0</v>
      </c>
    </row>
    <row r="46" spans="1:22" ht="18" customHeight="1">
      <c r="A46" s="229" t="s">
        <v>444</v>
      </c>
      <c r="B46" s="598" t="s">
        <v>445</v>
      </c>
      <c r="C46" s="229" t="s">
        <v>342</v>
      </c>
      <c r="D46" s="144">
        <f t="shared" si="5"/>
        <v>0</v>
      </c>
      <c r="E46" s="144">
        <f ca="1">'1.TT_TYEN'!$AS$59</f>
        <v>0</v>
      </c>
      <c r="F46" s="144">
        <f ca="1">'2.N_MUC'!$AS$59</f>
        <v>0</v>
      </c>
      <c r="G46" s="144">
        <f ca="1">'3.B_COC'!$AS$59</f>
        <v>0</v>
      </c>
      <c r="H46" s="144">
        <f ca="1">'4.T_LONG'!$AS$59</f>
        <v>0</v>
      </c>
      <c r="I46" s="144">
        <f ca="1">'5.BI_XA'!$AS$59</f>
        <v>0</v>
      </c>
      <c r="J46" s="144">
        <f ca="1">'6.T_HOA'!$AS$59</f>
        <v>0</v>
      </c>
      <c r="K46" s="144">
        <f ca="1">'7.T_SON'!$AS$59</f>
        <v>0</v>
      </c>
      <c r="L46" s="144">
        <f ca="1">'8.M_HUONG'!$AS$59</f>
        <v>0</v>
      </c>
      <c r="M46" s="144">
        <f ca="1">'9.M_DAN'!$AS$59</f>
        <v>0</v>
      </c>
      <c r="N46" s="144">
        <f ca="1">'10.M_KHUONG'!$AS$59</f>
        <v>0</v>
      </c>
      <c r="O46" s="144">
        <f ca="1">'11.P_LUU'!$AS$59</f>
        <v>0</v>
      </c>
      <c r="P46" s="144">
        <f ca="1">'12.T_THANH'!$AS$59</f>
        <v>0</v>
      </c>
      <c r="Q46" s="144">
        <f ca="1">'13.Y_THUAN'!$AS$59</f>
        <v>0</v>
      </c>
      <c r="R46" s="144">
        <f ca="1">'14.BA_XA'!$AS$59</f>
        <v>0</v>
      </c>
      <c r="S46" s="144">
        <f ca="1">'15.Y_LAM'!$AS$59</f>
        <v>0</v>
      </c>
      <c r="T46" s="144">
        <f ca="1">'16.Y_PHU'!$AS$59</f>
        <v>0</v>
      </c>
      <c r="U46" s="144">
        <f ca="1">'17.D_NINH'!$AS$59</f>
        <v>0</v>
      </c>
      <c r="V46" s="144">
        <f ca="1">'18.H_DUC'!$AS$59</f>
        <v>0</v>
      </c>
    </row>
    <row r="47" spans="1:22" ht="18" customHeight="1">
      <c r="A47" s="229" t="s">
        <v>446</v>
      </c>
      <c r="B47" s="598" t="s">
        <v>447</v>
      </c>
      <c r="C47" s="229" t="s">
        <v>343</v>
      </c>
      <c r="D47" s="144">
        <f t="shared" si="5"/>
        <v>0</v>
      </c>
      <c r="E47" s="144">
        <f ca="1">'1.TT_TYEN'!$AT$59</f>
        <v>0</v>
      </c>
      <c r="F47" s="144">
        <f ca="1">'2.N_MUC'!$AT$59</f>
        <v>0</v>
      </c>
      <c r="G47" s="144">
        <f ca="1">'3.B_COC'!$AT$59</f>
        <v>0</v>
      </c>
      <c r="H47" s="144">
        <f ca="1">'4.T_LONG'!$AT$59</f>
        <v>0</v>
      </c>
      <c r="I47" s="144">
        <f ca="1">'5.BI_XA'!$AT$59</f>
        <v>0</v>
      </c>
      <c r="J47" s="144">
        <f ca="1">'6.T_HOA'!$AT$59</f>
        <v>0</v>
      </c>
      <c r="K47" s="144">
        <f ca="1">'7.T_SON'!$AT$59</f>
        <v>0</v>
      </c>
      <c r="L47" s="144">
        <f ca="1">'8.M_HUONG'!$AT$59</f>
        <v>0</v>
      </c>
      <c r="M47" s="144">
        <f ca="1">'9.M_DAN'!$AT$59</f>
        <v>0</v>
      </c>
      <c r="N47" s="144">
        <f ca="1">'10.M_KHUONG'!$AT$59</f>
        <v>0</v>
      </c>
      <c r="O47" s="144">
        <f ca="1">'11.P_LUU'!$AT$59</f>
        <v>0</v>
      </c>
      <c r="P47" s="144">
        <f ca="1">'12.T_THANH'!$AT$59</f>
        <v>0</v>
      </c>
      <c r="Q47" s="144">
        <f ca="1">'13.Y_THUAN'!$AT$59</f>
        <v>0</v>
      </c>
      <c r="R47" s="144">
        <f ca="1">'14.BA_XA'!$AT$59</f>
        <v>0</v>
      </c>
      <c r="S47" s="144">
        <f ca="1">'15.Y_LAM'!$AT$59</f>
        <v>0</v>
      </c>
      <c r="T47" s="144">
        <f ca="1">'16.Y_PHU'!$AT$59</f>
        <v>0</v>
      </c>
      <c r="U47" s="144">
        <f ca="1">'17.D_NINH'!$AT$59</f>
        <v>0</v>
      </c>
      <c r="V47" s="144">
        <f ca="1">'18.H_DUC'!$AT$59</f>
        <v>0</v>
      </c>
    </row>
    <row r="48" spans="1:22" ht="18" customHeight="1">
      <c r="A48" s="229" t="s">
        <v>448</v>
      </c>
      <c r="B48" s="594" t="s">
        <v>1167</v>
      </c>
      <c r="C48" s="146" t="s">
        <v>344</v>
      </c>
      <c r="D48" s="144">
        <f t="shared" si="5"/>
        <v>0</v>
      </c>
      <c r="E48" s="144">
        <f ca="1">'1.TT_TYEN'!$AU$59</f>
        <v>0</v>
      </c>
      <c r="F48" s="144">
        <f ca="1">'2.N_MUC'!$AU$59</f>
        <v>0</v>
      </c>
      <c r="G48" s="144">
        <f ca="1">'3.B_COC'!$AU$59</f>
        <v>0</v>
      </c>
      <c r="H48" s="144">
        <f ca="1">'4.T_LONG'!$AU$59</f>
        <v>0</v>
      </c>
      <c r="I48" s="144">
        <f ca="1">'5.BI_XA'!$AU$59</f>
        <v>0</v>
      </c>
      <c r="J48" s="144">
        <f ca="1">'6.T_HOA'!$AU$59</f>
        <v>0</v>
      </c>
      <c r="K48" s="144">
        <f ca="1">'7.T_SON'!$AU$59</f>
        <v>0</v>
      </c>
      <c r="L48" s="144">
        <f ca="1">'8.M_HUONG'!$AU$59</f>
        <v>0</v>
      </c>
      <c r="M48" s="144">
        <f ca="1">'9.M_DAN'!$AU$59</f>
        <v>0</v>
      </c>
      <c r="N48" s="144">
        <f ca="1">'10.M_KHUONG'!$AU$59</f>
        <v>0</v>
      </c>
      <c r="O48" s="144">
        <f ca="1">'11.P_LUU'!$AU$59</f>
        <v>0</v>
      </c>
      <c r="P48" s="144">
        <f ca="1">'12.T_THANH'!$AU$59</f>
        <v>0</v>
      </c>
      <c r="Q48" s="144">
        <f ca="1">'13.Y_THUAN'!$AU$59</f>
        <v>0</v>
      </c>
      <c r="R48" s="144">
        <f ca="1">'14.BA_XA'!$AU$59</f>
        <v>0</v>
      </c>
      <c r="S48" s="144">
        <f ca="1">'15.Y_LAM'!$AU$59</f>
        <v>0</v>
      </c>
      <c r="T48" s="144">
        <f ca="1">'16.Y_PHU'!$AU$59</f>
        <v>0</v>
      </c>
      <c r="U48" s="144">
        <f ca="1">'17.D_NINH'!$AU$59</f>
        <v>0</v>
      </c>
      <c r="V48" s="144">
        <f ca="1">'18.H_DUC'!$AU$59</f>
        <v>0</v>
      </c>
    </row>
    <row r="49" spans="1:22" ht="18" customHeight="1">
      <c r="A49" s="229" t="s">
        <v>450</v>
      </c>
      <c r="B49" s="598" t="s">
        <v>1166</v>
      </c>
      <c r="C49" s="229" t="s">
        <v>345</v>
      </c>
      <c r="D49" s="144">
        <f t="shared" si="5"/>
        <v>0</v>
      </c>
      <c r="E49" s="144">
        <f ca="1">'1.TT_TYEN'!$AV$59</f>
        <v>0</v>
      </c>
      <c r="F49" s="144">
        <f ca="1">'2.N_MUC'!$AV$59</f>
        <v>0</v>
      </c>
      <c r="G49" s="144">
        <f ca="1">'3.B_COC'!$AV$59</f>
        <v>0</v>
      </c>
      <c r="H49" s="144">
        <f ca="1">'4.T_LONG'!$AV$59</f>
        <v>0</v>
      </c>
      <c r="I49" s="144">
        <f ca="1">'5.BI_XA'!$AV$59</f>
        <v>0</v>
      </c>
      <c r="J49" s="144">
        <f ca="1">'6.T_HOA'!$AV$59</f>
        <v>0</v>
      </c>
      <c r="K49" s="144">
        <f ca="1">'7.T_SON'!$AV$59</f>
        <v>0</v>
      </c>
      <c r="L49" s="144">
        <f ca="1">'8.M_HUONG'!$AV$59</f>
        <v>0</v>
      </c>
      <c r="M49" s="144">
        <f ca="1">'9.M_DAN'!$AV$59</f>
        <v>0</v>
      </c>
      <c r="N49" s="144">
        <f ca="1">'10.M_KHUONG'!$AV$59</f>
        <v>0</v>
      </c>
      <c r="O49" s="144">
        <f ca="1">'11.P_LUU'!$AV$59</f>
        <v>0</v>
      </c>
      <c r="P49" s="144">
        <f ca="1">'12.T_THANH'!$AV$59</f>
        <v>0</v>
      </c>
      <c r="Q49" s="144">
        <f ca="1">'13.Y_THUAN'!$AV$59</f>
        <v>0</v>
      </c>
      <c r="R49" s="144">
        <f ca="1">'14.BA_XA'!$AV$59</f>
        <v>0</v>
      </c>
      <c r="S49" s="144">
        <f ca="1">'15.Y_LAM'!$AV$59</f>
        <v>0</v>
      </c>
      <c r="T49" s="144">
        <f ca="1">'16.Y_PHU'!$AV$59</f>
        <v>0</v>
      </c>
      <c r="U49" s="144">
        <f ca="1">'17.D_NINH'!$AV$59</f>
        <v>0</v>
      </c>
      <c r="V49" s="144">
        <f ca="1">'18.H_DUC'!$AV$59</f>
        <v>0</v>
      </c>
    </row>
    <row r="50" spans="1:22" s="143" customFormat="1" ht="18" customHeight="1">
      <c r="A50" s="229" t="s">
        <v>452</v>
      </c>
      <c r="B50" s="598" t="s">
        <v>453</v>
      </c>
      <c r="C50" s="229" t="s">
        <v>346</v>
      </c>
      <c r="D50" s="144">
        <f t="shared" si="5"/>
        <v>0</v>
      </c>
      <c r="E50" s="144">
        <f ca="1">'1.TT_TYEN'!$AW$59</f>
        <v>0</v>
      </c>
      <c r="F50" s="144">
        <f ca="1">'2.N_MUC'!$AW$59</f>
        <v>0</v>
      </c>
      <c r="G50" s="144">
        <f ca="1">'3.B_COC'!$AW$59</f>
        <v>0</v>
      </c>
      <c r="H50" s="144">
        <f ca="1">'4.T_LONG'!$AW$59</f>
        <v>0</v>
      </c>
      <c r="I50" s="144">
        <f ca="1">'5.BI_XA'!$AW$59</f>
        <v>0</v>
      </c>
      <c r="J50" s="144">
        <f ca="1">'6.T_HOA'!$AW$59</f>
        <v>0</v>
      </c>
      <c r="K50" s="144">
        <f ca="1">'7.T_SON'!$AW$59</f>
        <v>0</v>
      </c>
      <c r="L50" s="144">
        <f ca="1">'8.M_HUONG'!$AW$59</f>
        <v>0</v>
      </c>
      <c r="M50" s="144">
        <f ca="1">'9.M_DAN'!$AW$59</f>
        <v>0</v>
      </c>
      <c r="N50" s="144">
        <f ca="1">'10.M_KHUONG'!$AW$59</f>
        <v>0</v>
      </c>
      <c r="O50" s="144">
        <f ca="1">'11.P_LUU'!$AW$59</f>
        <v>0</v>
      </c>
      <c r="P50" s="144">
        <f ca="1">'12.T_THANH'!$AW$59</f>
        <v>0</v>
      </c>
      <c r="Q50" s="144">
        <f ca="1">'13.Y_THUAN'!$AW$59</f>
        <v>0</v>
      </c>
      <c r="R50" s="144">
        <f ca="1">'14.BA_XA'!$AW$59</f>
        <v>0</v>
      </c>
      <c r="S50" s="144">
        <f ca="1">'15.Y_LAM'!$AW$59</f>
        <v>0</v>
      </c>
      <c r="T50" s="144">
        <f ca="1">'16.Y_PHU'!$AW$59</f>
        <v>0</v>
      </c>
      <c r="U50" s="144">
        <f ca="1">'17.D_NINH'!$AW$59</f>
        <v>0</v>
      </c>
      <c r="V50" s="144">
        <f ca="1">'18.H_DUC'!$AW$59</f>
        <v>0</v>
      </c>
    </row>
    <row r="51" spans="1:22" s="143" customFormat="1" ht="18" customHeight="1">
      <c r="A51" s="229" t="s">
        <v>454</v>
      </c>
      <c r="B51" s="598" t="s">
        <v>455</v>
      </c>
      <c r="C51" s="229" t="s">
        <v>347</v>
      </c>
      <c r="D51" s="144">
        <f t="shared" si="5"/>
        <v>0</v>
      </c>
      <c r="E51" s="144">
        <f ca="1">'1.TT_TYEN'!$AX$59</f>
        <v>0</v>
      </c>
      <c r="F51" s="144">
        <f ca="1">'2.N_MUC'!$AX$59</f>
        <v>0</v>
      </c>
      <c r="G51" s="144">
        <f ca="1">'3.B_COC'!$AX$59</f>
        <v>0</v>
      </c>
      <c r="H51" s="144">
        <f ca="1">'4.T_LONG'!$AX$59</f>
        <v>0</v>
      </c>
      <c r="I51" s="144">
        <f ca="1">'5.BI_XA'!$AX$59</f>
        <v>0</v>
      </c>
      <c r="J51" s="144">
        <f ca="1">'6.T_HOA'!$AX$59</f>
        <v>0</v>
      </c>
      <c r="K51" s="144">
        <f ca="1">'7.T_SON'!$AX$59</f>
        <v>0</v>
      </c>
      <c r="L51" s="144">
        <f ca="1">'8.M_HUONG'!$AX$59</f>
        <v>0</v>
      </c>
      <c r="M51" s="144">
        <f ca="1">'9.M_DAN'!$AX$59</f>
        <v>0</v>
      </c>
      <c r="N51" s="144">
        <f ca="1">'10.M_KHUONG'!$AX$59</f>
        <v>0</v>
      </c>
      <c r="O51" s="144">
        <f ca="1">'11.P_LUU'!$AX$59</f>
        <v>0</v>
      </c>
      <c r="P51" s="144">
        <f ca="1">'12.T_THANH'!$AX$59</f>
        <v>0</v>
      </c>
      <c r="Q51" s="144">
        <f ca="1">'13.Y_THUAN'!$AX$59</f>
        <v>0</v>
      </c>
      <c r="R51" s="144">
        <f ca="1">'14.BA_XA'!$AX$59</f>
        <v>0</v>
      </c>
      <c r="S51" s="144">
        <f ca="1">'15.Y_LAM'!$AX$59</f>
        <v>0</v>
      </c>
      <c r="T51" s="144">
        <f ca="1">'16.Y_PHU'!$AX$59</f>
        <v>0</v>
      </c>
      <c r="U51" s="144">
        <f ca="1">'17.D_NINH'!$AX$59</f>
        <v>0</v>
      </c>
      <c r="V51" s="144">
        <f ca="1">'18.H_DUC'!$AX$59</f>
        <v>0</v>
      </c>
    </row>
    <row r="52" spans="1:22" s="143" customFormat="1" ht="18" customHeight="1">
      <c r="A52" s="229" t="s">
        <v>456</v>
      </c>
      <c r="B52" s="598" t="s">
        <v>457</v>
      </c>
      <c r="C52" s="229" t="s">
        <v>348</v>
      </c>
      <c r="D52" s="144">
        <f t="shared" si="5"/>
        <v>0</v>
      </c>
      <c r="E52" s="144">
        <f ca="1">'1.TT_TYEN'!$AY$59</f>
        <v>0</v>
      </c>
      <c r="F52" s="144">
        <f ca="1">'2.N_MUC'!$AY$59</f>
        <v>0</v>
      </c>
      <c r="G52" s="144">
        <f ca="1">'3.B_COC'!$AY$59</f>
        <v>0</v>
      </c>
      <c r="H52" s="144">
        <f ca="1">'4.T_LONG'!$AY$59</f>
        <v>0</v>
      </c>
      <c r="I52" s="144">
        <f ca="1">'5.BI_XA'!$AY$59</f>
        <v>0</v>
      </c>
      <c r="J52" s="144">
        <f ca="1">'6.T_HOA'!$AY$59</f>
        <v>0</v>
      </c>
      <c r="K52" s="144">
        <f ca="1">'7.T_SON'!$AY$59</f>
        <v>0</v>
      </c>
      <c r="L52" s="144">
        <f ca="1">'8.M_HUONG'!$AY$59</f>
        <v>0</v>
      </c>
      <c r="M52" s="144">
        <f ca="1">'9.M_DAN'!$AY$59</f>
        <v>0</v>
      </c>
      <c r="N52" s="144">
        <f ca="1">'10.M_KHUONG'!$AY$59</f>
        <v>0</v>
      </c>
      <c r="O52" s="144">
        <f ca="1">'11.P_LUU'!$AY$59</f>
        <v>0</v>
      </c>
      <c r="P52" s="144">
        <f ca="1">'12.T_THANH'!$AY$59</f>
        <v>0</v>
      </c>
      <c r="Q52" s="144">
        <f ca="1">'13.Y_THUAN'!$AY$59</f>
        <v>0</v>
      </c>
      <c r="R52" s="144">
        <f ca="1">'14.BA_XA'!$AY$59</f>
        <v>0</v>
      </c>
      <c r="S52" s="144">
        <f ca="1">'15.Y_LAM'!$AY$59</f>
        <v>0</v>
      </c>
      <c r="T52" s="144">
        <f ca="1">'16.Y_PHU'!$AY$59</f>
        <v>0</v>
      </c>
      <c r="U52" s="144">
        <f ca="1">'17.D_NINH'!$AY$59</f>
        <v>0</v>
      </c>
      <c r="V52" s="144">
        <f ca="1">'18.H_DUC'!$AY$59</f>
        <v>0</v>
      </c>
    </row>
    <row r="53" spans="1:22" s="143" customFormat="1" ht="18" customHeight="1">
      <c r="A53" s="229" t="s">
        <v>458</v>
      </c>
      <c r="B53" s="598" t="s">
        <v>459</v>
      </c>
      <c r="C53" s="229" t="s">
        <v>349</v>
      </c>
      <c r="D53" s="144">
        <f t="shared" si="5"/>
        <v>0</v>
      </c>
      <c r="E53" s="144">
        <f ca="1">'1.TT_TYEN'!$AZ$59</f>
        <v>0</v>
      </c>
      <c r="F53" s="144">
        <f ca="1">'2.N_MUC'!$AZ$59</f>
        <v>0</v>
      </c>
      <c r="G53" s="144">
        <f ca="1">'3.B_COC'!$AZ$59</f>
        <v>0</v>
      </c>
      <c r="H53" s="144">
        <f ca="1">'4.T_LONG'!$AZ$59</f>
        <v>0</v>
      </c>
      <c r="I53" s="144">
        <f ca="1">'5.BI_XA'!$AZ$59</f>
        <v>0</v>
      </c>
      <c r="J53" s="144">
        <f ca="1">'6.T_HOA'!$AZ$59</f>
        <v>0</v>
      </c>
      <c r="K53" s="144">
        <f ca="1">'7.T_SON'!$AZ$59</f>
        <v>0</v>
      </c>
      <c r="L53" s="144">
        <f ca="1">'8.M_HUONG'!$AZ$59</f>
        <v>0</v>
      </c>
      <c r="M53" s="144">
        <f ca="1">'9.M_DAN'!$AZ$59</f>
        <v>0</v>
      </c>
      <c r="N53" s="144">
        <f ca="1">'10.M_KHUONG'!$AZ$59</f>
        <v>0</v>
      </c>
      <c r="O53" s="144">
        <f ca="1">'11.P_LUU'!$AZ$59</f>
        <v>0</v>
      </c>
      <c r="P53" s="144">
        <f ca="1">'12.T_THANH'!$AZ$59</f>
        <v>0</v>
      </c>
      <c r="Q53" s="144">
        <f ca="1">'13.Y_THUAN'!$AZ$59</f>
        <v>0</v>
      </c>
      <c r="R53" s="144">
        <f ca="1">'14.BA_XA'!$AZ$59</f>
        <v>0</v>
      </c>
      <c r="S53" s="144">
        <f ca="1">'15.Y_LAM'!$AZ$59</f>
        <v>0</v>
      </c>
      <c r="T53" s="144">
        <f ca="1">'16.Y_PHU'!$AZ$59</f>
        <v>0</v>
      </c>
      <c r="U53" s="144">
        <f ca="1">'17.D_NINH'!$AZ$59</f>
        <v>0</v>
      </c>
      <c r="V53" s="144">
        <f ca="1">'18.H_DUC'!$AZ$59</f>
        <v>0</v>
      </c>
    </row>
    <row r="54" spans="1:22" ht="18" customHeight="1">
      <c r="A54" s="229" t="s">
        <v>460</v>
      </c>
      <c r="B54" s="598" t="s">
        <v>461</v>
      </c>
      <c r="C54" s="229" t="s">
        <v>350</v>
      </c>
      <c r="D54" s="144">
        <f t="shared" si="5"/>
        <v>0</v>
      </c>
      <c r="E54" s="144">
        <f ca="1">'1.TT_TYEN'!$BA$59</f>
        <v>0</v>
      </c>
      <c r="F54" s="144">
        <f ca="1">'2.N_MUC'!$BA$59</f>
        <v>0</v>
      </c>
      <c r="G54" s="144">
        <f ca="1">'3.B_COC'!$BA$59</f>
        <v>0</v>
      </c>
      <c r="H54" s="144">
        <f ca="1">'4.T_LONG'!$BA$59</f>
        <v>0</v>
      </c>
      <c r="I54" s="144">
        <f ca="1">'5.BI_XA'!$BA$59</f>
        <v>0</v>
      </c>
      <c r="J54" s="144">
        <f ca="1">'6.T_HOA'!$BA$59</f>
        <v>0</v>
      </c>
      <c r="K54" s="144">
        <f ca="1">'7.T_SON'!$BA$59</f>
        <v>0</v>
      </c>
      <c r="L54" s="144">
        <f ca="1">'8.M_HUONG'!$BA$59</f>
        <v>0</v>
      </c>
      <c r="M54" s="144">
        <f ca="1">'9.M_DAN'!$BA$59</f>
        <v>0</v>
      </c>
      <c r="N54" s="144">
        <f ca="1">'10.M_KHUONG'!$BA$59</f>
        <v>0</v>
      </c>
      <c r="O54" s="144">
        <f ca="1">'11.P_LUU'!$BA$59</f>
        <v>0</v>
      </c>
      <c r="P54" s="144">
        <f ca="1">'12.T_THANH'!$BA$59</f>
        <v>0</v>
      </c>
      <c r="Q54" s="144">
        <f ca="1">'13.Y_THUAN'!$BA$59</f>
        <v>0</v>
      </c>
      <c r="R54" s="144">
        <f ca="1">'14.BA_XA'!$BA$59</f>
        <v>0</v>
      </c>
      <c r="S54" s="144">
        <f ca="1">'15.Y_LAM'!$BA$59</f>
        <v>0</v>
      </c>
      <c r="T54" s="144">
        <f ca="1">'16.Y_PHU'!$BA$59</f>
        <v>0</v>
      </c>
      <c r="U54" s="144">
        <f ca="1">'17.D_NINH'!$BA$59</f>
        <v>0</v>
      </c>
      <c r="V54" s="144">
        <f ca="1">'18.H_DUC'!$BA$59</f>
        <v>0</v>
      </c>
    </row>
    <row r="55" spans="1:22" ht="18" customHeight="1">
      <c r="A55" s="229" t="s">
        <v>462</v>
      </c>
      <c r="B55" s="598" t="s">
        <v>463</v>
      </c>
      <c r="C55" s="229" t="s">
        <v>351</v>
      </c>
      <c r="D55" s="144">
        <f t="shared" si="5"/>
        <v>0</v>
      </c>
      <c r="E55" s="144">
        <f ca="1">'1.TT_TYEN'!$BB$59</f>
        <v>0</v>
      </c>
      <c r="F55" s="144">
        <f ca="1">'2.N_MUC'!$BB$59</f>
        <v>0</v>
      </c>
      <c r="G55" s="144">
        <f ca="1">'3.B_COC'!$BB$59</f>
        <v>0</v>
      </c>
      <c r="H55" s="144">
        <f ca="1">'4.T_LONG'!$BB$59</f>
        <v>0</v>
      </c>
      <c r="I55" s="144">
        <f ca="1">'5.BI_XA'!$BB$59</f>
        <v>0</v>
      </c>
      <c r="J55" s="144">
        <f ca="1">'6.T_HOA'!$BB$59</f>
        <v>0</v>
      </c>
      <c r="K55" s="144">
        <f ca="1">'7.T_SON'!$BB$59</f>
        <v>0</v>
      </c>
      <c r="L55" s="144">
        <f ca="1">'8.M_HUONG'!$BB$59</f>
        <v>0</v>
      </c>
      <c r="M55" s="144">
        <f ca="1">'9.M_DAN'!$BB$59</f>
        <v>0</v>
      </c>
      <c r="N55" s="144">
        <f ca="1">'10.M_KHUONG'!$BB$59</f>
        <v>0</v>
      </c>
      <c r="O55" s="144">
        <f ca="1">'11.P_LUU'!$BB$59</f>
        <v>0</v>
      </c>
      <c r="P55" s="144">
        <f ca="1">'12.T_THANH'!$BB$59</f>
        <v>0</v>
      </c>
      <c r="Q55" s="144">
        <f ca="1">'13.Y_THUAN'!$BB$59</f>
        <v>0</v>
      </c>
      <c r="R55" s="144">
        <f ca="1">'14.BA_XA'!$BB$59</f>
        <v>0</v>
      </c>
      <c r="S55" s="144">
        <f ca="1">'15.Y_LAM'!$BB$59</f>
        <v>0</v>
      </c>
      <c r="T55" s="144">
        <f ca="1">'16.Y_PHU'!$BB$59</f>
        <v>0</v>
      </c>
      <c r="U55" s="144">
        <f ca="1">'17.D_NINH'!$BB$59</f>
        <v>0</v>
      </c>
      <c r="V55" s="144">
        <f ca="1">'18.H_DUC'!$BB$59</f>
        <v>0</v>
      </c>
    </row>
    <row r="58" spans="1:22">
      <c r="D58" s="145"/>
    </row>
    <row r="59" spans="1:22">
      <c r="E59" s="147"/>
      <c r="F59" s="147"/>
      <c r="G59" s="147"/>
      <c r="H59" s="147"/>
      <c r="I59" s="147"/>
      <c r="J59" s="147"/>
      <c r="K59" s="147"/>
      <c r="L59" s="147"/>
      <c r="M59" s="147"/>
      <c r="N59" s="147"/>
      <c r="O59" s="147"/>
      <c r="P59" s="147"/>
      <c r="Q59" s="147"/>
      <c r="R59" s="147"/>
      <c r="S59" s="147"/>
      <c r="T59" s="147"/>
      <c r="U59" s="147"/>
      <c r="V59" s="147"/>
    </row>
  </sheetData>
  <mergeCells count="8">
    <mergeCell ref="A1:B1"/>
    <mergeCell ref="B2:V2"/>
    <mergeCell ref="A4:A5"/>
    <mergeCell ref="B4:B5"/>
    <mergeCell ref="C4:C5"/>
    <mergeCell ref="D4:D5"/>
    <mergeCell ref="E4:V4"/>
    <mergeCell ref="T3:V3"/>
  </mergeCells>
  <phoneticPr fontId="221" type="noConversion"/>
  <conditionalFormatting sqref="E5:V5">
    <cfRule type="cellIs" dxfId="3" priority="1" stopIfTrue="1" operator="equal">
      <formula>0</formula>
    </cfRule>
    <cfRule type="cellIs" dxfId="2" priority="2" stopIfTrue="1" operator="between">
      <formula>-0.0001</formula>
      <formula>0.0001</formula>
    </cfRule>
  </conditionalFormatting>
  <printOptions horizontalCentered="1"/>
  <pageMargins left="0.87" right="0.70866141732283472" top="0.74803149606299213" bottom="0.74803149606299213" header="0.31496062992125984" footer="0.31496062992125984"/>
  <pageSetup paperSize="8" scale="74" orientation="landscape" r:id="rId1"/>
</worksheet>
</file>

<file path=xl/worksheets/sheet12.xml><?xml version="1.0" encoding="utf-8"?>
<worksheet xmlns="http://schemas.openxmlformats.org/spreadsheetml/2006/main" xmlns:r="http://schemas.openxmlformats.org/officeDocument/2006/relationships">
  <sheetPr filterMode="1"/>
  <dimension ref="A1:K870"/>
  <sheetViews>
    <sheetView tabSelected="1" zoomScale="70" zoomScaleNormal="70" zoomScaleSheetLayoutView="70" workbookViewId="0">
      <selection activeCell="M615" sqref="M615"/>
    </sheetView>
  </sheetViews>
  <sheetFormatPr defaultColWidth="8.77734375" defaultRowHeight="15"/>
  <cols>
    <col min="1" max="1" width="7.5546875" style="562" customWidth="1"/>
    <col min="2" max="2" width="8.21875" style="562" customWidth="1"/>
    <col min="3" max="3" width="7.21875" style="562" customWidth="1"/>
    <col min="4" max="4" width="49" style="562" customWidth="1"/>
    <col min="5" max="5" width="9.33203125" style="562" customWidth="1"/>
    <col min="6" max="6" width="17.109375" style="562" customWidth="1"/>
    <col min="7" max="7" width="16.33203125" style="562" customWidth="1"/>
    <col min="8" max="8" width="14.5546875" style="562" customWidth="1"/>
    <col min="9" max="10" width="10" style="562" customWidth="1"/>
    <col min="11" max="11" width="20.77734375" style="562" customWidth="1"/>
    <col min="12" max="16384" width="8.77734375" style="562"/>
  </cols>
  <sheetData>
    <row r="1" spans="1:11" ht="18.75">
      <c r="A1" s="704" t="s">
        <v>2599</v>
      </c>
      <c r="B1" s="704"/>
      <c r="C1" s="561"/>
    </row>
    <row r="2" spans="1:11" ht="29.25" customHeight="1">
      <c r="A2" s="708" t="s">
        <v>115</v>
      </c>
      <c r="B2" s="708"/>
      <c r="C2" s="708"/>
      <c r="D2" s="708"/>
      <c r="E2" s="708"/>
      <c r="F2" s="708"/>
      <c r="G2" s="708"/>
      <c r="H2" s="708"/>
      <c r="I2" s="708"/>
      <c r="J2" s="708"/>
      <c r="K2" s="708"/>
    </row>
    <row r="3" spans="1:11">
      <c r="A3" s="709" t="s">
        <v>468</v>
      </c>
      <c r="B3" s="709" t="s">
        <v>1567</v>
      </c>
      <c r="C3" s="709" t="s">
        <v>183</v>
      </c>
      <c r="D3" s="709" t="s">
        <v>184</v>
      </c>
      <c r="E3" s="697" t="s">
        <v>185</v>
      </c>
      <c r="F3" s="697" t="s">
        <v>186</v>
      </c>
      <c r="G3" s="700" t="s">
        <v>187</v>
      </c>
      <c r="H3" s="701"/>
      <c r="I3" s="697" t="s">
        <v>188</v>
      </c>
      <c r="J3" s="697" t="s">
        <v>189</v>
      </c>
      <c r="K3" s="697" t="s">
        <v>501</v>
      </c>
    </row>
    <row r="4" spans="1:11">
      <c r="A4" s="710"/>
      <c r="B4" s="710"/>
      <c r="C4" s="710"/>
      <c r="D4" s="710"/>
      <c r="E4" s="698"/>
      <c r="F4" s="698"/>
      <c r="G4" s="702"/>
      <c r="H4" s="703"/>
      <c r="I4" s="698"/>
      <c r="J4" s="698"/>
      <c r="K4" s="698"/>
    </row>
    <row r="5" spans="1:11" ht="15.75">
      <c r="A5" s="711"/>
      <c r="B5" s="711"/>
      <c r="C5" s="711"/>
      <c r="D5" s="711"/>
      <c r="E5" s="699"/>
      <c r="F5" s="699"/>
      <c r="G5" s="383" t="s">
        <v>193</v>
      </c>
      <c r="H5" s="383" t="s">
        <v>194</v>
      </c>
      <c r="I5" s="699"/>
      <c r="J5" s="699"/>
      <c r="K5" s="699"/>
    </row>
    <row r="6" spans="1:11" ht="15.6" customHeight="1">
      <c r="A6" s="705" t="s">
        <v>2635</v>
      </c>
      <c r="B6" s="706"/>
      <c r="C6" s="706"/>
      <c r="D6" s="707"/>
      <c r="E6" s="377"/>
      <c r="F6" s="529"/>
      <c r="G6" s="377"/>
      <c r="H6" s="425"/>
      <c r="I6" s="377"/>
      <c r="J6" s="377"/>
      <c r="K6" s="377"/>
    </row>
    <row r="7" spans="1:11" ht="15.75">
      <c r="A7" s="529" t="s">
        <v>498</v>
      </c>
      <c r="B7" s="529"/>
      <c r="C7" s="529"/>
      <c r="D7" s="563" t="s">
        <v>1133</v>
      </c>
      <c r="E7" s="564"/>
      <c r="F7" s="564"/>
      <c r="G7" s="377"/>
      <c r="H7" s="425"/>
      <c r="I7" s="377"/>
      <c r="J7" s="377"/>
      <c r="K7" s="377"/>
    </row>
    <row r="8" spans="1:11" ht="47.25" hidden="1">
      <c r="A8" s="358">
        <v>1</v>
      </c>
      <c r="B8" s="358" t="s">
        <v>1568</v>
      </c>
      <c r="C8" s="357" t="s">
        <v>315</v>
      </c>
      <c r="D8" s="359" t="s">
        <v>2600</v>
      </c>
      <c r="E8" s="360">
        <v>0.4</v>
      </c>
      <c r="F8" s="360" t="s">
        <v>308</v>
      </c>
      <c r="G8" s="360" t="s">
        <v>3270</v>
      </c>
      <c r="H8" s="360" t="s">
        <v>1793</v>
      </c>
      <c r="I8" s="360" t="s">
        <v>196</v>
      </c>
      <c r="J8" s="360" t="s">
        <v>198</v>
      </c>
      <c r="K8" s="357" t="s">
        <v>213</v>
      </c>
    </row>
    <row r="9" spans="1:11" ht="47.25" hidden="1">
      <c r="A9" s="364">
        <v>2</v>
      </c>
      <c r="B9" s="364" t="s">
        <v>1569</v>
      </c>
      <c r="C9" s="357" t="s">
        <v>315</v>
      </c>
      <c r="D9" s="359" t="s">
        <v>2601</v>
      </c>
      <c r="E9" s="360">
        <v>0.4</v>
      </c>
      <c r="F9" s="366" t="s">
        <v>308</v>
      </c>
      <c r="G9" s="360" t="s">
        <v>202</v>
      </c>
      <c r="H9" s="358" t="s">
        <v>159</v>
      </c>
      <c r="I9" s="360" t="s">
        <v>196</v>
      </c>
      <c r="J9" s="360" t="s">
        <v>198</v>
      </c>
      <c r="K9" s="357" t="s">
        <v>213</v>
      </c>
    </row>
    <row r="10" spans="1:11" ht="47.25" hidden="1">
      <c r="A10" s="358">
        <v>3</v>
      </c>
      <c r="B10" s="358" t="s">
        <v>1570</v>
      </c>
      <c r="C10" s="357" t="s">
        <v>315</v>
      </c>
      <c r="D10" s="359" t="s">
        <v>214</v>
      </c>
      <c r="E10" s="360">
        <v>2.5</v>
      </c>
      <c r="F10" s="360" t="s">
        <v>311</v>
      </c>
      <c r="G10" s="357" t="s">
        <v>215</v>
      </c>
      <c r="H10" s="565" t="s">
        <v>159</v>
      </c>
      <c r="I10" s="360" t="s">
        <v>197</v>
      </c>
      <c r="J10" s="360" t="s">
        <v>198</v>
      </c>
      <c r="K10" s="357" t="s">
        <v>213</v>
      </c>
    </row>
    <row r="11" spans="1:11" ht="47.25" hidden="1">
      <c r="A11" s="364">
        <v>4</v>
      </c>
      <c r="B11" s="358" t="s">
        <v>1571</v>
      </c>
      <c r="C11" s="357" t="s">
        <v>315</v>
      </c>
      <c r="D11" s="359" t="s">
        <v>1101</v>
      </c>
      <c r="E11" s="360">
        <v>42.8</v>
      </c>
      <c r="F11" s="360" t="s">
        <v>200</v>
      </c>
      <c r="G11" s="360" t="s">
        <v>201</v>
      </c>
      <c r="H11" s="360" t="s">
        <v>1797</v>
      </c>
      <c r="I11" s="360" t="s">
        <v>196</v>
      </c>
      <c r="J11" s="360" t="s">
        <v>198</v>
      </c>
      <c r="K11" s="357" t="s">
        <v>213</v>
      </c>
    </row>
    <row r="12" spans="1:11" ht="28.5" hidden="1" customHeight="1">
      <c r="A12" s="358">
        <v>5</v>
      </c>
      <c r="B12" s="364" t="s">
        <v>1572</v>
      </c>
      <c r="C12" s="357" t="s">
        <v>315</v>
      </c>
      <c r="D12" s="359" t="s">
        <v>211</v>
      </c>
      <c r="E12" s="360">
        <v>2.8</v>
      </c>
      <c r="F12" s="360" t="s">
        <v>311</v>
      </c>
      <c r="G12" s="360" t="s">
        <v>2747</v>
      </c>
      <c r="H12" s="565" t="s">
        <v>1793</v>
      </c>
      <c r="I12" s="360" t="s">
        <v>197</v>
      </c>
      <c r="J12" s="360" t="s">
        <v>198</v>
      </c>
      <c r="K12" s="357"/>
    </row>
    <row r="13" spans="1:11" ht="47.25" hidden="1">
      <c r="A13" s="364">
        <v>6</v>
      </c>
      <c r="B13" s="364" t="s">
        <v>1573</v>
      </c>
      <c r="C13" s="357" t="s">
        <v>315</v>
      </c>
      <c r="D13" s="359" t="s">
        <v>517</v>
      </c>
      <c r="E13" s="360">
        <v>2.9</v>
      </c>
      <c r="F13" s="360" t="s">
        <v>321</v>
      </c>
      <c r="G13" s="357" t="s">
        <v>3271</v>
      </c>
      <c r="H13" s="565" t="s">
        <v>1793</v>
      </c>
      <c r="I13" s="360" t="s">
        <v>197</v>
      </c>
      <c r="J13" s="360" t="s">
        <v>198</v>
      </c>
      <c r="K13" s="357" t="s">
        <v>213</v>
      </c>
    </row>
    <row r="14" spans="1:11" ht="15.75" hidden="1">
      <c r="A14" s="383" t="s">
        <v>499</v>
      </c>
      <c r="B14" s="383"/>
      <c r="C14" s="383"/>
      <c r="D14" s="566" t="s">
        <v>1381</v>
      </c>
      <c r="E14" s="564"/>
      <c r="F14" s="377"/>
      <c r="G14" s="377"/>
      <c r="H14" s="565"/>
      <c r="I14" s="377"/>
      <c r="J14" s="377"/>
      <c r="K14" s="377"/>
    </row>
    <row r="15" spans="1:11" ht="39" hidden="1" customHeight="1">
      <c r="A15" s="357">
        <v>1</v>
      </c>
      <c r="B15" s="357" t="s">
        <v>1580</v>
      </c>
      <c r="C15" s="357" t="s">
        <v>316</v>
      </c>
      <c r="D15" s="359" t="s">
        <v>547</v>
      </c>
      <c r="E15" s="360">
        <v>5.9499999999999997E-2</v>
      </c>
      <c r="F15" s="360" t="s">
        <v>308</v>
      </c>
      <c r="G15" s="360" t="s">
        <v>3204</v>
      </c>
      <c r="H15" s="360" t="s">
        <v>1793</v>
      </c>
      <c r="I15" s="360" t="s">
        <v>196</v>
      </c>
      <c r="J15" s="360" t="s">
        <v>198</v>
      </c>
      <c r="K15" s="360"/>
    </row>
    <row r="16" spans="1:11" ht="47.25" hidden="1">
      <c r="A16" s="357">
        <v>2</v>
      </c>
      <c r="B16" s="357" t="s">
        <v>1581</v>
      </c>
      <c r="C16" s="357" t="s">
        <v>316</v>
      </c>
      <c r="D16" s="359" t="s">
        <v>3223</v>
      </c>
      <c r="E16" s="360">
        <v>0.1</v>
      </c>
      <c r="F16" s="360" t="s">
        <v>308</v>
      </c>
      <c r="G16" s="357"/>
      <c r="H16" s="565" t="s">
        <v>1793</v>
      </c>
      <c r="I16" s="360" t="s">
        <v>197</v>
      </c>
      <c r="J16" s="360" t="s">
        <v>198</v>
      </c>
      <c r="K16" s="357" t="s">
        <v>3206</v>
      </c>
    </row>
    <row r="17" spans="1:11" ht="47.25" hidden="1">
      <c r="A17" s="357">
        <v>3</v>
      </c>
      <c r="B17" s="357" t="s">
        <v>1582</v>
      </c>
      <c r="C17" s="357" t="s">
        <v>316</v>
      </c>
      <c r="D17" s="359" t="s">
        <v>3205</v>
      </c>
      <c r="E17" s="360">
        <v>0.05</v>
      </c>
      <c r="F17" s="360" t="s">
        <v>340</v>
      </c>
      <c r="G17" s="357"/>
      <c r="H17" s="565" t="s">
        <v>157</v>
      </c>
      <c r="I17" s="360" t="s">
        <v>197</v>
      </c>
      <c r="J17" s="360" t="s">
        <v>198</v>
      </c>
      <c r="K17" s="357" t="s">
        <v>3206</v>
      </c>
    </row>
    <row r="18" spans="1:11" ht="47.25" hidden="1">
      <c r="A18" s="357">
        <v>4</v>
      </c>
      <c r="B18" s="357" t="s">
        <v>1583</v>
      </c>
      <c r="C18" s="357" t="s">
        <v>316</v>
      </c>
      <c r="D18" s="359" t="s">
        <v>3207</v>
      </c>
      <c r="E18" s="360">
        <v>0.1</v>
      </c>
      <c r="F18" s="360" t="s">
        <v>304</v>
      </c>
      <c r="G18" s="357"/>
      <c r="H18" s="565" t="s">
        <v>1795</v>
      </c>
      <c r="I18" s="360" t="s">
        <v>197</v>
      </c>
      <c r="J18" s="360" t="s">
        <v>198</v>
      </c>
      <c r="K18" s="357" t="s">
        <v>3206</v>
      </c>
    </row>
    <row r="19" spans="1:11" ht="47.25" hidden="1">
      <c r="A19" s="357">
        <v>5</v>
      </c>
      <c r="B19" s="357" t="s">
        <v>1584</v>
      </c>
      <c r="C19" s="357" t="s">
        <v>316</v>
      </c>
      <c r="D19" s="359" t="s">
        <v>3208</v>
      </c>
      <c r="E19" s="360">
        <v>0.2</v>
      </c>
      <c r="F19" s="360" t="s">
        <v>340</v>
      </c>
      <c r="G19" s="357"/>
      <c r="H19" s="565" t="s">
        <v>1797</v>
      </c>
      <c r="I19" s="360" t="s">
        <v>197</v>
      </c>
      <c r="J19" s="360" t="s">
        <v>198</v>
      </c>
      <c r="K19" s="357" t="s">
        <v>3206</v>
      </c>
    </row>
    <row r="20" spans="1:11" ht="47.25" hidden="1">
      <c r="A20" s="357">
        <v>6</v>
      </c>
      <c r="B20" s="357" t="s">
        <v>1585</v>
      </c>
      <c r="C20" s="357" t="s">
        <v>316</v>
      </c>
      <c r="D20" s="359" t="s">
        <v>3209</v>
      </c>
      <c r="E20" s="360">
        <v>0.1</v>
      </c>
      <c r="F20" s="360" t="s">
        <v>340</v>
      </c>
      <c r="G20" s="357"/>
      <c r="H20" s="565" t="s">
        <v>160</v>
      </c>
      <c r="I20" s="360" t="s">
        <v>197</v>
      </c>
      <c r="J20" s="360" t="s">
        <v>198</v>
      </c>
      <c r="K20" s="357" t="s">
        <v>3206</v>
      </c>
    </row>
    <row r="21" spans="1:11" ht="47.25" hidden="1">
      <c r="A21" s="357">
        <v>7</v>
      </c>
      <c r="B21" s="357" t="s">
        <v>1586</v>
      </c>
      <c r="C21" s="357" t="s">
        <v>316</v>
      </c>
      <c r="D21" s="359" t="s">
        <v>3210</v>
      </c>
      <c r="E21" s="360">
        <v>0.08</v>
      </c>
      <c r="F21" s="360" t="s">
        <v>340</v>
      </c>
      <c r="G21" s="357"/>
      <c r="H21" s="565" t="s">
        <v>161</v>
      </c>
      <c r="I21" s="360" t="s">
        <v>197</v>
      </c>
      <c r="J21" s="360" t="s">
        <v>198</v>
      </c>
      <c r="K21" s="357" t="s">
        <v>3206</v>
      </c>
    </row>
    <row r="22" spans="1:11" ht="47.25" hidden="1">
      <c r="A22" s="357">
        <v>8</v>
      </c>
      <c r="B22" s="357" t="s">
        <v>1587</v>
      </c>
      <c r="C22" s="357" t="s">
        <v>316</v>
      </c>
      <c r="D22" s="359" t="s">
        <v>3211</v>
      </c>
      <c r="E22" s="360">
        <v>0.1</v>
      </c>
      <c r="F22" s="360" t="s">
        <v>329</v>
      </c>
      <c r="G22" s="357"/>
      <c r="H22" s="565" t="s">
        <v>1800</v>
      </c>
      <c r="I22" s="360" t="s">
        <v>197</v>
      </c>
      <c r="J22" s="360" t="s">
        <v>198</v>
      </c>
      <c r="K22" s="357" t="s">
        <v>3206</v>
      </c>
    </row>
    <row r="23" spans="1:11" ht="47.25" hidden="1">
      <c r="A23" s="357">
        <v>9</v>
      </c>
      <c r="B23" s="357" t="s">
        <v>1588</v>
      </c>
      <c r="C23" s="357" t="s">
        <v>316</v>
      </c>
      <c r="D23" s="359" t="s">
        <v>3212</v>
      </c>
      <c r="E23" s="360">
        <v>0.18</v>
      </c>
      <c r="F23" s="360" t="s">
        <v>330</v>
      </c>
      <c r="G23" s="357"/>
      <c r="H23" s="565" t="s">
        <v>153</v>
      </c>
      <c r="I23" s="360" t="s">
        <v>197</v>
      </c>
      <c r="J23" s="360" t="s">
        <v>198</v>
      </c>
      <c r="K23" s="357" t="s">
        <v>3206</v>
      </c>
    </row>
    <row r="24" spans="1:11" ht="47.25" hidden="1">
      <c r="A24" s="357">
        <v>10</v>
      </c>
      <c r="B24" s="357" t="s">
        <v>1589</v>
      </c>
      <c r="C24" s="357" t="s">
        <v>316</v>
      </c>
      <c r="D24" s="359" t="s">
        <v>3213</v>
      </c>
      <c r="E24" s="360">
        <v>0.1</v>
      </c>
      <c r="F24" s="360" t="s">
        <v>330</v>
      </c>
      <c r="G24" s="357"/>
      <c r="H24" s="565" t="s">
        <v>1794</v>
      </c>
      <c r="I24" s="360" t="s">
        <v>197</v>
      </c>
      <c r="J24" s="360" t="s">
        <v>198</v>
      </c>
      <c r="K24" s="357" t="s">
        <v>3206</v>
      </c>
    </row>
    <row r="25" spans="1:11" ht="47.25" hidden="1">
      <c r="A25" s="357">
        <v>11</v>
      </c>
      <c r="B25" s="357" t="s">
        <v>1590</v>
      </c>
      <c r="C25" s="357" t="s">
        <v>316</v>
      </c>
      <c r="D25" s="359" t="s">
        <v>3214</v>
      </c>
      <c r="E25" s="360">
        <v>0.1</v>
      </c>
      <c r="F25" s="360" t="s">
        <v>329</v>
      </c>
      <c r="G25" s="357" t="s">
        <v>3215</v>
      </c>
      <c r="H25" s="565" t="s">
        <v>154</v>
      </c>
      <c r="I25" s="360" t="s">
        <v>197</v>
      </c>
      <c r="J25" s="360" t="s">
        <v>198</v>
      </c>
      <c r="K25" s="357" t="s">
        <v>3206</v>
      </c>
    </row>
    <row r="26" spans="1:11" ht="47.25" hidden="1">
      <c r="A26" s="357">
        <v>12</v>
      </c>
      <c r="B26" s="357" t="s">
        <v>1591</v>
      </c>
      <c r="C26" s="357" t="s">
        <v>316</v>
      </c>
      <c r="D26" s="359" t="s">
        <v>1387</v>
      </c>
      <c r="E26" s="360">
        <v>0.1</v>
      </c>
      <c r="F26" s="360" t="s">
        <v>340</v>
      </c>
      <c r="G26" s="357"/>
      <c r="H26" s="565" t="s">
        <v>199</v>
      </c>
      <c r="I26" s="360" t="s">
        <v>197</v>
      </c>
      <c r="J26" s="360" t="s">
        <v>198</v>
      </c>
      <c r="K26" s="357" t="s">
        <v>3206</v>
      </c>
    </row>
    <row r="27" spans="1:11" ht="47.25" hidden="1">
      <c r="A27" s="357">
        <v>13</v>
      </c>
      <c r="B27" s="357" t="s">
        <v>1592</v>
      </c>
      <c r="C27" s="357" t="s">
        <v>316</v>
      </c>
      <c r="D27" s="359" t="s">
        <v>3216</v>
      </c>
      <c r="E27" s="360">
        <v>0.1</v>
      </c>
      <c r="F27" s="360" t="s">
        <v>340</v>
      </c>
      <c r="G27" s="357"/>
      <c r="H27" s="565" t="s">
        <v>155</v>
      </c>
      <c r="I27" s="360" t="s">
        <v>197</v>
      </c>
      <c r="J27" s="360" t="s">
        <v>198</v>
      </c>
      <c r="K27" s="357" t="s">
        <v>3206</v>
      </c>
    </row>
    <row r="28" spans="1:11" ht="47.25" hidden="1">
      <c r="A28" s="357">
        <v>14</v>
      </c>
      <c r="B28" s="357" t="s">
        <v>1593</v>
      </c>
      <c r="C28" s="357" t="s">
        <v>316</v>
      </c>
      <c r="D28" s="359" t="s">
        <v>3217</v>
      </c>
      <c r="E28" s="360">
        <v>0.1</v>
      </c>
      <c r="F28" s="360" t="s">
        <v>308</v>
      </c>
      <c r="G28" s="357"/>
      <c r="H28" s="565" t="s">
        <v>1796</v>
      </c>
      <c r="I28" s="360" t="s">
        <v>197</v>
      </c>
      <c r="J28" s="360" t="s">
        <v>198</v>
      </c>
      <c r="K28" s="357" t="s">
        <v>3206</v>
      </c>
    </row>
    <row r="29" spans="1:11" ht="47.25" hidden="1">
      <c r="A29" s="357">
        <v>15</v>
      </c>
      <c r="B29" s="357" t="s">
        <v>1594</v>
      </c>
      <c r="C29" s="357" t="s">
        <v>316</v>
      </c>
      <c r="D29" s="359" t="s">
        <v>3218</v>
      </c>
      <c r="E29" s="360">
        <v>0.1</v>
      </c>
      <c r="F29" s="360" t="s">
        <v>327</v>
      </c>
      <c r="G29" s="357"/>
      <c r="H29" s="565" t="s">
        <v>158</v>
      </c>
      <c r="I29" s="360" t="s">
        <v>197</v>
      </c>
      <c r="J29" s="360" t="s">
        <v>198</v>
      </c>
      <c r="K29" s="357" t="s">
        <v>3206</v>
      </c>
    </row>
    <row r="30" spans="1:11" ht="47.25" hidden="1">
      <c r="A30" s="357">
        <v>16</v>
      </c>
      <c r="B30" s="357" t="s">
        <v>1595</v>
      </c>
      <c r="C30" s="357" t="s">
        <v>316</v>
      </c>
      <c r="D30" s="359" t="s">
        <v>3219</v>
      </c>
      <c r="E30" s="360">
        <v>0.1</v>
      </c>
      <c r="F30" s="360" t="s">
        <v>340</v>
      </c>
      <c r="G30" s="357"/>
      <c r="H30" s="565" t="s">
        <v>159</v>
      </c>
      <c r="I30" s="360" t="s">
        <v>197</v>
      </c>
      <c r="J30" s="360" t="s">
        <v>198</v>
      </c>
      <c r="K30" s="357" t="s">
        <v>3206</v>
      </c>
    </row>
    <row r="31" spans="1:11" ht="47.25" hidden="1">
      <c r="A31" s="357">
        <v>17</v>
      </c>
      <c r="B31" s="357" t="s">
        <v>1596</v>
      </c>
      <c r="C31" s="357" t="s">
        <v>316</v>
      </c>
      <c r="D31" s="359" t="s">
        <v>3220</v>
      </c>
      <c r="E31" s="360">
        <v>0.1</v>
      </c>
      <c r="F31" s="360" t="s">
        <v>340</v>
      </c>
      <c r="G31" s="357"/>
      <c r="H31" s="565" t="s">
        <v>156</v>
      </c>
      <c r="I31" s="360" t="s">
        <v>197</v>
      </c>
      <c r="J31" s="360" t="s">
        <v>198</v>
      </c>
      <c r="K31" s="357" t="s">
        <v>3206</v>
      </c>
    </row>
    <row r="32" spans="1:11" ht="47.25" hidden="1">
      <c r="A32" s="357">
        <v>18</v>
      </c>
      <c r="B32" s="357" t="s">
        <v>1597</v>
      </c>
      <c r="C32" s="357" t="s">
        <v>316</v>
      </c>
      <c r="D32" s="359" t="s">
        <v>3221</v>
      </c>
      <c r="E32" s="360">
        <v>0.1</v>
      </c>
      <c r="F32" s="360" t="s">
        <v>334</v>
      </c>
      <c r="G32" s="357" t="s">
        <v>3222</v>
      </c>
      <c r="H32" s="565" t="s">
        <v>1801</v>
      </c>
      <c r="I32" s="360" t="s">
        <v>197</v>
      </c>
      <c r="J32" s="360" t="s">
        <v>198</v>
      </c>
      <c r="K32" s="357" t="s">
        <v>3206</v>
      </c>
    </row>
    <row r="33" spans="1:11" ht="47.25" hidden="1">
      <c r="A33" s="357">
        <v>19</v>
      </c>
      <c r="B33" s="357" t="s">
        <v>1598</v>
      </c>
      <c r="C33" s="357" t="s">
        <v>316</v>
      </c>
      <c r="D33" s="359" t="s">
        <v>3224</v>
      </c>
      <c r="E33" s="360">
        <v>0.1</v>
      </c>
      <c r="F33" s="360" t="s">
        <v>330</v>
      </c>
      <c r="G33" s="357" t="s">
        <v>3225</v>
      </c>
      <c r="H33" s="565" t="s">
        <v>1799</v>
      </c>
      <c r="I33" s="360" t="s">
        <v>197</v>
      </c>
      <c r="J33" s="360" t="s">
        <v>198</v>
      </c>
      <c r="K33" s="357" t="s">
        <v>3206</v>
      </c>
    </row>
    <row r="34" spans="1:11" ht="15.75" hidden="1">
      <c r="A34" s="383" t="s">
        <v>500</v>
      </c>
      <c r="B34" s="383"/>
      <c r="C34" s="383"/>
      <c r="D34" s="567" t="s">
        <v>2780</v>
      </c>
      <c r="E34" s="564"/>
      <c r="F34" s="361"/>
      <c r="G34" s="377"/>
      <c r="H34" s="565"/>
      <c r="I34" s="377"/>
      <c r="J34" s="377"/>
      <c r="K34" s="377"/>
    </row>
    <row r="35" spans="1:11" ht="47.25" hidden="1">
      <c r="A35" s="357">
        <v>1</v>
      </c>
      <c r="B35" s="357" t="s">
        <v>909</v>
      </c>
      <c r="C35" s="357" t="s">
        <v>319</v>
      </c>
      <c r="D35" s="359" t="s">
        <v>2223</v>
      </c>
      <c r="E35" s="360">
        <v>30</v>
      </c>
      <c r="F35" s="360" t="s">
        <v>1149</v>
      </c>
      <c r="G35" s="403"/>
      <c r="H35" s="357" t="s">
        <v>155</v>
      </c>
      <c r="I35" s="360" t="s">
        <v>1147</v>
      </c>
      <c r="J35" s="360" t="s">
        <v>198</v>
      </c>
      <c r="K35" s="403"/>
    </row>
    <row r="36" spans="1:11" ht="47.25" hidden="1">
      <c r="A36" s="357">
        <v>2</v>
      </c>
      <c r="B36" s="357" t="s">
        <v>910</v>
      </c>
      <c r="C36" s="357" t="s">
        <v>319</v>
      </c>
      <c r="D36" s="359" t="s">
        <v>1424</v>
      </c>
      <c r="E36" s="360">
        <v>50</v>
      </c>
      <c r="F36" s="360" t="s">
        <v>2621</v>
      </c>
      <c r="G36" s="360"/>
      <c r="H36" s="565" t="s">
        <v>160</v>
      </c>
      <c r="I36" s="360" t="s">
        <v>197</v>
      </c>
      <c r="J36" s="360" t="s">
        <v>198</v>
      </c>
      <c r="K36" s="360"/>
    </row>
    <row r="37" spans="1:11" ht="15.75" hidden="1">
      <c r="A37" s="383" t="s">
        <v>3234</v>
      </c>
      <c r="B37" s="383"/>
      <c r="C37" s="383"/>
      <c r="D37" s="566" t="s">
        <v>2326</v>
      </c>
      <c r="E37" s="564"/>
      <c r="F37" s="377"/>
      <c r="G37" s="377"/>
      <c r="H37" s="565"/>
      <c r="I37" s="377"/>
      <c r="J37" s="377"/>
      <c r="K37" s="377"/>
    </row>
    <row r="38" spans="1:11" ht="47.25" hidden="1">
      <c r="A38" s="357">
        <v>1</v>
      </c>
      <c r="B38" s="357" t="s">
        <v>1613</v>
      </c>
      <c r="C38" s="357" t="s">
        <v>320</v>
      </c>
      <c r="D38" s="359" t="s">
        <v>2745</v>
      </c>
      <c r="E38" s="360">
        <v>11.819999999999999</v>
      </c>
      <c r="F38" s="360" t="s">
        <v>3242</v>
      </c>
      <c r="G38" s="360" t="s">
        <v>2747</v>
      </c>
      <c r="H38" s="360" t="s">
        <v>1793</v>
      </c>
      <c r="I38" s="360" t="s">
        <v>196</v>
      </c>
      <c r="J38" s="360" t="s">
        <v>198</v>
      </c>
      <c r="K38" s="360"/>
    </row>
    <row r="39" spans="1:11" ht="63" hidden="1">
      <c r="A39" s="357">
        <v>2</v>
      </c>
      <c r="B39" s="357" t="s">
        <v>1616</v>
      </c>
      <c r="C39" s="357" t="s">
        <v>320</v>
      </c>
      <c r="D39" s="359" t="s">
        <v>3244</v>
      </c>
      <c r="E39" s="360">
        <v>113</v>
      </c>
      <c r="F39" s="360" t="s">
        <v>3245</v>
      </c>
      <c r="G39" s="360" t="s">
        <v>3246</v>
      </c>
      <c r="H39" s="358" t="s">
        <v>1799</v>
      </c>
      <c r="I39" s="360" t="s">
        <v>196</v>
      </c>
      <c r="J39" s="360" t="s">
        <v>198</v>
      </c>
      <c r="K39" s="360"/>
    </row>
    <row r="40" spans="1:11" ht="21" hidden="1" customHeight="1">
      <c r="A40" s="357">
        <v>3</v>
      </c>
      <c r="B40" s="357" t="s">
        <v>1621</v>
      </c>
      <c r="C40" s="357" t="s">
        <v>320</v>
      </c>
      <c r="D40" s="359" t="s">
        <v>1156</v>
      </c>
      <c r="E40" s="360">
        <v>1.06</v>
      </c>
      <c r="F40" s="360" t="s">
        <v>311</v>
      </c>
      <c r="G40" s="360" t="s">
        <v>3236</v>
      </c>
      <c r="H40" s="357" t="s">
        <v>153</v>
      </c>
      <c r="I40" s="360" t="s">
        <v>196</v>
      </c>
      <c r="J40" s="360" t="s">
        <v>198</v>
      </c>
      <c r="K40" s="360"/>
    </row>
    <row r="41" spans="1:11" ht="18" hidden="1" customHeight="1">
      <c r="A41" s="357">
        <v>4</v>
      </c>
      <c r="B41" s="357" t="s">
        <v>1630</v>
      </c>
      <c r="C41" s="357" t="s">
        <v>320</v>
      </c>
      <c r="D41" s="359" t="s">
        <v>3261</v>
      </c>
      <c r="E41" s="360">
        <v>3</v>
      </c>
      <c r="F41" s="360" t="s">
        <v>192</v>
      </c>
      <c r="G41" s="360" t="s">
        <v>3262</v>
      </c>
      <c r="H41" s="357" t="s">
        <v>159</v>
      </c>
      <c r="I41" s="360" t="s">
        <v>196</v>
      </c>
      <c r="J41" s="360" t="s">
        <v>198</v>
      </c>
      <c r="K41" s="360"/>
    </row>
    <row r="42" spans="1:11" ht="21.6" hidden="1" customHeight="1">
      <c r="A42" s="357">
        <v>5</v>
      </c>
      <c r="B42" s="357" t="s">
        <v>1624</v>
      </c>
      <c r="C42" s="357" t="s">
        <v>320</v>
      </c>
      <c r="D42" s="359" t="s">
        <v>3255</v>
      </c>
      <c r="E42" s="360">
        <v>0.36</v>
      </c>
      <c r="F42" s="360" t="s">
        <v>308</v>
      </c>
      <c r="G42" s="358" t="s">
        <v>3256</v>
      </c>
      <c r="H42" s="360" t="s">
        <v>156</v>
      </c>
      <c r="I42" s="360" t="s">
        <v>197</v>
      </c>
      <c r="J42" s="360" t="s">
        <v>198</v>
      </c>
      <c r="K42" s="358"/>
    </row>
    <row r="43" spans="1:11" ht="31.15" hidden="1" customHeight="1">
      <c r="A43" s="357">
        <v>6</v>
      </c>
      <c r="B43" s="357" t="s">
        <v>1645</v>
      </c>
      <c r="C43" s="357" t="s">
        <v>320</v>
      </c>
      <c r="D43" s="359" t="s">
        <v>2743</v>
      </c>
      <c r="E43" s="360">
        <v>1.5</v>
      </c>
      <c r="F43" s="360" t="s">
        <v>308</v>
      </c>
      <c r="G43" s="360"/>
      <c r="H43" s="357" t="s">
        <v>154</v>
      </c>
      <c r="I43" s="360" t="s">
        <v>197</v>
      </c>
      <c r="J43" s="360" t="s">
        <v>198</v>
      </c>
      <c r="K43" s="360"/>
    </row>
    <row r="44" spans="1:11" ht="34.9" hidden="1" customHeight="1">
      <c r="A44" s="357">
        <v>7</v>
      </c>
      <c r="B44" s="357" t="s">
        <v>1634</v>
      </c>
      <c r="C44" s="357" t="s">
        <v>320</v>
      </c>
      <c r="D44" s="359" t="s">
        <v>3267</v>
      </c>
      <c r="E44" s="360">
        <v>0.8</v>
      </c>
      <c r="F44" s="360" t="s">
        <v>191</v>
      </c>
      <c r="G44" s="357"/>
      <c r="H44" s="565" t="s">
        <v>199</v>
      </c>
      <c r="I44" s="360" t="s">
        <v>197</v>
      </c>
      <c r="J44" s="360" t="s">
        <v>198</v>
      </c>
      <c r="K44" s="357"/>
    </row>
    <row r="45" spans="1:11" ht="51" hidden="1" customHeight="1">
      <c r="A45" s="357">
        <v>8</v>
      </c>
      <c r="B45" s="357" t="s">
        <v>1635</v>
      </c>
      <c r="C45" s="357" t="s">
        <v>320</v>
      </c>
      <c r="D45" s="359" t="s">
        <v>3268</v>
      </c>
      <c r="E45" s="360">
        <v>0.8</v>
      </c>
      <c r="F45" s="360" t="s">
        <v>3269</v>
      </c>
      <c r="G45" s="357"/>
      <c r="H45" s="565" t="s">
        <v>1799</v>
      </c>
      <c r="I45" s="360" t="s">
        <v>197</v>
      </c>
      <c r="J45" s="360" t="s">
        <v>198</v>
      </c>
      <c r="K45" s="357" t="s">
        <v>122</v>
      </c>
    </row>
    <row r="46" spans="1:11" ht="31.15" hidden="1" customHeight="1">
      <c r="A46" s="357">
        <v>9</v>
      </c>
      <c r="B46" s="357" t="s">
        <v>1614</v>
      </c>
      <c r="C46" s="357" t="s">
        <v>320</v>
      </c>
      <c r="D46" s="359" t="s">
        <v>1102</v>
      </c>
      <c r="E46" s="360">
        <v>0.9</v>
      </c>
      <c r="F46" s="360" t="s">
        <v>340</v>
      </c>
      <c r="G46" s="360" t="s">
        <v>2</v>
      </c>
      <c r="H46" s="360" t="s">
        <v>1793</v>
      </c>
      <c r="I46" s="360" t="s">
        <v>196</v>
      </c>
      <c r="J46" s="360" t="s">
        <v>198</v>
      </c>
      <c r="K46" s="360"/>
    </row>
    <row r="47" spans="1:11" ht="46.9" hidden="1" customHeight="1">
      <c r="A47" s="357">
        <v>10</v>
      </c>
      <c r="B47" s="357" t="s">
        <v>1612</v>
      </c>
      <c r="C47" s="357" t="s">
        <v>320</v>
      </c>
      <c r="D47" s="359" t="s">
        <v>684</v>
      </c>
      <c r="E47" s="360">
        <v>1</v>
      </c>
      <c r="F47" s="360" t="s">
        <v>308</v>
      </c>
      <c r="G47" s="360"/>
      <c r="H47" s="360" t="s">
        <v>155</v>
      </c>
      <c r="I47" s="360" t="s">
        <v>197</v>
      </c>
      <c r="J47" s="360" t="s">
        <v>198</v>
      </c>
      <c r="K47" s="360"/>
    </row>
    <row r="48" spans="1:11" ht="19.149999999999999" hidden="1" customHeight="1">
      <c r="A48" s="357">
        <v>11</v>
      </c>
      <c r="B48" s="357" t="s">
        <v>1617</v>
      </c>
      <c r="C48" s="357" t="s">
        <v>320</v>
      </c>
      <c r="D48" s="359" t="s">
        <v>3247</v>
      </c>
      <c r="E48" s="360">
        <v>0.67</v>
      </c>
      <c r="F48" s="360" t="s">
        <v>304</v>
      </c>
      <c r="G48" s="364" t="s">
        <v>3248</v>
      </c>
      <c r="H48" s="358" t="s">
        <v>154</v>
      </c>
      <c r="I48" s="360" t="s">
        <v>196</v>
      </c>
      <c r="J48" s="360" t="s">
        <v>198</v>
      </c>
      <c r="K48" s="360"/>
    </row>
    <row r="49" spans="1:11" ht="19.149999999999999" hidden="1" customHeight="1">
      <c r="A49" s="357">
        <v>12</v>
      </c>
      <c r="B49" s="357" t="s">
        <v>1625</v>
      </c>
      <c r="C49" s="357" t="s">
        <v>320</v>
      </c>
      <c r="D49" s="359" t="s">
        <v>3257</v>
      </c>
      <c r="E49" s="360">
        <v>0.1</v>
      </c>
      <c r="F49" s="360" t="s">
        <v>329</v>
      </c>
      <c r="G49" s="364" t="s">
        <v>3258</v>
      </c>
      <c r="H49" s="357" t="s">
        <v>157</v>
      </c>
      <c r="I49" s="360" t="s">
        <v>196</v>
      </c>
      <c r="J49" s="360" t="s">
        <v>198</v>
      </c>
      <c r="K49" s="364"/>
    </row>
    <row r="50" spans="1:11" ht="63" hidden="1">
      <c r="A50" s="357">
        <v>13</v>
      </c>
      <c r="B50" s="357" t="s">
        <v>1628</v>
      </c>
      <c r="C50" s="357" t="s">
        <v>320</v>
      </c>
      <c r="D50" s="359" t="s">
        <v>1157</v>
      </c>
      <c r="E50" s="360">
        <v>1.2</v>
      </c>
      <c r="F50" s="360" t="s">
        <v>308</v>
      </c>
      <c r="G50" s="360"/>
      <c r="H50" s="357" t="s">
        <v>159</v>
      </c>
      <c r="I50" s="360" t="s">
        <v>197</v>
      </c>
      <c r="J50" s="360" t="s">
        <v>198</v>
      </c>
      <c r="K50" s="360"/>
    </row>
    <row r="51" spans="1:11" ht="31.15" hidden="1" customHeight="1">
      <c r="A51" s="357">
        <v>14</v>
      </c>
      <c r="B51" s="357" t="s">
        <v>1629</v>
      </c>
      <c r="C51" s="357" t="s">
        <v>320</v>
      </c>
      <c r="D51" s="359" t="s">
        <v>3259</v>
      </c>
      <c r="E51" s="360">
        <v>1.1499999999999999</v>
      </c>
      <c r="F51" s="360" t="s">
        <v>311</v>
      </c>
      <c r="G51" s="357" t="s">
        <v>3260</v>
      </c>
      <c r="H51" s="357" t="s">
        <v>159</v>
      </c>
      <c r="I51" s="360" t="s">
        <v>196</v>
      </c>
      <c r="J51" s="360" t="s">
        <v>198</v>
      </c>
      <c r="K51" s="357"/>
    </row>
    <row r="52" spans="1:11" ht="31.15" hidden="1" customHeight="1">
      <c r="A52" s="357">
        <v>15</v>
      </c>
      <c r="B52" s="357" t="s">
        <v>1632</v>
      </c>
      <c r="C52" s="357" t="s">
        <v>320</v>
      </c>
      <c r="D52" s="359" t="s">
        <v>3264</v>
      </c>
      <c r="E52" s="360">
        <v>0.35</v>
      </c>
      <c r="F52" s="360" t="s">
        <v>331</v>
      </c>
      <c r="G52" s="357" t="s">
        <v>3222</v>
      </c>
      <c r="H52" s="565" t="s">
        <v>1801</v>
      </c>
      <c r="I52" s="360" t="s">
        <v>197</v>
      </c>
      <c r="J52" s="360" t="s">
        <v>198</v>
      </c>
      <c r="K52" s="357"/>
    </row>
    <row r="53" spans="1:11" ht="31.15" hidden="1" customHeight="1">
      <c r="A53" s="357">
        <v>16</v>
      </c>
      <c r="B53" s="357" t="s">
        <v>1637</v>
      </c>
      <c r="C53" s="357" t="s">
        <v>320</v>
      </c>
      <c r="D53" s="359" t="s">
        <v>52</v>
      </c>
      <c r="E53" s="360">
        <v>0.9</v>
      </c>
      <c r="F53" s="360" t="s">
        <v>190</v>
      </c>
      <c r="G53" s="357" t="s">
        <v>5</v>
      </c>
      <c r="H53" s="360" t="s">
        <v>1793</v>
      </c>
      <c r="I53" s="360" t="s">
        <v>197</v>
      </c>
      <c r="J53" s="360" t="s">
        <v>198</v>
      </c>
      <c r="K53" s="357"/>
    </row>
    <row r="54" spans="1:11" ht="31.15" hidden="1" customHeight="1">
      <c r="A54" s="357">
        <v>17</v>
      </c>
      <c r="B54" s="357" t="s">
        <v>1638</v>
      </c>
      <c r="C54" s="357" t="s">
        <v>320</v>
      </c>
      <c r="D54" s="359" t="s">
        <v>53</v>
      </c>
      <c r="E54" s="360">
        <v>0.21</v>
      </c>
      <c r="F54" s="360" t="s">
        <v>1109</v>
      </c>
      <c r="G54" s="357" t="s">
        <v>3271</v>
      </c>
      <c r="H54" s="360" t="s">
        <v>1793</v>
      </c>
      <c r="I54" s="360" t="s">
        <v>197</v>
      </c>
      <c r="J54" s="360" t="s">
        <v>198</v>
      </c>
      <c r="K54" s="357"/>
    </row>
    <row r="55" spans="1:11" ht="31.15" hidden="1" customHeight="1">
      <c r="A55" s="357">
        <v>18</v>
      </c>
      <c r="B55" s="357" t="s">
        <v>1639</v>
      </c>
      <c r="C55" s="357" t="s">
        <v>320</v>
      </c>
      <c r="D55" s="359" t="s">
        <v>1534</v>
      </c>
      <c r="E55" s="360">
        <v>0.1</v>
      </c>
      <c r="F55" s="360" t="s">
        <v>340</v>
      </c>
      <c r="G55" s="357" t="s">
        <v>3271</v>
      </c>
      <c r="H55" s="360" t="s">
        <v>1793</v>
      </c>
      <c r="I55" s="360" t="s">
        <v>197</v>
      </c>
      <c r="J55" s="360" t="s">
        <v>198</v>
      </c>
      <c r="K55" s="357"/>
    </row>
    <row r="56" spans="1:11" ht="18.75" hidden="1" customHeight="1">
      <c r="A56" s="357">
        <v>19</v>
      </c>
      <c r="B56" s="357" t="s">
        <v>1640</v>
      </c>
      <c r="C56" s="357" t="s">
        <v>320</v>
      </c>
      <c r="D56" s="359" t="s">
        <v>2602</v>
      </c>
      <c r="E56" s="360">
        <v>1.1000000000000001</v>
      </c>
      <c r="F56" s="360" t="s">
        <v>304</v>
      </c>
      <c r="G56" s="357" t="s">
        <v>6</v>
      </c>
      <c r="H56" s="360" t="s">
        <v>1793</v>
      </c>
      <c r="I56" s="360" t="s">
        <v>197</v>
      </c>
      <c r="J56" s="360" t="s">
        <v>198</v>
      </c>
      <c r="K56" s="357"/>
    </row>
    <row r="57" spans="1:11" ht="32.450000000000003" hidden="1" customHeight="1">
      <c r="A57" s="357">
        <v>20</v>
      </c>
      <c r="B57" s="357" t="s">
        <v>1641</v>
      </c>
      <c r="C57" s="357" t="s">
        <v>320</v>
      </c>
      <c r="D57" s="359" t="s">
        <v>556</v>
      </c>
      <c r="E57" s="360">
        <v>10</v>
      </c>
      <c r="F57" s="360" t="s">
        <v>1163</v>
      </c>
      <c r="G57" s="357"/>
      <c r="H57" s="360" t="s">
        <v>1793</v>
      </c>
      <c r="I57" s="360" t="s">
        <v>197</v>
      </c>
      <c r="J57" s="360" t="s">
        <v>198</v>
      </c>
      <c r="K57" s="357"/>
    </row>
    <row r="58" spans="1:11" ht="31.15" hidden="1" customHeight="1">
      <c r="A58" s="357">
        <v>21</v>
      </c>
      <c r="B58" s="357" t="s">
        <v>1664</v>
      </c>
      <c r="C58" s="357" t="s">
        <v>320</v>
      </c>
      <c r="D58" s="359" t="s">
        <v>685</v>
      </c>
      <c r="E58" s="360">
        <v>0.3</v>
      </c>
      <c r="F58" s="360" t="s">
        <v>330</v>
      </c>
      <c r="G58" s="357" t="s">
        <v>3225</v>
      </c>
      <c r="H58" s="360" t="s">
        <v>1799</v>
      </c>
      <c r="I58" s="360" t="s">
        <v>197</v>
      </c>
      <c r="J58" s="360" t="s">
        <v>198</v>
      </c>
      <c r="K58" s="357"/>
    </row>
    <row r="59" spans="1:11" ht="22.5" hidden="1" customHeight="1">
      <c r="A59" s="357">
        <v>22</v>
      </c>
      <c r="B59" s="357" t="s">
        <v>1642</v>
      </c>
      <c r="C59" s="357" t="s">
        <v>320</v>
      </c>
      <c r="D59" s="359" t="s">
        <v>686</v>
      </c>
      <c r="E59" s="360">
        <v>0.4</v>
      </c>
      <c r="F59" s="360" t="s">
        <v>304</v>
      </c>
      <c r="G59" s="357" t="s">
        <v>3272</v>
      </c>
      <c r="H59" s="565" t="s">
        <v>1794</v>
      </c>
      <c r="I59" s="360" t="s">
        <v>197</v>
      </c>
      <c r="J59" s="360" t="s">
        <v>198</v>
      </c>
      <c r="K59" s="357"/>
    </row>
    <row r="60" spans="1:11" ht="22.5" hidden="1" customHeight="1">
      <c r="A60" s="357">
        <v>23</v>
      </c>
      <c r="B60" s="357" t="s">
        <v>1643</v>
      </c>
      <c r="C60" s="357" t="s">
        <v>320</v>
      </c>
      <c r="D60" s="359" t="s">
        <v>568</v>
      </c>
      <c r="E60" s="360">
        <v>0.14000000000000001</v>
      </c>
      <c r="F60" s="360" t="s">
        <v>305</v>
      </c>
      <c r="G60" s="360" t="s">
        <v>569</v>
      </c>
      <c r="H60" s="357" t="s">
        <v>160</v>
      </c>
      <c r="I60" s="360" t="s">
        <v>197</v>
      </c>
      <c r="J60" s="360" t="s">
        <v>198</v>
      </c>
      <c r="K60" s="360"/>
    </row>
    <row r="61" spans="1:11" ht="22.5" hidden="1" customHeight="1">
      <c r="A61" s="357">
        <v>24</v>
      </c>
      <c r="B61" s="357" t="s">
        <v>1644</v>
      </c>
      <c r="C61" s="357" t="s">
        <v>320</v>
      </c>
      <c r="D61" s="359" t="s">
        <v>570</v>
      </c>
      <c r="E61" s="360">
        <v>0.35</v>
      </c>
      <c r="F61" s="360" t="s">
        <v>312</v>
      </c>
      <c r="G61" s="360" t="s">
        <v>571</v>
      </c>
      <c r="H61" s="357" t="s">
        <v>160</v>
      </c>
      <c r="I61" s="360" t="s">
        <v>197</v>
      </c>
      <c r="J61" s="360" t="s">
        <v>198</v>
      </c>
      <c r="K61" s="360"/>
    </row>
    <row r="62" spans="1:11" ht="22.5" hidden="1" customHeight="1">
      <c r="A62" s="357">
        <v>25</v>
      </c>
      <c r="B62" s="357" t="s">
        <v>2818</v>
      </c>
      <c r="C62" s="357" t="s">
        <v>320</v>
      </c>
      <c r="D62" s="359" t="s">
        <v>2815</v>
      </c>
      <c r="E62" s="360">
        <v>1.2</v>
      </c>
      <c r="F62" s="360" t="s">
        <v>311</v>
      </c>
      <c r="G62" s="360" t="s">
        <v>210</v>
      </c>
      <c r="H62" s="357" t="s">
        <v>158</v>
      </c>
      <c r="I62" s="360" t="s">
        <v>197</v>
      </c>
      <c r="J62" s="360" t="s">
        <v>198</v>
      </c>
      <c r="K62" s="360"/>
    </row>
    <row r="63" spans="1:11" ht="22.5" hidden="1" customHeight="1">
      <c r="A63" s="357">
        <v>26</v>
      </c>
      <c r="B63" s="357" t="s">
        <v>1615</v>
      </c>
      <c r="C63" s="357" t="s">
        <v>320</v>
      </c>
      <c r="D63" s="359" t="s">
        <v>687</v>
      </c>
      <c r="E63" s="360">
        <v>0.95</v>
      </c>
      <c r="F63" s="360" t="s">
        <v>311</v>
      </c>
      <c r="G63" s="360" t="s">
        <v>3243</v>
      </c>
      <c r="H63" s="358" t="s">
        <v>1799</v>
      </c>
      <c r="I63" s="360" t="s">
        <v>196</v>
      </c>
      <c r="J63" s="360" t="s">
        <v>198</v>
      </c>
      <c r="K63" s="360"/>
    </row>
    <row r="64" spans="1:11" ht="22.5" hidden="1" customHeight="1">
      <c r="A64" s="357">
        <v>27</v>
      </c>
      <c r="B64" s="357" t="s">
        <v>1646</v>
      </c>
      <c r="C64" s="357" t="s">
        <v>320</v>
      </c>
      <c r="D64" s="359" t="s">
        <v>1445</v>
      </c>
      <c r="E64" s="360">
        <v>7.0000000000000007E-2</v>
      </c>
      <c r="F64" s="360" t="s">
        <v>190</v>
      </c>
      <c r="G64" s="358" t="s">
        <v>3272</v>
      </c>
      <c r="H64" s="357" t="s">
        <v>1794</v>
      </c>
      <c r="I64" s="360" t="s">
        <v>196</v>
      </c>
      <c r="J64" s="360" t="s">
        <v>198</v>
      </c>
      <c r="K64" s="358"/>
    </row>
    <row r="65" spans="1:11" ht="22.5" hidden="1" customHeight="1">
      <c r="A65" s="357">
        <v>28</v>
      </c>
      <c r="B65" s="357" t="s">
        <v>1647</v>
      </c>
      <c r="C65" s="357" t="s">
        <v>320</v>
      </c>
      <c r="D65" s="359" t="s">
        <v>1444</v>
      </c>
      <c r="E65" s="360">
        <v>0.13</v>
      </c>
      <c r="F65" s="360" t="s">
        <v>308</v>
      </c>
      <c r="G65" s="364" t="s">
        <v>205</v>
      </c>
      <c r="H65" s="358" t="s">
        <v>153</v>
      </c>
      <c r="I65" s="360" t="s">
        <v>196</v>
      </c>
      <c r="J65" s="360" t="s">
        <v>198</v>
      </c>
      <c r="K65" s="364"/>
    </row>
    <row r="66" spans="1:11" ht="22.5" hidden="1" customHeight="1">
      <c r="A66" s="357">
        <v>29</v>
      </c>
      <c r="B66" s="357" t="s">
        <v>1648</v>
      </c>
      <c r="C66" s="357" t="s">
        <v>320</v>
      </c>
      <c r="D66" s="359" t="s">
        <v>1136</v>
      </c>
      <c r="E66" s="360">
        <v>0.3</v>
      </c>
      <c r="F66" s="360" t="s">
        <v>311</v>
      </c>
      <c r="G66" s="358" t="s">
        <v>1076</v>
      </c>
      <c r="H66" s="360" t="s">
        <v>1799</v>
      </c>
      <c r="I66" s="360" t="s">
        <v>197</v>
      </c>
      <c r="J66" s="360" t="s">
        <v>198</v>
      </c>
      <c r="K66" s="358"/>
    </row>
    <row r="67" spans="1:11" ht="22.5" hidden="1" customHeight="1">
      <c r="A67" s="357">
        <v>30</v>
      </c>
      <c r="B67" s="357" t="s">
        <v>1649</v>
      </c>
      <c r="C67" s="357" t="s">
        <v>320</v>
      </c>
      <c r="D67" s="359" t="s">
        <v>596</v>
      </c>
      <c r="E67" s="360">
        <v>0.71</v>
      </c>
      <c r="F67" s="360" t="s">
        <v>308</v>
      </c>
      <c r="G67" s="358" t="s">
        <v>597</v>
      </c>
      <c r="H67" s="360" t="s">
        <v>156</v>
      </c>
      <c r="I67" s="360" t="s">
        <v>197</v>
      </c>
      <c r="J67" s="360" t="s">
        <v>198</v>
      </c>
      <c r="K67" s="358"/>
    </row>
    <row r="68" spans="1:11" ht="22.5" hidden="1" customHeight="1">
      <c r="A68" s="357">
        <v>31</v>
      </c>
      <c r="B68" s="357" t="s">
        <v>1650</v>
      </c>
      <c r="C68" s="357" t="s">
        <v>320</v>
      </c>
      <c r="D68" s="359" t="s">
        <v>598</v>
      </c>
      <c r="E68" s="360">
        <v>0.05</v>
      </c>
      <c r="F68" s="360" t="s">
        <v>312</v>
      </c>
      <c r="G68" s="358" t="s">
        <v>209</v>
      </c>
      <c r="H68" s="357" t="s">
        <v>1796</v>
      </c>
      <c r="I68" s="360" t="s">
        <v>196</v>
      </c>
      <c r="J68" s="360" t="s">
        <v>198</v>
      </c>
      <c r="K68" s="358"/>
    </row>
    <row r="69" spans="1:11" ht="31.5" hidden="1">
      <c r="A69" s="357">
        <v>32</v>
      </c>
      <c r="B69" s="357" t="s">
        <v>1651</v>
      </c>
      <c r="C69" s="357" t="s">
        <v>320</v>
      </c>
      <c r="D69" s="359" t="s">
        <v>688</v>
      </c>
      <c r="E69" s="360">
        <v>0.02</v>
      </c>
      <c r="F69" s="360" t="s">
        <v>191</v>
      </c>
      <c r="G69" s="357" t="s">
        <v>600</v>
      </c>
      <c r="H69" s="565" t="s">
        <v>1797</v>
      </c>
      <c r="I69" s="360" t="s">
        <v>197</v>
      </c>
      <c r="J69" s="360" t="s">
        <v>198</v>
      </c>
      <c r="K69" s="357" t="s">
        <v>1105</v>
      </c>
    </row>
    <row r="70" spans="1:11" ht="22.5" hidden="1" customHeight="1">
      <c r="A70" s="357">
        <v>33</v>
      </c>
      <c r="B70" s="357" t="s">
        <v>1652</v>
      </c>
      <c r="C70" s="357" t="s">
        <v>320</v>
      </c>
      <c r="D70" s="359" t="s">
        <v>555</v>
      </c>
      <c r="E70" s="360">
        <v>0.2</v>
      </c>
      <c r="F70" s="360" t="s">
        <v>308</v>
      </c>
      <c r="G70" s="357" t="s">
        <v>2754</v>
      </c>
      <c r="H70" s="360" t="s">
        <v>155</v>
      </c>
      <c r="I70" s="360" t="s">
        <v>197</v>
      </c>
      <c r="J70" s="360" t="s">
        <v>198</v>
      </c>
      <c r="K70" s="357"/>
    </row>
    <row r="71" spans="1:11" ht="30.6" hidden="1" customHeight="1">
      <c r="A71" s="357">
        <v>34</v>
      </c>
      <c r="B71" s="357" t="s">
        <v>1653</v>
      </c>
      <c r="C71" s="357" t="s">
        <v>320</v>
      </c>
      <c r="D71" s="359" t="s">
        <v>1443</v>
      </c>
      <c r="E71" s="360">
        <v>0.04</v>
      </c>
      <c r="F71" s="360" t="s">
        <v>328</v>
      </c>
      <c r="G71" s="357" t="s">
        <v>2754</v>
      </c>
      <c r="H71" s="360" t="s">
        <v>155</v>
      </c>
      <c r="I71" s="360" t="s">
        <v>197</v>
      </c>
      <c r="J71" s="360" t="s">
        <v>198</v>
      </c>
      <c r="K71" s="357"/>
    </row>
    <row r="72" spans="1:11" ht="22.5" hidden="1" customHeight="1">
      <c r="A72" s="357">
        <v>35</v>
      </c>
      <c r="B72" s="357" t="s">
        <v>1654</v>
      </c>
      <c r="C72" s="357" t="s">
        <v>320</v>
      </c>
      <c r="D72" s="359" t="s">
        <v>689</v>
      </c>
      <c r="E72" s="360">
        <v>0.15</v>
      </c>
      <c r="F72" s="360" t="s">
        <v>311</v>
      </c>
      <c r="G72" s="357" t="s">
        <v>2285</v>
      </c>
      <c r="H72" s="360" t="s">
        <v>161</v>
      </c>
      <c r="I72" s="360" t="s">
        <v>197</v>
      </c>
      <c r="J72" s="360" t="s">
        <v>198</v>
      </c>
      <c r="K72" s="357"/>
    </row>
    <row r="73" spans="1:11" ht="22.5" hidden="1" customHeight="1">
      <c r="A73" s="357">
        <v>36</v>
      </c>
      <c r="B73" s="357" t="s">
        <v>1655</v>
      </c>
      <c r="C73" s="357" t="s">
        <v>320</v>
      </c>
      <c r="D73" s="359" t="s">
        <v>1439</v>
      </c>
      <c r="E73" s="360">
        <v>0.05</v>
      </c>
      <c r="F73" s="360" t="s">
        <v>308</v>
      </c>
      <c r="G73" s="357" t="s">
        <v>592</v>
      </c>
      <c r="H73" s="360" t="s">
        <v>1796</v>
      </c>
      <c r="I73" s="360" t="s">
        <v>197</v>
      </c>
      <c r="J73" s="360" t="s">
        <v>198</v>
      </c>
      <c r="K73" s="357"/>
    </row>
    <row r="74" spans="1:11" ht="22.5" hidden="1" customHeight="1">
      <c r="A74" s="357">
        <v>37</v>
      </c>
      <c r="B74" s="357" t="s">
        <v>1656</v>
      </c>
      <c r="C74" s="357" t="s">
        <v>320</v>
      </c>
      <c r="D74" s="359" t="s">
        <v>1440</v>
      </c>
      <c r="E74" s="360">
        <v>0.1</v>
      </c>
      <c r="F74" s="360" t="s">
        <v>304</v>
      </c>
      <c r="G74" s="357" t="s">
        <v>2435</v>
      </c>
      <c r="H74" s="360" t="s">
        <v>160</v>
      </c>
      <c r="I74" s="360" t="s">
        <v>197</v>
      </c>
      <c r="J74" s="360" t="s">
        <v>198</v>
      </c>
      <c r="K74" s="357"/>
    </row>
    <row r="75" spans="1:11" ht="22.5" hidden="1" customHeight="1">
      <c r="A75" s="357">
        <v>38</v>
      </c>
      <c r="B75" s="357" t="s">
        <v>1657</v>
      </c>
      <c r="C75" s="357" t="s">
        <v>320</v>
      </c>
      <c r="D75" s="359" t="s">
        <v>1441</v>
      </c>
      <c r="E75" s="360">
        <v>0.1</v>
      </c>
      <c r="F75" s="360" t="s">
        <v>304</v>
      </c>
      <c r="G75" s="357" t="s">
        <v>2104</v>
      </c>
      <c r="H75" s="360" t="s">
        <v>160</v>
      </c>
      <c r="I75" s="360" t="s">
        <v>197</v>
      </c>
      <c r="J75" s="360" t="s">
        <v>198</v>
      </c>
      <c r="K75" s="357"/>
    </row>
    <row r="76" spans="1:11" ht="22.5" hidden="1" customHeight="1">
      <c r="A76" s="357">
        <v>39</v>
      </c>
      <c r="B76" s="357" t="s">
        <v>1658</v>
      </c>
      <c r="C76" s="357" t="s">
        <v>320</v>
      </c>
      <c r="D76" s="359" t="s">
        <v>1442</v>
      </c>
      <c r="E76" s="360">
        <v>0.02</v>
      </c>
      <c r="F76" s="360" t="s">
        <v>329</v>
      </c>
      <c r="G76" s="357" t="s">
        <v>2309</v>
      </c>
      <c r="H76" s="360" t="s">
        <v>1800</v>
      </c>
      <c r="I76" s="360" t="s">
        <v>197</v>
      </c>
      <c r="J76" s="360" t="s">
        <v>198</v>
      </c>
      <c r="K76" s="357"/>
    </row>
    <row r="77" spans="1:11" ht="31.9" hidden="1" customHeight="1">
      <c r="A77" s="357">
        <v>40</v>
      </c>
      <c r="B77" s="357" t="s">
        <v>1659</v>
      </c>
      <c r="C77" s="357" t="s">
        <v>320</v>
      </c>
      <c r="D77" s="359" t="s">
        <v>1135</v>
      </c>
      <c r="E77" s="360">
        <v>0.1</v>
      </c>
      <c r="F77" s="360" t="s">
        <v>190</v>
      </c>
      <c r="G77" s="357" t="s">
        <v>75</v>
      </c>
      <c r="H77" s="360" t="s">
        <v>1800</v>
      </c>
      <c r="I77" s="360" t="s">
        <v>197</v>
      </c>
      <c r="J77" s="360" t="s">
        <v>198</v>
      </c>
      <c r="K77" s="357"/>
    </row>
    <row r="78" spans="1:11" ht="22.5" hidden="1" customHeight="1">
      <c r="A78" s="357">
        <v>41</v>
      </c>
      <c r="B78" s="357" t="s">
        <v>1660</v>
      </c>
      <c r="C78" s="357" t="s">
        <v>320</v>
      </c>
      <c r="D78" s="359" t="s">
        <v>690</v>
      </c>
      <c r="E78" s="360">
        <v>0.1</v>
      </c>
      <c r="F78" s="360" t="s">
        <v>304</v>
      </c>
      <c r="G78" s="357" t="s">
        <v>590</v>
      </c>
      <c r="H78" s="360" t="s">
        <v>1799</v>
      </c>
      <c r="I78" s="360" t="s">
        <v>197</v>
      </c>
      <c r="J78" s="360" t="s">
        <v>198</v>
      </c>
      <c r="K78" s="357"/>
    </row>
    <row r="79" spans="1:11" ht="31.15" hidden="1" customHeight="1">
      <c r="A79" s="357">
        <v>42</v>
      </c>
      <c r="B79" s="357" t="s">
        <v>1661</v>
      </c>
      <c r="C79" s="357" t="s">
        <v>320</v>
      </c>
      <c r="D79" s="359" t="s">
        <v>691</v>
      </c>
      <c r="E79" s="360">
        <v>0.2</v>
      </c>
      <c r="F79" s="360" t="s">
        <v>594</v>
      </c>
      <c r="G79" s="357" t="s">
        <v>595</v>
      </c>
      <c r="H79" s="565" t="s">
        <v>160</v>
      </c>
      <c r="I79" s="360" t="s">
        <v>196</v>
      </c>
      <c r="J79" s="360" t="s">
        <v>198</v>
      </c>
      <c r="K79" s="357"/>
    </row>
    <row r="80" spans="1:11" ht="31.15" hidden="1" customHeight="1">
      <c r="A80" s="357">
        <v>43</v>
      </c>
      <c r="B80" s="357" t="s">
        <v>1662</v>
      </c>
      <c r="C80" s="357" t="s">
        <v>320</v>
      </c>
      <c r="D80" s="359" t="s">
        <v>692</v>
      </c>
      <c r="E80" s="360">
        <v>0.04</v>
      </c>
      <c r="F80" s="360" t="s">
        <v>190</v>
      </c>
      <c r="G80" s="360"/>
      <c r="H80" s="360" t="s">
        <v>199</v>
      </c>
      <c r="I80" s="360" t="s">
        <v>196</v>
      </c>
      <c r="J80" s="360" t="s">
        <v>198</v>
      </c>
      <c r="K80" s="360" t="s">
        <v>580</v>
      </c>
    </row>
    <row r="81" spans="1:11" ht="20.25" hidden="1" customHeight="1">
      <c r="A81" s="357">
        <v>44</v>
      </c>
      <c r="B81" s="357" t="s">
        <v>1663</v>
      </c>
      <c r="C81" s="357" t="s">
        <v>320</v>
      </c>
      <c r="D81" s="359" t="s">
        <v>693</v>
      </c>
      <c r="E81" s="360">
        <v>0.05</v>
      </c>
      <c r="F81" s="360" t="s">
        <v>328</v>
      </c>
      <c r="G81" s="360" t="s">
        <v>581</v>
      </c>
      <c r="H81" s="360" t="s">
        <v>199</v>
      </c>
      <c r="I81" s="360" t="s">
        <v>197</v>
      </c>
      <c r="J81" s="360" t="s">
        <v>198</v>
      </c>
      <c r="K81" s="360"/>
    </row>
    <row r="82" spans="1:11" ht="20.25" hidden="1" customHeight="1">
      <c r="A82" s="357">
        <v>45</v>
      </c>
      <c r="B82" s="357" t="s">
        <v>230</v>
      </c>
      <c r="C82" s="357" t="s">
        <v>320</v>
      </c>
      <c r="D82" s="359" t="s">
        <v>1137</v>
      </c>
      <c r="E82" s="360">
        <v>0.04</v>
      </c>
      <c r="F82" s="360" t="s">
        <v>328</v>
      </c>
      <c r="G82" s="357" t="s">
        <v>2218</v>
      </c>
      <c r="H82" s="360" t="s">
        <v>199</v>
      </c>
      <c r="I82" s="360" t="s">
        <v>197</v>
      </c>
      <c r="J82" s="360" t="s">
        <v>198</v>
      </c>
      <c r="K82" s="357"/>
    </row>
    <row r="83" spans="1:11" ht="20.25" hidden="1" customHeight="1">
      <c r="A83" s="357">
        <v>46</v>
      </c>
      <c r="B83" s="357" t="s">
        <v>226</v>
      </c>
      <c r="C83" s="357" t="s">
        <v>320</v>
      </c>
      <c r="D83" s="359" t="s">
        <v>694</v>
      </c>
      <c r="E83" s="360">
        <v>1.4999999999999999E-2</v>
      </c>
      <c r="F83" s="360" t="s">
        <v>308</v>
      </c>
      <c r="G83" s="357" t="s">
        <v>592</v>
      </c>
      <c r="H83" s="565" t="s">
        <v>1796</v>
      </c>
      <c r="I83" s="360" t="s">
        <v>197</v>
      </c>
      <c r="J83" s="360" t="s">
        <v>198</v>
      </c>
      <c r="K83" s="357"/>
    </row>
    <row r="84" spans="1:11" ht="20.25" hidden="1" customHeight="1">
      <c r="A84" s="357">
        <v>47</v>
      </c>
      <c r="B84" s="357" t="s">
        <v>1665</v>
      </c>
      <c r="C84" s="357" t="s">
        <v>320</v>
      </c>
      <c r="D84" s="359" t="s">
        <v>1563</v>
      </c>
      <c r="E84" s="360">
        <v>0.1</v>
      </c>
      <c r="F84" s="360" t="s">
        <v>308</v>
      </c>
      <c r="G84" s="360"/>
      <c r="H84" s="360" t="s">
        <v>158</v>
      </c>
      <c r="I84" s="360" t="s">
        <v>197</v>
      </c>
      <c r="J84" s="360" t="s">
        <v>198</v>
      </c>
      <c r="K84" s="360"/>
    </row>
    <row r="85" spans="1:11" ht="20.25" hidden="1" customHeight="1">
      <c r="A85" s="357">
        <v>48</v>
      </c>
      <c r="B85" s="357" t="s">
        <v>1666</v>
      </c>
      <c r="C85" s="357" t="s">
        <v>320</v>
      </c>
      <c r="D85" s="359" t="s">
        <v>1564</v>
      </c>
      <c r="E85" s="360">
        <v>0.1</v>
      </c>
      <c r="F85" s="360" t="s">
        <v>308</v>
      </c>
      <c r="G85" s="360"/>
      <c r="H85" s="360" t="s">
        <v>157</v>
      </c>
      <c r="I85" s="360" t="s">
        <v>197</v>
      </c>
      <c r="J85" s="360" t="s">
        <v>198</v>
      </c>
      <c r="K85" s="360"/>
    </row>
    <row r="86" spans="1:11" ht="20.25" hidden="1" customHeight="1">
      <c r="A86" s="357">
        <v>49</v>
      </c>
      <c r="B86" s="357" t="s">
        <v>1667</v>
      </c>
      <c r="C86" s="357" t="s">
        <v>320</v>
      </c>
      <c r="D86" s="359" t="s">
        <v>695</v>
      </c>
      <c r="E86" s="360">
        <v>0.1</v>
      </c>
      <c r="F86" s="360" t="s">
        <v>308</v>
      </c>
      <c r="G86" s="360"/>
      <c r="H86" s="360" t="s">
        <v>154</v>
      </c>
      <c r="I86" s="360" t="s">
        <v>197</v>
      </c>
      <c r="J86" s="360" t="s">
        <v>198</v>
      </c>
      <c r="K86" s="360"/>
    </row>
    <row r="87" spans="1:11" ht="20.25" hidden="1" customHeight="1">
      <c r="A87" s="357">
        <v>50</v>
      </c>
      <c r="B87" s="357" t="s">
        <v>1668</v>
      </c>
      <c r="C87" s="357" t="s">
        <v>320</v>
      </c>
      <c r="D87" s="359" t="s">
        <v>1565</v>
      </c>
      <c r="E87" s="360">
        <v>0.1</v>
      </c>
      <c r="F87" s="360" t="s">
        <v>308</v>
      </c>
      <c r="G87" s="360"/>
      <c r="H87" s="360" t="s">
        <v>1801</v>
      </c>
      <c r="I87" s="360" t="s">
        <v>197</v>
      </c>
      <c r="J87" s="360" t="s">
        <v>198</v>
      </c>
      <c r="K87" s="360"/>
    </row>
    <row r="88" spans="1:11" ht="20.25" hidden="1" customHeight="1">
      <c r="A88" s="357">
        <v>51</v>
      </c>
      <c r="B88" s="357" t="s">
        <v>1669</v>
      </c>
      <c r="C88" s="357" t="s">
        <v>320</v>
      </c>
      <c r="D88" s="359" t="s">
        <v>1566</v>
      </c>
      <c r="E88" s="360">
        <v>0.1</v>
      </c>
      <c r="F88" s="360" t="s">
        <v>308</v>
      </c>
      <c r="G88" s="360"/>
      <c r="H88" s="360" t="s">
        <v>1793</v>
      </c>
      <c r="I88" s="360" t="s">
        <v>197</v>
      </c>
      <c r="J88" s="360" t="s">
        <v>198</v>
      </c>
      <c r="K88" s="360"/>
    </row>
    <row r="89" spans="1:11" ht="20.25" hidden="1" customHeight="1">
      <c r="A89" s="357">
        <v>52</v>
      </c>
      <c r="B89" s="357" t="s">
        <v>1670</v>
      </c>
      <c r="C89" s="357" t="s">
        <v>320</v>
      </c>
      <c r="D89" s="359" t="s">
        <v>696</v>
      </c>
      <c r="E89" s="360">
        <v>0.1</v>
      </c>
      <c r="F89" s="360" t="s">
        <v>308</v>
      </c>
      <c r="G89" s="360"/>
      <c r="H89" s="360" t="s">
        <v>1795</v>
      </c>
      <c r="I89" s="360" t="s">
        <v>197</v>
      </c>
      <c r="J89" s="360" t="s">
        <v>198</v>
      </c>
      <c r="K89" s="360"/>
    </row>
    <row r="90" spans="1:11" ht="20.25" hidden="1" customHeight="1">
      <c r="A90" s="357">
        <v>53</v>
      </c>
      <c r="B90" s="357" t="s">
        <v>1671</v>
      </c>
      <c r="C90" s="357" t="s">
        <v>320</v>
      </c>
      <c r="D90" s="359" t="s">
        <v>1091</v>
      </c>
      <c r="E90" s="360">
        <v>0.1</v>
      </c>
      <c r="F90" s="360" t="s">
        <v>308</v>
      </c>
      <c r="G90" s="360"/>
      <c r="H90" s="360" t="s">
        <v>159</v>
      </c>
      <c r="I90" s="360" t="s">
        <v>197</v>
      </c>
      <c r="J90" s="360" t="s">
        <v>198</v>
      </c>
      <c r="K90" s="360"/>
    </row>
    <row r="91" spans="1:11" ht="20.25" hidden="1" customHeight="1">
      <c r="A91" s="357">
        <v>54</v>
      </c>
      <c r="B91" s="357" t="s">
        <v>1636</v>
      </c>
      <c r="C91" s="357" t="s">
        <v>320</v>
      </c>
      <c r="D91" s="359" t="s">
        <v>697</v>
      </c>
      <c r="E91" s="360">
        <v>0.12</v>
      </c>
      <c r="F91" s="360" t="s">
        <v>304</v>
      </c>
      <c r="G91" s="357" t="s">
        <v>3270</v>
      </c>
      <c r="H91" s="360" t="s">
        <v>1793</v>
      </c>
      <c r="I91" s="360" t="s">
        <v>197</v>
      </c>
      <c r="J91" s="360" t="s">
        <v>198</v>
      </c>
      <c r="K91" s="357"/>
    </row>
    <row r="92" spans="1:11" ht="29.45" hidden="1" customHeight="1">
      <c r="A92" s="357">
        <v>55</v>
      </c>
      <c r="B92" s="357" t="s">
        <v>1633</v>
      </c>
      <c r="C92" s="357" t="s">
        <v>320</v>
      </c>
      <c r="D92" s="359" t="s">
        <v>1178</v>
      </c>
      <c r="E92" s="360">
        <v>0.35</v>
      </c>
      <c r="F92" s="360" t="s">
        <v>3265</v>
      </c>
      <c r="G92" s="357" t="s">
        <v>3266</v>
      </c>
      <c r="H92" s="565" t="s">
        <v>199</v>
      </c>
      <c r="I92" s="360" t="s">
        <v>197</v>
      </c>
      <c r="J92" s="360" t="s">
        <v>198</v>
      </c>
      <c r="K92" s="357"/>
    </row>
    <row r="93" spans="1:11" ht="25.5" hidden="1" customHeight="1">
      <c r="A93" s="357">
        <v>56</v>
      </c>
      <c r="B93" s="357" t="s">
        <v>1627</v>
      </c>
      <c r="C93" s="357" t="s">
        <v>320</v>
      </c>
      <c r="D93" s="359" t="s">
        <v>2794</v>
      </c>
      <c r="E93" s="360">
        <v>0.5</v>
      </c>
      <c r="F93" s="360" t="s">
        <v>321</v>
      </c>
      <c r="G93" s="360"/>
      <c r="H93" s="357" t="s">
        <v>159</v>
      </c>
      <c r="I93" s="360" t="s">
        <v>196</v>
      </c>
      <c r="J93" s="360" t="s">
        <v>198</v>
      </c>
      <c r="K93" s="360"/>
    </row>
    <row r="94" spans="1:11" s="646" customFormat="1" ht="47.25" hidden="1">
      <c r="A94" s="532">
        <v>57</v>
      </c>
      <c r="B94" s="532" t="s">
        <v>1631</v>
      </c>
      <c r="C94" s="532" t="s">
        <v>320</v>
      </c>
      <c r="D94" s="645" t="s">
        <v>698</v>
      </c>
      <c r="E94" s="375">
        <v>0.2</v>
      </c>
      <c r="F94" s="375" t="s">
        <v>304</v>
      </c>
      <c r="G94" s="375" t="s">
        <v>3263</v>
      </c>
      <c r="H94" s="532" t="s">
        <v>159</v>
      </c>
      <c r="I94" s="375" t="s">
        <v>197</v>
      </c>
      <c r="J94" s="375" t="s">
        <v>198</v>
      </c>
      <c r="K94" s="375" t="s">
        <v>44</v>
      </c>
    </row>
    <row r="95" spans="1:11" s="646" customFormat="1" ht="31.5" hidden="1">
      <c r="A95" s="532">
        <v>58</v>
      </c>
      <c r="B95" s="532" t="s">
        <v>1622</v>
      </c>
      <c r="C95" s="532" t="s">
        <v>320</v>
      </c>
      <c r="D95" s="645" t="s">
        <v>2795</v>
      </c>
      <c r="E95" s="375">
        <v>0.27</v>
      </c>
      <c r="F95" s="375" t="s">
        <v>191</v>
      </c>
      <c r="G95" s="375" t="s">
        <v>3252</v>
      </c>
      <c r="H95" s="532" t="s">
        <v>156</v>
      </c>
      <c r="I95" s="375" t="s">
        <v>196</v>
      </c>
      <c r="J95" s="375" t="s">
        <v>198</v>
      </c>
      <c r="K95" s="375"/>
    </row>
    <row r="96" spans="1:11" s="646" customFormat="1" ht="31.15" hidden="1" customHeight="1">
      <c r="A96" s="532">
        <v>59</v>
      </c>
      <c r="B96" s="532" t="s">
        <v>1623</v>
      </c>
      <c r="C96" s="532" t="s">
        <v>320</v>
      </c>
      <c r="D96" s="645" t="s">
        <v>2795</v>
      </c>
      <c r="E96" s="375">
        <v>0.1</v>
      </c>
      <c r="F96" s="375" t="s">
        <v>70</v>
      </c>
      <c r="G96" s="375" t="s">
        <v>3254</v>
      </c>
      <c r="H96" s="532" t="s">
        <v>156</v>
      </c>
      <c r="I96" s="375" t="s">
        <v>197</v>
      </c>
      <c r="J96" s="375" t="s">
        <v>198</v>
      </c>
      <c r="K96" s="375"/>
    </row>
    <row r="97" spans="1:11" ht="19.5" hidden="1" customHeight="1">
      <c r="A97" s="357">
        <v>60</v>
      </c>
      <c r="B97" s="357" t="s">
        <v>1618</v>
      </c>
      <c r="C97" s="357" t="s">
        <v>320</v>
      </c>
      <c r="D97" s="359" t="s">
        <v>2796</v>
      </c>
      <c r="E97" s="360">
        <v>0.2</v>
      </c>
      <c r="F97" s="360" t="s">
        <v>190</v>
      </c>
      <c r="G97" s="360" t="s">
        <v>3249</v>
      </c>
      <c r="H97" s="358" t="s">
        <v>1801</v>
      </c>
      <c r="I97" s="360" t="s">
        <v>196</v>
      </c>
      <c r="J97" s="360" t="s">
        <v>198</v>
      </c>
      <c r="K97" s="360"/>
    </row>
    <row r="98" spans="1:11" ht="19.5" hidden="1" customHeight="1">
      <c r="A98" s="357">
        <v>61</v>
      </c>
      <c r="B98" s="357" t="s">
        <v>1619</v>
      </c>
      <c r="C98" s="357" t="s">
        <v>320</v>
      </c>
      <c r="D98" s="359" t="s">
        <v>2797</v>
      </c>
      <c r="E98" s="360">
        <v>0.1</v>
      </c>
      <c r="F98" s="360" t="s">
        <v>304</v>
      </c>
      <c r="G98" s="360" t="s">
        <v>3250</v>
      </c>
      <c r="H98" s="358" t="s">
        <v>161</v>
      </c>
      <c r="I98" s="360" t="s">
        <v>196</v>
      </c>
      <c r="J98" s="360" t="s">
        <v>198</v>
      </c>
      <c r="K98" s="360"/>
    </row>
    <row r="99" spans="1:11" ht="19.5" hidden="1" customHeight="1">
      <c r="A99" s="357">
        <v>62</v>
      </c>
      <c r="B99" s="357" t="s">
        <v>1620</v>
      </c>
      <c r="C99" s="357" t="s">
        <v>320</v>
      </c>
      <c r="D99" s="359" t="s">
        <v>2798</v>
      </c>
      <c r="E99" s="360">
        <v>0.2</v>
      </c>
      <c r="F99" s="360" t="s">
        <v>190</v>
      </c>
      <c r="G99" s="364" t="s">
        <v>3251</v>
      </c>
      <c r="H99" s="357" t="s">
        <v>1795</v>
      </c>
      <c r="I99" s="360" t="s">
        <v>196</v>
      </c>
      <c r="J99" s="360" t="s">
        <v>198</v>
      </c>
      <c r="K99" s="364"/>
    </row>
    <row r="100" spans="1:11" ht="19.5" hidden="1" customHeight="1">
      <c r="A100" s="357">
        <v>63</v>
      </c>
      <c r="B100" s="357" t="s">
        <v>1626</v>
      </c>
      <c r="C100" s="357" t="s">
        <v>320</v>
      </c>
      <c r="D100" s="359" t="s">
        <v>2799</v>
      </c>
      <c r="E100" s="360">
        <v>0.1</v>
      </c>
      <c r="F100" s="360" t="s">
        <v>305</v>
      </c>
      <c r="G100" s="360"/>
      <c r="H100" s="357" t="s">
        <v>157</v>
      </c>
      <c r="I100" s="360" t="s">
        <v>196</v>
      </c>
      <c r="J100" s="360" t="s">
        <v>198</v>
      </c>
      <c r="K100" s="360"/>
    </row>
    <row r="101" spans="1:11" ht="19.149999999999999" hidden="1" customHeight="1">
      <c r="A101" s="357">
        <v>64</v>
      </c>
      <c r="B101" s="357" t="s">
        <v>149</v>
      </c>
      <c r="C101" s="357" t="s">
        <v>320</v>
      </c>
      <c r="D101" s="359" t="s">
        <v>1175</v>
      </c>
      <c r="E101" s="360">
        <v>35</v>
      </c>
      <c r="F101" s="360" t="s">
        <v>308</v>
      </c>
      <c r="G101" s="360"/>
      <c r="H101" s="357" t="s">
        <v>148</v>
      </c>
      <c r="I101" s="360" t="s">
        <v>197</v>
      </c>
      <c r="J101" s="360" t="s">
        <v>198</v>
      </c>
      <c r="K101" s="360"/>
    </row>
    <row r="102" spans="1:11" ht="15.75" hidden="1">
      <c r="A102" s="383" t="s">
        <v>3241</v>
      </c>
      <c r="B102" s="383"/>
      <c r="C102" s="383"/>
      <c r="D102" s="567" t="s">
        <v>2594</v>
      </c>
      <c r="E102" s="564"/>
      <c r="F102" s="361"/>
      <c r="G102" s="377"/>
      <c r="H102" s="565"/>
      <c r="I102" s="377"/>
      <c r="J102" s="377"/>
      <c r="K102" s="377"/>
    </row>
    <row r="103" spans="1:11" ht="78.75" hidden="1">
      <c r="A103" s="357">
        <v>1</v>
      </c>
      <c r="B103" s="357" t="s">
        <v>1672</v>
      </c>
      <c r="C103" s="357" t="s">
        <v>321</v>
      </c>
      <c r="D103" s="359" t="s">
        <v>573</v>
      </c>
      <c r="E103" s="360">
        <v>40</v>
      </c>
      <c r="F103" s="360" t="s">
        <v>1110</v>
      </c>
      <c r="G103" s="357" t="s">
        <v>574</v>
      </c>
      <c r="H103" s="565" t="s">
        <v>160</v>
      </c>
      <c r="I103" s="360" t="s">
        <v>197</v>
      </c>
      <c r="J103" s="360" t="s">
        <v>198</v>
      </c>
      <c r="K103" s="357"/>
    </row>
    <row r="104" spans="1:11" ht="31.9" hidden="1" customHeight="1">
      <c r="A104" s="357">
        <v>2</v>
      </c>
      <c r="B104" s="357" t="s">
        <v>1673</v>
      </c>
      <c r="C104" s="357" t="s">
        <v>321</v>
      </c>
      <c r="D104" s="359" t="s">
        <v>554</v>
      </c>
      <c r="E104" s="360">
        <v>0.2</v>
      </c>
      <c r="F104" s="360" t="s">
        <v>308</v>
      </c>
      <c r="G104" s="565" t="s">
        <v>575</v>
      </c>
      <c r="H104" s="360" t="s">
        <v>159</v>
      </c>
      <c r="I104" s="360" t="s">
        <v>196</v>
      </c>
      <c r="J104" s="360" t="s">
        <v>198</v>
      </c>
      <c r="K104" s="360"/>
    </row>
    <row r="105" spans="1:11" ht="19.5" hidden="1" customHeight="1">
      <c r="A105" s="357">
        <v>3</v>
      </c>
      <c r="B105" s="357" t="s">
        <v>1609</v>
      </c>
      <c r="C105" s="357" t="s">
        <v>321</v>
      </c>
      <c r="D105" s="359" t="s">
        <v>1099</v>
      </c>
      <c r="E105" s="360">
        <v>1</v>
      </c>
      <c r="F105" s="360" t="s">
        <v>308</v>
      </c>
      <c r="G105" s="360" t="s">
        <v>1348</v>
      </c>
      <c r="H105" s="357" t="s">
        <v>155</v>
      </c>
      <c r="I105" s="360" t="s">
        <v>197</v>
      </c>
      <c r="J105" s="360" t="s">
        <v>198</v>
      </c>
      <c r="K105" s="364"/>
    </row>
    <row r="106" spans="1:11" ht="17.25" hidden="1" customHeight="1">
      <c r="A106" s="357">
        <v>4</v>
      </c>
      <c r="B106" s="357" t="s">
        <v>1688</v>
      </c>
      <c r="C106" s="357" t="s">
        <v>321</v>
      </c>
      <c r="D106" s="359" t="s">
        <v>123</v>
      </c>
      <c r="E106" s="360">
        <v>0.98199999999999998</v>
      </c>
      <c r="F106" s="360" t="s">
        <v>190</v>
      </c>
      <c r="G106" s="357" t="s">
        <v>601</v>
      </c>
      <c r="H106" s="360" t="s">
        <v>1797</v>
      </c>
      <c r="I106" s="360" t="s">
        <v>197</v>
      </c>
      <c r="J106" s="360" t="s">
        <v>198</v>
      </c>
      <c r="K106" s="357"/>
    </row>
    <row r="107" spans="1:11" ht="31.15" hidden="1" customHeight="1">
      <c r="A107" s="357">
        <v>5</v>
      </c>
      <c r="B107" s="357" t="s">
        <v>1685</v>
      </c>
      <c r="C107" s="357" t="s">
        <v>321</v>
      </c>
      <c r="D107" s="359" t="s">
        <v>147</v>
      </c>
      <c r="E107" s="360">
        <v>0.5</v>
      </c>
      <c r="F107" s="360" t="s">
        <v>308</v>
      </c>
      <c r="G107" s="357" t="s">
        <v>591</v>
      </c>
      <c r="H107" s="358" t="s">
        <v>1799</v>
      </c>
      <c r="I107" s="360" t="s">
        <v>197</v>
      </c>
      <c r="J107" s="360" t="s">
        <v>198</v>
      </c>
      <c r="K107" s="357"/>
    </row>
    <row r="108" spans="1:11" ht="24" hidden="1" customHeight="1">
      <c r="A108" s="357">
        <v>6</v>
      </c>
      <c r="B108" s="357" t="s">
        <v>1690</v>
      </c>
      <c r="C108" s="357" t="s">
        <v>321</v>
      </c>
      <c r="D108" s="359" t="s">
        <v>603</v>
      </c>
      <c r="E108" s="360">
        <v>3.75</v>
      </c>
      <c r="F108" s="360" t="s">
        <v>308</v>
      </c>
      <c r="G108" s="357"/>
      <c r="H108" s="360" t="s">
        <v>159</v>
      </c>
      <c r="I108" s="360" t="s">
        <v>197</v>
      </c>
      <c r="J108" s="360" t="s">
        <v>198</v>
      </c>
      <c r="K108" s="357"/>
    </row>
    <row r="109" spans="1:11" ht="24" hidden="1" customHeight="1">
      <c r="A109" s="357">
        <v>7</v>
      </c>
      <c r="B109" s="357" t="s">
        <v>1675</v>
      </c>
      <c r="C109" s="357" t="s">
        <v>321</v>
      </c>
      <c r="D109" s="359" t="s">
        <v>699</v>
      </c>
      <c r="E109" s="360">
        <v>0.5</v>
      </c>
      <c r="F109" s="360" t="s">
        <v>190</v>
      </c>
      <c r="G109" s="360"/>
      <c r="H109" s="357" t="s">
        <v>1794</v>
      </c>
      <c r="I109" s="360" t="s">
        <v>196</v>
      </c>
      <c r="J109" s="360" t="s">
        <v>198</v>
      </c>
      <c r="K109" s="360"/>
    </row>
    <row r="110" spans="1:11" ht="24" hidden="1" customHeight="1">
      <c r="A110" s="357">
        <v>8</v>
      </c>
      <c r="B110" s="357" t="s">
        <v>1678</v>
      </c>
      <c r="C110" s="357" t="s">
        <v>321</v>
      </c>
      <c r="D110" s="359" t="s">
        <v>700</v>
      </c>
      <c r="E110" s="360">
        <v>1</v>
      </c>
      <c r="F110" s="360" t="s">
        <v>190</v>
      </c>
      <c r="G110" s="364" t="s">
        <v>579</v>
      </c>
      <c r="H110" s="357" t="s">
        <v>1797</v>
      </c>
      <c r="I110" s="360" t="s">
        <v>196</v>
      </c>
      <c r="J110" s="360" t="s">
        <v>198</v>
      </c>
      <c r="K110" s="364"/>
    </row>
    <row r="111" spans="1:11" ht="24" hidden="1" customHeight="1">
      <c r="A111" s="357">
        <v>9</v>
      </c>
      <c r="B111" s="357" t="s">
        <v>1679</v>
      </c>
      <c r="C111" s="357" t="s">
        <v>321</v>
      </c>
      <c r="D111" s="359" t="s">
        <v>553</v>
      </c>
      <c r="E111" s="360">
        <v>3.5</v>
      </c>
      <c r="F111" s="360" t="s">
        <v>311</v>
      </c>
      <c r="G111" s="360" t="s">
        <v>202</v>
      </c>
      <c r="H111" s="357" t="s">
        <v>159</v>
      </c>
      <c r="I111" s="360" t="s">
        <v>196</v>
      </c>
      <c r="J111" s="360" t="s">
        <v>198</v>
      </c>
      <c r="K111" s="360"/>
    </row>
    <row r="112" spans="1:11" ht="31.15" hidden="1" customHeight="1">
      <c r="A112" s="357">
        <v>10</v>
      </c>
      <c r="B112" s="357" t="s">
        <v>1681</v>
      </c>
      <c r="C112" s="357" t="s">
        <v>321</v>
      </c>
      <c r="D112" s="359" t="s">
        <v>2716</v>
      </c>
      <c r="E112" s="360">
        <v>1.3</v>
      </c>
      <c r="F112" s="360" t="s">
        <v>308</v>
      </c>
      <c r="G112" s="357" t="s">
        <v>582</v>
      </c>
      <c r="H112" s="357" t="s">
        <v>155</v>
      </c>
      <c r="I112" s="360" t="s">
        <v>196</v>
      </c>
      <c r="J112" s="360" t="s">
        <v>198</v>
      </c>
      <c r="K112" s="357"/>
    </row>
    <row r="113" spans="1:11" ht="31.15" hidden="1" customHeight="1">
      <c r="A113" s="357">
        <v>11</v>
      </c>
      <c r="B113" s="357" t="s">
        <v>234</v>
      </c>
      <c r="C113" s="357" t="s">
        <v>321</v>
      </c>
      <c r="D113" s="359" t="s">
        <v>551</v>
      </c>
      <c r="E113" s="360">
        <v>1</v>
      </c>
      <c r="F113" s="360" t="s">
        <v>1542</v>
      </c>
      <c r="G113" s="357" t="s">
        <v>3271</v>
      </c>
      <c r="H113" s="360" t="s">
        <v>1793</v>
      </c>
      <c r="I113" s="360" t="s">
        <v>197</v>
      </c>
      <c r="J113" s="360" t="s">
        <v>198</v>
      </c>
      <c r="K113" s="357"/>
    </row>
    <row r="114" spans="1:11" ht="31.15" hidden="1" customHeight="1">
      <c r="A114" s="357">
        <v>12</v>
      </c>
      <c r="B114" s="357" t="s">
        <v>1682</v>
      </c>
      <c r="C114" s="357" t="s">
        <v>321</v>
      </c>
      <c r="D114" s="359" t="s">
        <v>552</v>
      </c>
      <c r="E114" s="360">
        <v>7</v>
      </c>
      <c r="F114" s="360" t="s">
        <v>1095</v>
      </c>
      <c r="G114" s="360" t="s">
        <v>3225</v>
      </c>
      <c r="H114" s="358" t="s">
        <v>1799</v>
      </c>
      <c r="I114" s="360" t="s">
        <v>197</v>
      </c>
      <c r="J114" s="360" t="s">
        <v>198</v>
      </c>
      <c r="K114" s="360"/>
    </row>
    <row r="115" spans="1:11" ht="20.25" hidden="1" customHeight="1">
      <c r="A115" s="357">
        <v>13</v>
      </c>
      <c r="B115" s="357" t="s">
        <v>222</v>
      </c>
      <c r="C115" s="357" t="s">
        <v>321</v>
      </c>
      <c r="D115" s="359" t="s">
        <v>12</v>
      </c>
      <c r="E115" s="360">
        <v>0.5</v>
      </c>
      <c r="F115" s="360" t="s">
        <v>304</v>
      </c>
      <c r="G115" s="357" t="s">
        <v>798</v>
      </c>
      <c r="H115" s="565" t="s">
        <v>1793</v>
      </c>
      <c r="I115" s="360" t="s">
        <v>197</v>
      </c>
      <c r="J115" s="360" t="s">
        <v>198</v>
      </c>
      <c r="K115" s="357"/>
    </row>
    <row r="116" spans="1:11" ht="36" hidden="1" customHeight="1">
      <c r="A116" s="357">
        <v>14</v>
      </c>
      <c r="B116" s="357" t="s">
        <v>223</v>
      </c>
      <c r="C116" s="357" t="s">
        <v>321</v>
      </c>
      <c r="D116" s="359" t="s">
        <v>1138</v>
      </c>
      <c r="E116" s="360">
        <v>0.6</v>
      </c>
      <c r="F116" s="360" t="s">
        <v>308</v>
      </c>
      <c r="G116" s="357" t="s">
        <v>2451</v>
      </c>
      <c r="H116" s="565" t="s">
        <v>199</v>
      </c>
      <c r="I116" s="360" t="s">
        <v>197</v>
      </c>
      <c r="J116" s="360" t="s">
        <v>198</v>
      </c>
      <c r="K116" s="357"/>
    </row>
    <row r="117" spans="1:11" ht="46.9" hidden="1" customHeight="1">
      <c r="A117" s="357">
        <v>15</v>
      </c>
      <c r="B117" s="357" t="s">
        <v>224</v>
      </c>
      <c r="C117" s="357" t="s">
        <v>321</v>
      </c>
      <c r="D117" s="359" t="s">
        <v>2770</v>
      </c>
      <c r="E117" s="360">
        <v>1</v>
      </c>
      <c r="F117" s="360" t="s">
        <v>1541</v>
      </c>
      <c r="G117" s="357"/>
      <c r="H117" s="360" t="s">
        <v>1799</v>
      </c>
      <c r="I117" s="360" t="s">
        <v>197</v>
      </c>
      <c r="J117" s="360" t="s">
        <v>198</v>
      </c>
      <c r="K117" s="357"/>
    </row>
    <row r="118" spans="1:11" ht="19.5" hidden="1" customHeight="1">
      <c r="A118" s="357">
        <v>16</v>
      </c>
      <c r="B118" s="357" t="s">
        <v>1686</v>
      </c>
      <c r="C118" s="357" t="s">
        <v>321</v>
      </c>
      <c r="D118" s="359" t="s">
        <v>593</v>
      </c>
      <c r="E118" s="360">
        <v>1.5</v>
      </c>
      <c r="F118" s="360" t="s">
        <v>190</v>
      </c>
      <c r="G118" s="357" t="s">
        <v>3203</v>
      </c>
      <c r="H118" s="565" t="s">
        <v>1795</v>
      </c>
      <c r="I118" s="360" t="s">
        <v>197</v>
      </c>
      <c r="J118" s="360" t="s">
        <v>198</v>
      </c>
      <c r="K118" s="357"/>
    </row>
    <row r="119" spans="1:11" ht="19.5" hidden="1" customHeight="1">
      <c r="A119" s="357">
        <v>17</v>
      </c>
      <c r="B119" s="357" t="s">
        <v>1677</v>
      </c>
      <c r="C119" s="357" t="s">
        <v>321</v>
      </c>
      <c r="D119" s="359" t="s">
        <v>701</v>
      </c>
      <c r="E119" s="360">
        <v>0.7</v>
      </c>
      <c r="F119" s="360" t="s">
        <v>304</v>
      </c>
      <c r="G119" s="364" t="s">
        <v>578</v>
      </c>
      <c r="H119" s="357" t="s">
        <v>1797</v>
      </c>
      <c r="I119" s="360" t="s">
        <v>196</v>
      </c>
      <c r="J119" s="360" t="s">
        <v>198</v>
      </c>
      <c r="K119" s="364"/>
    </row>
    <row r="120" spans="1:11" ht="19.5" hidden="1" customHeight="1">
      <c r="A120" s="357">
        <v>18</v>
      </c>
      <c r="B120" s="357" t="s">
        <v>1680</v>
      </c>
      <c r="C120" s="357" t="s">
        <v>321</v>
      </c>
      <c r="D120" s="359" t="s">
        <v>702</v>
      </c>
      <c r="E120" s="360">
        <v>0.05</v>
      </c>
      <c r="F120" s="360" t="s">
        <v>305</v>
      </c>
      <c r="G120" s="364" t="s">
        <v>3248</v>
      </c>
      <c r="H120" s="357" t="s">
        <v>154</v>
      </c>
      <c r="I120" s="360" t="s">
        <v>196</v>
      </c>
      <c r="J120" s="360" t="s">
        <v>198</v>
      </c>
      <c r="K120" s="364"/>
    </row>
    <row r="121" spans="1:11" ht="19.5" hidden="1" customHeight="1">
      <c r="A121" s="357">
        <v>19</v>
      </c>
      <c r="B121" s="357" t="s">
        <v>1674</v>
      </c>
      <c r="C121" s="357" t="s">
        <v>321</v>
      </c>
      <c r="D121" s="359" t="s">
        <v>576</v>
      </c>
      <c r="E121" s="360">
        <v>0.4</v>
      </c>
      <c r="F121" s="360" t="s">
        <v>311</v>
      </c>
      <c r="G121" s="360" t="s">
        <v>577</v>
      </c>
      <c r="H121" s="357" t="s">
        <v>161</v>
      </c>
      <c r="I121" s="360" t="s">
        <v>197</v>
      </c>
      <c r="J121" s="360" t="s">
        <v>198</v>
      </c>
      <c r="K121" s="360"/>
    </row>
    <row r="122" spans="1:11" ht="31.15" hidden="1" customHeight="1">
      <c r="A122" s="357">
        <v>20</v>
      </c>
      <c r="B122" s="357" t="s">
        <v>1683</v>
      </c>
      <c r="C122" s="357" t="s">
        <v>321</v>
      </c>
      <c r="D122" s="359" t="s">
        <v>585</v>
      </c>
      <c r="E122" s="360">
        <v>0.7</v>
      </c>
      <c r="F122" s="360" t="s">
        <v>586</v>
      </c>
      <c r="G122" s="357" t="s">
        <v>587</v>
      </c>
      <c r="H122" s="358" t="s">
        <v>1799</v>
      </c>
      <c r="I122" s="360" t="s">
        <v>197</v>
      </c>
      <c r="J122" s="360" t="s">
        <v>198</v>
      </c>
      <c r="K122" s="357"/>
    </row>
    <row r="123" spans="1:11" ht="31.15" hidden="1" customHeight="1">
      <c r="A123" s="357">
        <v>21</v>
      </c>
      <c r="B123" s="357" t="s">
        <v>1684</v>
      </c>
      <c r="C123" s="357" t="s">
        <v>321</v>
      </c>
      <c r="D123" s="359" t="s">
        <v>588</v>
      </c>
      <c r="E123" s="360">
        <v>1.2</v>
      </c>
      <c r="F123" s="360" t="s">
        <v>589</v>
      </c>
      <c r="G123" s="357" t="s">
        <v>590</v>
      </c>
      <c r="H123" s="358" t="s">
        <v>1799</v>
      </c>
      <c r="I123" s="360" t="s">
        <v>197</v>
      </c>
      <c r="J123" s="360" t="s">
        <v>198</v>
      </c>
      <c r="K123" s="357"/>
    </row>
    <row r="124" spans="1:11" ht="21" hidden="1" customHeight="1">
      <c r="A124" s="357">
        <v>22</v>
      </c>
      <c r="B124" s="357" t="s">
        <v>1687</v>
      </c>
      <c r="C124" s="357" t="s">
        <v>321</v>
      </c>
      <c r="D124" s="359" t="s">
        <v>599</v>
      </c>
      <c r="E124" s="360">
        <v>0.03</v>
      </c>
      <c r="F124" s="360" t="s">
        <v>308</v>
      </c>
      <c r="G124" s="358" t="s">
        <v>209</v>
      </c>
      <c r="H124" s="357" t="s">
        <v>1796</v>
      </c>
      <c r="I124" s="360" t="s">
        <v>197</v>
      </c>
      <c r="J124" s="360" t="s">
        <v>198</v>
      </c>
      <c r="K124" s="358"/>
    </row>
    <row r="125" spans="1:11" ht="31.15" hidden="1" customHeight="1">
      <c r="A125" s="357">
        <v>23</v>
      </c>
      <c r="B125" s="357" t="s">
        <v>216</v>
      </c>
      <c r="C125" s="357" t="s">
        <v>321</v>
      </c>
      <c r="D125" s="359" t="s">
        <v>703</v>
      </c>
      <c r="E125" s="360">
        <v>1.5</v>
      </c>
      <c r="F125" s="360" t="s">
        <v>2764</v>
      </c>
      <c r="G125" s="357" t="s">
        <v>1408</v>
      </c>
      <c r="H125" s="360" t="s">
        <v>1795</v>
      </c>
      <c r="I125" s="360" t="s">
        <v>197</v>
      </c>
      <c r="J125" s="360" t="s">
        <v>198</v>
      </c>
      <c r="K125" s="357"/>
    </row>
    <row r="126" spans="1:11" ht="22.5" hidden="1" customHeight="1">
      <c r="A126" s="357">
        <v>24</v>
      </c>
      <c r="B126" s="357" t="s">
        <v>217</v>
      </c>
      <c r="C126" s="357" t="s">
        <v>321</v>
      </c>
      <c r="D126" s="359" t="s">
        <v>1100</v>
      </c>
      <c r="E126" s="360">
        <v>0.3</v>
      </c>
      <c r="F126" s="360" t="s">
        <v>308</v>
      </c>
      <c r="G126" s="357" t="s">
        <v>582</v>
      </c>
      <c r="H126" s="360" t="s">
        <v>155</v>
      </c>
      <c r="I126" s="360" t="s">
        <v>197</v>
      </c>
      <c r="J126" s="360" t="s">
        <v>198</v>
      </c>
      <c r="K126" s="357"/>
    </row>
    <row r="127" spans="1:11" ht="31.15" hidden="1" customHeight="1">
      <c r="A127" s="357">
        <v>25</v>
      </c>
      <c r="B127" s="357" t="s">
        <v>218</v>
      </c>
      <c r="C127" s="357" t="s">
        <v>321</v>
      </c>
      <c r="D127" s="359" t="s">
        <v>704</v>
      </c>
      <c r="E127" s="360">
        <v>0.5</v>
      </c>
      <c r="F127" s="360" t="s">
        <v>2723</v>
      </c>
      <c r="G127" s="357" t="s">
        <v>571</v>
      </c>
      <c r="H127" s="360" t="s">
        <v>160</v>
      </c>
      <c r="I127" s="360" t="s">
        <v>197</v>
      </c>
      <c r="J127" s="360" t="s">
        <v>198</v>
      </c>
      <c r="K127" s="357"/>
    </row>
    <row r="128" spans="1:11" ht="31.15" hidden="1" customHeight="1">
      <c r="A128" s="357">
        <v>26</v>
      </c>
      <c r="B128" s="357" t="s">
        <v>219</v>
      </c>
      <c r="C128" s="357" t="s">
        <v>321</v>
      </c>
      <c r="D128" s="359" t="s">
        <v>1438</v>
      </c>
      <c r="E128" s="360">
        <v>0.3</v>
      </c>
      <c r="F128" s="360" t="s">
        <v>308</v>
      </c>
      <c r="G128" s="357" t="s">
        <v>1348</v>
      </c>
      <c r="H128" s="360" t="s">
        <v>155</v>
      </c>
      <c r="I128" s="360" t="s">
        <v>197</v>
      </c>
      <c r="J128" s="360" t="s">
        <v>198</v>
      </c>
      <c r="K128" s="357"/>
    </row>
    <row r="129" spans="1:11" ht="31.15" hidden="1" customHeight="1">
      <c r="A129" s="357">
        <v>27</v>
      </c>
      <c r="B129" s="357" t="s">
        <v>221</v>
      </c>
      <c r="C129" s="357" t="s">
        <v>321</v>
      </c>
      <c r="D129" s="359" t="s">
        <v>863</v>
      </c>
      <c r="E129" s="360">
        <v>1</v>
      </c>
      <c r="F129" s="360" t="s">
        <v>1531</v>
      </c>
      <c r="G129" s="357" t="s">
        <v>1052</v>
      </c>
      <c r="H129" s="360" t="s">
        <v>1793</v>
      </c>
      <c r="I129" s="360" t="s">
        <v>197</v>
      </c>
      <c r="J129" s="360" t="s">
        <v>198</v>
      </c>
      <c r="K129" s="357"/>
    </row>
    <row r="130" spans="1:11" ht="22.5" hidden="1" customHeight="1">
      <c r="A130" s="357">
        <v>28</v>
      </c>
      <c r="B130" s="357" t="s">
        <v>1676</v>
      </c>
      <c r="C130" s="357" t="s">
        <v>321</v>
      </c>
      <c r="D130" s="359" t="s">
        <v>2800</v>
      </c>
      <c r="E130" s="360">
        <v>0.1</v>
      </c>
      <c r="F130" s="360" t="s">
        <v>305</v>
      </c>
      <c r="G130" s="425" t="s">
        <v>569</v>
      </c>
      <c r="H130" s="357" t="s">
        <v>160</v>
      </c>
      <c r="I130" s="360" t="s">
        <v>196</v>
      </c>
      <c r="J130" s="360" t="s">
        <v>198</v>
      </c>
      <c r="K130" s="425"/>
    </row>
    <row r="131" spans="1:11" ht="19.899999999999999" hidden="1" customHeight="1">
      <c r="A131" s="357">
        <v>29</v>
      </c>
      <c r="B131" s="357" t="s">
        <v>225</v>
      </c>
      <c r="C131" s="357" t="s">
        <v>321</v>
      </c>
      <c r="D131" s="359" t="s">
        <v>705</v>
      </c>
      <c r="E131" s="360">
        <v>1.4999999999999999E-2</v>
      </c>
      <c r="F131" s="360" t="s">
        <v>308</v>
      </c>
      <c r="G131" s="357" t="s">
        <v>3229</v>
      </c>
      <c r="H131" s="565" t="s">
        <v>1796</v>
      </c>
      <c r="I131" s="360" t="s">
        <v>197</v>
      </c>
      <c r="J131" s="360" t="s">
        <v>198</v>
      </c>
      <c r="K131" s="357"/>
    </row>
    <row r="132" spans="1:11" ht="31.15" hidden="1" customHeight="1">
      <c r="A132" s="357">
        <v>30</v>
      </c>
      <c r="B132" s="357" t="s">
        <v>227</v>
      </c>
      <c r="C132" s="357" t="s">
        <v>321</v>
      </c>
      <c r="D132" s="359" t="s">
        <v>706</v>
      </c>
      <c r="E132" s="360">
        <v>0.1</v>
      </c>
      <c r="F132" s="360" t="s">
        <v>308</v>
      </c>
      <c r="G132" s="358" t="s">
        <v>590</v>
      </c>
      <c r="H132" s="360" t="s">
        <v>1799</v>
      </c>
      <c r="I132" s="360" t="s">
        <v>197</v>
      </c>
      <c r="J132" s="360" t="s">
        <v>198</v>
      </c>
      <c r="K132" s="358"/>
    </row>
    <row r="133" spans="1:11" ht="31.15" hidden="1" customHeight="1">
      <c r="A133" s="357">
        <v>31</v>
      </c>
      <c r="B133" s="357" t="s">
        <v>228</v>
      </c>
      <c r="C133" s="357" t="s">
        <v>321</v>
      </c>
      <c r="D133" s="359" t="s">
        <v>707</v>
      </c>
      <c r="E133" s="360">
        <v>0.18</v>
      </c>
      <c r="F133" s="360" t="s">
        <v>308</v>
      </c>
      <c r="G133" s="357" t="s">
        <v>602</v>
      </c>
      <c r="H133" s="360" t="s">
        <v>157</v>
      </c>
      <c r="I133" s="360" t="s">
        <v>197</v>
      </c>
      <c r="J133" s="360" t="s">
        <v>198</v>
      </c>
      <c r="K133" s="357"/>
    </row>
    <row r="134" spans="1:11" ht="31.15" hidden="1" customHeight="1">
      <c r="A134" s="357">
        <v>32</v>
      </c>
      <c r="B134" s="357" t="s">
        <v>229</v>
      </c>
      <c r="C134" s="357" t="s">
        <v>321</v>
      </c>
      <c r="D134" s="359" t="s">
        <v>708</v>
      </c>
      <c r="E134" s="360">
        <v>0.5</v>
      </c>
      <c r="F134" s="360" t="s">
        <v>308</v>
      </c>
      <c r="G134" s="357" t="s">
        <v>604</v>
      </c>
      <c r="H134" s="360" t="s">
        <v>199</v>
      </c>
      <c r="I134" s="360" t="s">
        <v>197</v>
      </c>
      <c r="J134" s="360" t="s">
        <v>198</v>
      </c>
      <c r="K134" s="357"/>
    </row>
    <row r="135" spans="1:11" ht="22.5" hidden="1" customHeight="1">
      <c r="A135" s="357">
        <v>33</v>
      </c>
      <c r="B135" s="357" t="s">
        <v>231</v>
      </c>
      <c r="C135" s="357" t="s">
        <v>321</v>
      </c>
      <c r="D135" s="359" t="s">
        <v>33</v>
      </c>
      <c r="E135" s="360">
        <v>0.2</v>
      </c>
      <c r="F135" s="360" t="s">
        <v>311</v>
      </c>
      <c r="G135" s="357" t="s">
        <v>2244</v>
      </c>
      <c r="H135" s="360" t="s">
        <v>158</v>
      </c>
      <c r="I135" s="360" t="s">
        <v>197</v>
      </c>
      <c r="J135" s="360" t="s">
        <v>198</v>
      </c>
      <c r="K135" s="357"/>
    </row>
    <row r="136" spans="1:11" ht="22.5" hidden="1" customHeight="1">
      <c r="A136" s="357">
        <v>34</v>
      </c>
      <c r="B136" s="357" t="s">
        <v>232</v>
      </c>
      <c r="C136" s="357" t="s">
        <v>321</v>
      </c>
      <c r="D136" s="359" t="s">
        <v>709</v>
      </c>
      <c r="E136" s="360">
        <v>0.3</v>
      </c>
      <c r="F136" s="360" t="s">
        <v>308</v>
      </c>
      <c r="G136" s="357" t="s">
        <v>1233</v>
      </c>
      <c r="H136" s="565" t="s">
        <v>199</v>
      </c>
      <c r="I136" s="360" t="s">
        <v>197</v>
      </c>
      <c r="J136" s="360" t="s">
        <v>198</v>
      </c>
      <c r="K136" s="357"/>
    </row>
    <row r="137" spans="1:11" ht="22.5" hidden="1" customHeight="1">
      <c r="A137" s="357">
        <v>35</v>
      </c>
      <c r="B137" s="357" t="s">
        <v>233</v>
      </c>
      <c r="C137" s="357" t="s">
        <v>321</v>
      </c>
      <c r="D137" s="359" t="s">
        <v>710</v>
      </c>
      <c r="E137" s="360">
        <v>0.14000000000000001</v>
      </c>
      <c r="F137" s="360" t="s">
        <v>321</v>
      </c>
      <c r="G137" s="357" t="s">
        <v>798</v>
      </c>
      <c r="H137" s="360" t="s">
        <v>1793</v>
      </c>
      <c r="I137" s="360" t="s">
        <v>197</v>
      </c>
      <c r="J137" s="360" t="s">
        <v>198</v>
      </c>
      <c r="K137" s="357"/>
    </row>
    <row r="138" spans="1:11" ht="46.9" hidden="1" customHeight="1">
      <c r="A138" s="357">
        <v>36</v>
      </c>
      <c r="B138" s="357" t="s">
        <v>1606</v>
      </c>
      <c r="C138" s="357" t="s">
        <v>321</v>
      </c>
      <c r="D138" s="359" t="s">
        <v>711</v>
      </c>
      <c r="E138" s="360">
        <v>7</v>
      </c>
      <c r="F138" s="409" t="s">
        <v>2640</v>
      </c>
      <c r="G138" s="357" t="s">
        <v>3225</v>
      </c>
      <c r="H138" s="565" t="s">
        <v>1799</v>
      </c>
      <c r="I138" s="360" t="s">
        <v>197</v>
      </c>
      <c r="J138" s="360" t="s">
        <v>198</v>
      </c>
      <c r="K138" s="357"/>
    </row>
    <row r="139" spans="1:11" ht="31.15" hidden="1" customHeight="1">
      <c r="A139" s="357">
        <v>37</v>
      </c>
      <c r="B139" s="357" t="s">
        <v>137</v>
      </c>
      <c r="C139" s="357" t="s">
        <v>321</v>
      </c>
      <c r="D139" s="359" t="s">
        <v>138</v>
      </c>
      <c r="E139" s="360">
        <v>20.5</v>
      </c>
      <c r="F139" s="360" t="s">
        <v>1155</v>
      </c>
      <c r="G139" s="357"/>
      <c r="H139" s="565" t="s">
        <v>159</v>
      </c>
      <c r="I139" s="360" t="s">
        <v>197</v>
      </c>
      <c r="J139" s="360" t="s">
        <v>198</v>
      </c>
      <c r="K139" s="357"/>
    </row>
    <row r="140" spans="1:11" ht="21" hidden="1" customHeight="1">
      <c r="A140" s="357">
        <v>38</v>
      </c>
      <c r="B140" s="357" t="s">
        <v>550</v>
      </c>
      <c r="C140" s="357" t="s">
        <v>321</v>
      </c>
      <c r="D140" s="359" t="s">
        <v>549</v>
      </c>
      <c r="E140" s="360">
        <v>6.4</v>
      </c>
      <c r="F140" s="360" t="s">
        <v>311</v>
      </c>
      <c r="G140" s="357" t="s">
        <v>534</v>
      </c>
      <c r="H140" s="565" t="s">
        <v>161</v>
      </c>
      <c r="I140" s="360" t="s">
        <v>197</v>
      </c>
      <c r="J140" s="360" t="s">
        <v>198</v>
      </c>
      <c r="K140" s="357"/>
    </row>
    <row r="141" spans="1:11" ht="21" hidden="1" customHeight="1">
      <c r="A141" s="357">
        <v>39</v>
      </c>
      <c r="B141" s="357" t="s">
        <v>712</v>
      </c>
      <c r="C141" s="357" t="s">
        <v>321</v>
      </c>
      <c r="D141" s="359" t="s">
        <v>713</v>
      </c>
      <c r="E141" s="360">
        <v>0.05</v>
      </c>
      <c r="F141" s="360" t="s">
        <v>304</v>
      </c>
      <c r="G141" s="357" t="s">
        <v>714</v>
      </c>
      <c r="H141" s="360" t="s">
        <v>1793</v>
      </c>
      <c r="I141" s="360" t="s">
        <v>197</v>
      </c>
      <c r="J141" s="360" t="s">
        <v>198</v>
      </c>
      <c r="K141" s="357"/>
    </row>
    <row r="142" spans="1:11" ht="31.5" hidden="1">
      <c r="A142" s="357">
        <v>40</v>
      </c>
      <c r="B142" s="357" t="s">
        <v>2588</v>
      </c>
      <c r="C142" s="357" t="s">
        <v>321</v>
      </c>
      <c r="D142" s="359" t="s">
        <v>2589</v>
      </c>
      <c r="E142" s="360">
        <v>42.3</v>
      </c>
      <c r="F142" s="360" t="s">
        <v>2592</v>
      </c>
      <c r="G142" s="357" t="s">
        <v>2590</v>
      </c>
      <c r="H142" s="360" t="s">
        <v>155</v>
      </c>
      <c r="I142" s="360" t="s">
        <v>197</v>
      </c>
      <c r="J142" s="360" t="s">
        <v>198</v>
      </c>
      <c r="K142" s="357"/>
    </row>
    <row r="143" spans="1:11" ht="15.75" hidden="1">
      <c r="A143" s="357">
        <v>41</v>
      </c>
      <c r="B143" s="357" t="s">
        <v>2809</v>
      </c>
      <c r="C143" s="357" t="s">
        <v>321</v>
      </c>
      <c r="D143" s="359" t="s">
        <v>2812</v>
      </c>
      <c r="E143" s="360">
        <v>40</v>
      </c>
      <c r="F143" s="360" t="s">
        <v>308</v>
      </c>
      <c r="G143" s="357"/>
      <c r="H143" s="360" t="s">
        <v>148</v>
      </c>
      <c r="I143" s="360" t="s">
        <v>197</v>
      </c>
      <c r="J143" s="360" t="s">
        <v>198</v>
      </c>
      <c r="K143" s="357"/>
    </row>
    <row r="144" spans="1:11" ht="15.75" hidden="1">
      <c r="A144" s="383" t="s">
        <v>572</v>
      </c>
      <c r="B144" s="383"/>
      <c r="C144" s="383"/>
      <c r="D144" s="566" t="s">
        <v>1093</v>
      </c>
      <c r="E144" s="564"/>
      <c r="F144" s="568"/>
      <c r="G144" s="377"/>
      <c r="H144" s="565"/>
      <c r="I144" s="377"/>
      <c r="J144" s="377"/>
      <c r="K144" s="377"/>
    </row>
    <row r="145" spans="1:11" ht="31.15" hidden="1" customHeight="1">
      <c r="A145" s="357">
        <v>1</v>
      </c>
      <c r="B145" s="357" t="s">
        <v>1600</v>
      </c>
      <c r="C145" s="357" t="s">
        <v>322</v>
      </c>
      <c r="D145" s="359" t="s">
        <v>2623</v>
      </c>
      <c r="E145" s="360">
        <v>54.5</v>
      </c>
      <c r="F145" s="360" t="s">
        <v>2625</v>
      </c>
      <c r="G145" s="360" t="s">
        <v>548</v>
      </c>
      <c r="H145" s="358" t="s">
        <v>2622</v>
      </c>
      <c r="I145" s="360" t="s">
        <v>196</v>
      </c>
      <c r="J145" s="360" t="s">
        <v>198</v>
      </c>
      <c r="K145" s="360" t="s">
        <v>2803</v>
      </c>
    </row>
    <row r="146" spans="1:11" ht="47.25" hidden="1">
      <c r="A146" s="357">
        <v>2</v>
      </c>
      <c r="B146" s="357" t="s">
        <v>1601</v>
      </c>
      <c r="C146" s="357" t="s">
        <v>322</v>
      </c>
      <c r="D146" s="359" t="s">
        <v>135</v>
      </c>
      <c r="E146" s="360">
        <v>24.78</v>
      </c>
      <c r="F146" s="360" t="s">
        <v>192</v>
      </c>
      <c r="G146" s="360"/>
      <c r="H146" s="358" t="s">
        <v>155</v>
      </c>
      <c r="I146" s="360" t="s">
        <v>196</v>
      </c>
      <c r="J146" s="360" t="s">
        <v>198</v>
      </c>
      <c r="K146" s="360" t="s">
        <v>42</v>
      </c>
    </row>
    <row r="147" spans="1:11" ht="63" hidden="1">
      <c r="A147" s="357">
        <v>3</v>
      </c>
      <c r="B147" s="357" t="s">
        <v>1607</v>
      </c>
      <c r="C147" s="357" t="s">
        <v>322</v>
      </c>
      <c r="D147" s="359" t="s">
        <v>131</v>
      </c>
      <c r="E147" s="360">
        <v>12.22</v>
      </c>
      <c r="F147" s="360" t="s">
        <v>311</v>
      </c>
      <c r="G147" s="565" t="s">
        <v>39</v>
      </c>
      <c r="H147" s="565" t="s">
        <v>40</v>
      </c>
      <c r="I147" s="360" t="s">
        <v>197</v>
      </c>
      <c r="J147" s="360" t="s">
        <v>198</v>
      </c>
      <c r="K147" s="357" t="s">
        <v>41</v>
      </c>
    </row>
    <row r="148" spans="1:11" ht="63" hidden="1">
      <c r="A148" s="357">
        <v>4</v>
      </c>
      <c r="B148" s="357" t="s">
        <v>1599</v>
      </c>
      <c r="C148" s="357" t="s">
        <v>322</v>
      </c>
      <c r="D148" s="359" t="s">
        <v>132</v>
      </c>
      <c r="E148" s="360">
        <v>10.6</v>
      </c>
      <c r="F148" s="360" t="s">
        <v>311</v>
      </c>
      <c r="G148" s="364" t="s">
        <v>3226</v>
      </c>
      <c r="H148" s="358" t="s">
        <v>154</v>
      </c>
      <c r="I148" s="360" t="s">
        <v>197</v>
      </c>
      <c r="J148" s="360" t="s">
        <v>198</v>
      </c>
      <c r="K148" s="364" t="s">
        <v>38</v>
      </c>
    </row>
    <row r="149" spans="1:11" ht="63" hidden="1">
      <c r="A149" s="357">
        <v>5</v>
      </c>
      <c r="B149" s="357" t="s">
        <v>1602</v>
      </c>
      <c r="C149" s="357" t="s">
        <v>322</v>
      </c>
      <c r="D149" s="359" t="s">
        <v>133</v>
      </c>
      <c r="E149" s="360">
        <v>28.34</v>
      </c>
      <c r="F149" s="360" t="s">
        <v>311</v>
      </c>
      <c r="G149" s="357" t="s">
        <v>715</v>
      </c>
      <c r="H149" s="565" t="s">
        <v>36</v>
      </c>
      <c r="I149" s="360" t="s">
        <v>197</v>
      </c>
      <c r="J149" s="360" t="s">
        <v>198</v>
      </c>
      <c r="K149" s="357" t="s">
        <v>37</v>
      </c>
    </row>
    <row r="150" spans="1:11" ht="51" hidden="1" customHeight="1">
      <c r="A150" s="357">
        <v>6</v>
      </c>
      <c r="B150" s="357" t="s">
        <v>1608</v>
      </c>
      <c r="C150" s="357" t="s">
        <v>322</v>
      </c>
      <c r="D150" s="359" t="s">
        <v>134</v>
      </c>
      <c r="E150" s="360">
        <v>25.66</v>
      </c>
      <c r="F150" s="360" t="s">
        <v>311</v>
      </c>
      <c r="G150" s="565"/>
      <c r="H150" s="565" t="s">
        <v>199</v>
      </c>
      <c r="I150" s="360" t="s">
        <v>197</v>
      </c>
      <c r="J150" s="360" t="s">
        <v>198</v>
      </c>
      <c r="K150" s="357" t="s">
        <v>43</v>
      </c>
    </row>
    <row r="151" spans="1:11" ht="48.6" hidden="1" customHeight="1">
      <c r="A151" s="357">
        <v>7</v>
      </c>
      <c r="B151" s="357" t="s">
        <v>1603</v>
      </c>
      <c r="C151" s="357" t="s">
        <v>322</v>
      </c>
      <c r="D151" s="359" t="s">
        <v>3228</v>
      </c>
      <c r="E151" s="360">
        <v>72</v>
      </c>
      <c r="F151" s="360" t="s">
        <v>311</v>
      </c>
      <c r="G151" s="357" t="s">
        <v>3229</v>
      </c>
      <c r="H151" s="565" t="s">
        <v>1796</v>
      </c>
      <c r="I151" s="360" t="s">
        <v>197</v>
      </c>
      <c r="J151" s="360" t="s">
        <v>198</v>
      </c>
      <c r="K151" s="360" t="s">
        <v>42</v>
      </c>
    </row>
    <row r="152" spans="1:11" ht="47.25" hidden="1">
      <c r="A152" s="357">
        <v>8</v>
      </c>
      <c r="B152" s="357" t="s">
        <v>128</v>
      </c>
      <c r="C152" s="357" t="s">
        <v>322</v>
      </c>
      <c r="D152" s="359" t="s">
        <v>130</v>
      </c>
      <c r="E152" s="360">
        <v>34.21</v>
      </c>
      <c r="F152" s="360" t="s">
        <v>311</v>
      </c>
      <c r="G152" s="357"/>
      <c r="H152" s="565" t="s">
        <v>161</v>
      </c>
      <c r="I152" s="360" t="s">
        <v>197</v>
      </c>
      <c r="J152" s="360" t="s">
        <v>198</v>
      </c>
      <c r="K152" s="360" t="s">
        <v>2804</v>
      </c>
    </row>
    <row r="153" spans="1:11" ht="19.5" hidden="1" customHeight="1">
      <c r="A153" s="357">
        <v>9</v>
      </c>
      <c r="B153" s="357" t="s">
        <v>129</v>
      </c>
      <c r="C153" s="357" t="s">
        <v>322</v>
      </c>
      <c r="D153" s="359" t="s">
        <v>136</v>
      </c>
      <c r="E153" s="360">
        <v>13.2</v>
      </c>
      <c r="F153" s="360" t="s">
        <v>311</v>
      </c>
      <c r="G153" s="565"/>
      <c r="H153" s="565" t="s">
        <v>154</v>
      </c>
      <c r="I153" s="360" t="s">
        <v>197</v>
      </c>
      <c r="J153" s="360" t="s">
        <v>198</v>
      </c>
      <c r="K153" s="357"/>
    </row>
    <row r="154" spans="1:11" ht="31.5" hidden="1">
      <c r="A154" s="357">
        <v>10</v>
      </c>
      <c r="B154" s="357" t="s">
        <v>125</v>
      </c>
      <c r="C154" s="357" t="s">
        <v>322</v>
      </c>
      <c r="D154" s="359" t="s">
        <v>126</v>
      </c>
      <c r="E154" s="360">
        <v>16.100000000000001</v>
      </c>
      <c r="F154" s="360" t="s">
        <v>127</v>
      </c>
      <c r="G154" s="357"/>
      <c r="H154" s="565" t="s">
        <v>159</v>
      </c>
      <c r="I154" s="360" t="s">
        <v>197</v>
      </c>
      <c r="J154" s="360" t="s">
        <v>198</v>
      </c>
      <c r="K154" s="357" t="s">
        <v>2805</v>
      </c>
    </row>
    <row r="155" spans="1:11" ht="15.75" hidden="1">
      <c r="A155" s="383" t="s">
        <v>2219</v>
      </c>
      <c r="B155" s="383"/>
      <c r="C155" s="383"/>
      <c r="D155" s="566" t="s">
        <v>2636</v>
      </c>
      <c r="E155" s="564"/>
      <c r="F155" s="377"/>
      <c r="G155" s="377"/>
      <c r="H155" s="565"/>
      <c r="I155" s="377"/>
      <c r="J155" s="377"/>
      <c r="K155" s="377"/>
    </row>
    <row r="156" spans="1:11" ht="31.5" hidden="1">
      <c r="A156" s="357">
        <v>1</v>
      </c>
      <c r="B156" s="357" t="s">
        <v>1610</v>
      </c>
      <c r="C156" s="357" t="s">
        <v>345</v>
      </c>
      <c r="D156" s="359" t="s">
        <v>3237</v>
      </c>
      <c r="E156" s="360">
        <v>1</v>
      </c>
      <c r="F156" s="360" t="s">
        <v>308</v>
      </c>
      <c r="G156" s="357" t="s">
        <v>1425</v>
      </c>
      <c r="H156" s="357" t="s">
        <v>1799</v>
      </c>
      <c r="I156" s="360" t="s">
        <v>196</v>
      </c>
      <c r="J156" s="360" t="s">
        <v>198</v>
      </c>
      <c r="K156" s="357"/>
    </row>
    <row r="157" spans="1:11" ht="31.5" hidden="1">
      <c r="A157" s="407">
        <v>2</v>
      </c>
      <c r="B157" s="407" t="s">
        <v>2637</v>
      </c>
      <c r="C157" s="407" t="s">
        <v>345</v>
      </c>
      <c r="D157" s="427" t="s">
        <v>2638</v>
      </c>
      <c r="E157" s="409">
        <v>4.3</v>
      </c>
      <c r="F157" s="409" t="s">
        <v>2639</v>
      </c>
      <c r="G157" s="439" t="s">
        <v>800</v>
      </c>
      <c r="H157" s="407" t="s">
        <v>1799</v>
      </c>
      <c r="I157" s="409" t="s">
        <v>197</v>
      </c>
      <c r="J157" s="409" t="s">
        <v>198</v>
      </c>
      <c r="K157" s="439"/>
    </row>
    <row r="158" spans="1:11" ht="15.75" hidden="1">
      <c r="A158" s="357">
        <v>3</v>
      </c>
      <c r="B158" s="357" t="s">
        <v>1611</v>
      </c>
      <c r="C158" s="357" t="s">
        <v>345</v>
      </c>
      <c r="D158" s="359" t="s">
        <v>3238</v>
      </c>
      <c r="E158" s="360">
        <v>4</v>
      </c>
      <c r="F158" s="360" t="s">
        <v>311</v>
      </c>
      <c r="G158" s="364" t="s">
        <v>3239</v>
      </c>
      <c r="H158" s="358" t="s">
        <v>160</v>
      </c>
      <c r="I158" s="360" t="s">
        <v>196</v>
      </c>
      <c r="J158" s="360" t="s">
        <v>198</v>
      </c>
      <c r="K158" s="364"/>
    </row>
    <row r="159" spans="1:11" ht="47.25" hidden="1">
      <c r="A159" s="357">
        <v>4</v>
      </c>
      <c r="B159" s="357" t="s">
        <v>1604</v>
      </c>
      <c r="C159" s="357" t="s">
        <v>345</v>
      </c>
      <c r="D159" s="359" t="s">
        <v>3230</v>
      </c>
      <c r="E159" s="360">
        <v>65</v>
      </c>
      <c r="F159" s="360" t="s">
        <v>311</v>
      </c>
      <c r="G159" s="357" t="s">
        <v>3227</v>
      </c>
      <c r="H159" s="565" t="s">
        <v>1796</v>
      </c>
      <c r="I159" s="360" t="s">
        <v>197</v>
      </c>
      <c r="J159" s="360" t="s">
        <v>198</v>
      </c>
      <c r="K159" s="357" t="s">
        <v>2821</v>
      </c>
    </row>
    <row r="160" spans="1:11" ht="47.25" hidden="1">
      <c r="A160" s="357">
        <v>5</v>
      </c>
      <c r="B160" s="357" t="s">
        <v>1605</v>
      </c>
      <c r="C160" s="357" t="s">
        <v>345</v>
      </c>
      <c r="D160" s="359" t="s">
        <v>3231</v>
      </c>
      <c r="E160" s="360">
        <v>48.7</v>
      </c>
      <c r="F160" s="360" t="s">
        <v>311</v>
      </c>
      <c r="G160" s="357" t="s">
        <v>3232</v>
      </c>
      <c r="H160" s="565" t="s">
        <v>1796</v>
      </c>
      <c r="I160" s="360" t="s">
        <v>197</v>
      </c>
      <c r="J160" s="360" t="s">
        <v>198</v>
      </c>
      <c r="K160" s="357" t="s">
        <v>2821</v>
      </c>
    </row>
    <row r="161" spans="1:11" ht="15.75" hidden="1">
      <c r="A161" s="383" t="s">
        <v>2222</v>
      </c>
      <c r="B161" s="383"/>
      <c r="C161" s="383"/>
      <c r="D161" s="567" t="s">
        <v>1134</v>
      </c>
      <c r="E161" s="564"/>
      <c r="F161" s="361"/>
      <c r="G161" s="377"/>
      <c r="H161" s="565"/>
      <c r="I161" s="377"/>
      <c r="J161" s="377"/>
      <c r="K161" s="377"/>
    </row>
    <row r="162" spans="1:11" ht="21.75" hidden="1" customHeight="1">
      <c r="A162" s="357">
        <v>1</v>
      </c>
      <c r="B162" s="357" t="s">
        <v>904</v>
      </c>
      <c r="C162" s="357" t="s">
        <v>340</v>
      </c>
      <c r="D162" s="359" t="s">
        <v>2778</v>
      </c>
      <c r="E162" s="360">
        <v>1.4</v>
      </c>
      <c r="F162" s="360" t="s">
        <v>330</v>
      </c>
      <c r="G162" s="403" t="s">
        <v>798</v>
      </c>
      <c r="H162" s="357" t="s">
        <v>1793</v>
      </c>
      <c r="I162" s="360" t="s">
        <v>197</v>
      </c>
      <c r="J162" s="360" t="s">
        <v>198</v>
      </c>
      <c r="K162" s="403"/>
    </row>
    <row r="163" spans="1:11" ht="51.6" hidden="1" customHeight="1">
      <c r="A163" s="357">
        <v>2</v>
      </c>
      <c r="B163" s="357" t="s">
        <v>905</v>
      </c>
      <c r="C163" s="357" t="s">
        <v>340</v>
      </c>
      <c r="D163" s="359" t="s">
        <v>2779</v>
      </c>
      <c r="E163" s="360">
        <v>0.68</v>
      </c>
      <c r="F163" s="360" t="s">
        <v>330</v>
      </c>
      <c r="G163" s="403" t="s">
        <v>798</v>
      </c>
      <c r="H163" s="357" t="s">
        <v>1793</v>
      </c>
      <c r="I163" s="360" t="s">
        <v>197</v>
      </c>
      <c r="J163" s="360" t="s">
        <v>198</v>
      </c>
      <c r="K163" s="403" t="s">
        <v>3295</v>
      </c>
    </row>
    <row r="164" spans="1:11" ht="51" hidden="1" customHeight="1">
      <c r="A164" s="357">
        <v>3</v>
      </c>
      <c r="B164" s="357" t="s">
        <v>906</v>
      </c>
      <c r="C164" s="357" t="s">
        <v>340</v>
      </c>
      <c r="D164" s="359" t="s">
        <v>2801</v>
      </c>
      <c r="E164" s="360">
        <v>0.45</v>
      </c>
      <c r="F164" s="360" t="s">
        <v>1525</v>
      </c>
      <c r="G164" s="403" t="s">
        <v>798</v>
      </c>
      <c r="H164" s="357" t="s">
        <v>1793</v>
      </c>
      <c r="I164" s="360" t="s">
        <v>197</v>
      </c>
      <c r="J164" s="360" t="s">
        <v>198</v>
      </c>
      <c r="K164" s="403" t="s">
        <v>3278</v>
      </c>
    </row>
    <row r="165" spans="1:11" ht="51" hidden="1" customHeight="1">
      <c r="A165" s="357">
        <v>4</v>
      </c>
      <c r="B165" s="357" t="s">
        <v>899</v>
      </c>
      <c r="C165" s="357" t="s">
        <v>340</v>
      </c>
      <c r="D165" s="359" t="s">
        <v>716</v>
      </c>
      <c r="E165" s="360">
        <v>0.15</v>
      </c>
      <c r="F165" s="360" t="s">
        <v>304</v>
      </c>
      <c r="G165" s="364" t="s">
        <v>2220</v>
      </c>
      <c r="H165" s="357" t="s">
        <v>1795</v>
      </c>
      <c r="I165" s="360" t="s">
        <v>196</v>
      </c>
      <c r="J165" s="360" t="s">
        <v>198</v>
      </c>
      <c r="K165" s="364" t="s">
        <v>3296</v>
      </c>
    </row>
    <row r="166" spans="1:11" ht="31.15" hidden="1" customHeight="1">
      <c r="A166" s="357">
        <v>5</v>
      </c>
      <c r="B166" s="357" t="s">
        <v>900</v>
      </c>
      <c r="C166" s="357" t="s">
        <v>340</v>
      </c>
      <c r="D166" s="359" t="s">
        <v>717</v>
      </c>
      <c r="E166" s="360">
        <v>0.7</v>
      </c>
      <c r="F166" s="360" t="s">
        <v>2792</v>
      </c>
      <c r="G166" s="403" t="s">
        <v>204</v>
      </c>
      <c r="H166" s="357" t="s">
        <v>157</v>
      </c>
      <c r="I166" s="360" t="s">
        <v>196</v>
      </c>
      <c r="J166" s="360" t="s">
        <v>198</v>
      </c>
      <c r="K166" s="403"/>
    </row>
    <row r="167" spans="1:11" ht="47.45" hidden="1" customHeight="1">
      <c r="A167" s="357">
        <v>6</v>
      </c>
      <c r="B167" s="357" t="s">
        <v>901</v>
      </c>
      <c r="C167" s="357" t="s">
        <v>340</v>
      </c>
      <c r="D167" s="359" t="s">
        <v>718</v>
      </c>
      <c r="E167" s="360">
        <v>0.35</v>
      </c>
      <c r="F167" s="360" t="s">
        <v>2755</v>
      </c>
      <c r="G167" s="403" t="s">
        <v>2221</v>
      </c>
      <c r="H167" s="357" t="s">
        <v>1801</v>
      </c>
      <c r="I167" s="360" t="s">
        <v>197</v>
      </c>
      <c r="J167" s="360" t="s">
        <v>198</v>
      </c>
      <c r="K167" s="403" t="s">
        <v>541</v>
      </c>
    </row>
    <row r="168" spans="1:11" ht="28.5" hidden="1" customHeight="1">
      <c r="A168" s="357">
        <v>7</v>
      </c>
      <c r="B168" s="357" t="s">
        <v>902</v>
      </c>
      <c r="C168" s="357" t="s">
        <v>340</v>
      </c>
      <c r="D168" s="359" t="s">
        <v>719</v>
      </c>
      <c r="E168" s="360">
        <v>0.04</v>
      </c>
      <c r="F168" s="360" t="s">
        <v>308</v>
      </c>
      <c r="G168" s="403" t="s">
        <v>209</v>
      </c>
      <c r="H168" s="357" t="s">
        <v>1796</v>
      </c>
      <c r="I168" s="360" t="s">
        <v>197</v>
      </c>
      <c r="J168" s="360" t="s">
        <v>198</v>
      </c>
      <c r="K168" s="403"/>
    </row>
    <row r="169" spans="1:11" ht="63" hidden="1">
      <c r="A169" s="357">
        <v>8</v>
      </c>
      <c r="B169" s="357" t="s">
        <v>903</v>
      </c>
      <c r="C169" s="357" t="s">
        <v>340</v>
      </c>
      <c r="D169" s="359" t="s">
        <v>1351</v>
      </c>
      <c r="E169" s="360">
        <v>10</v>
      </c>
      <c r="F169" s="360" t="s">
        <v>2722</v>
      </c>
      <c r="G169" s="403" t="s">
        <v>767</v>
      </c>
      <c r="H169" s="357" t="s">
        <v>155</v>
      </c>
      <c r="I169" s="360" t="s">
        <v>197</v>
      </c>
      <c r="J169" s="360" t="s">
        <v>198</v>
      </c>
      <c r="K169" s="403"/>
    </row>
    <row r="170" spans="1:11" ht="24" hidden="1" customHeight="1">
      <c r="A170" s="357">
        <v>9</v>
      </c>
      <c r="B170" s="357" t="s">
        <v>908</v>
      </c>
      <c r="C170" s="357" t="s">
        <v>340</v>
      </c>
      <c r="D170" s="359" t="s">
        <v>1535</v>
      </c>
      <c r="E170" s="360">
        <v>0.6</v>
      </c>
      <c r="F170" s="360" t="s">
        <v>308</v>
      </c>
      <c r="G170" s="403"/>
      <c r="H170" s="357" t="s">
        <v>158</v>
      </c>
      <c r="I170" s="360" t="s">
        <v>197</v>
      </c>
      <c r="J170" s="360" t="s">
        <v>198</v>
      </c>
      <c r="K170" s="403"/>
    </row>
    <row r="171" spans="1:11" ht="24" hidden="1" customHeight="1">
      <c r="A171" s="357">
        <v>10</v>
      </c>
      <c r="B171" s="357" t="s">
        <v>907</v>
      </c>
      <c r="C171" s="357" t="s">
        <v>340</v>
      </c>
      <c r="D171" s="359" t="s">
        <v>1139</v>
      </c>
      <c r="E171" s="360">
        <v>0.3</v>
      </c>
      <c r="F171" s="360" t="s">
        <v>311</v>
      </c>
      <c r="G171" s="403" t="s">
        <v>1076</v>
      </c>
      <c r="H171" s="357" t="s">
        <v>1799</v>
      </c>
      <c r="I171" s="360" t="s">
        <v>197</v>
      </c>
      <c r="J171" s="360" t="s">
        <v>198</v>
      </c>
      <c r="K171" s="403"/>
    </row>
    <row r="172" spans="1:11" ht="24" hidden="1" customHeight="1">
      <c r="A172" s="357">
        <v>11</v>
      </c>
      <c r="B172" s="364" t="s">
        <v>1575</v>
      </c>
      <c r="C172" s="357" t="s">
        <v>340</v>
      </c>
      <c r="D172" s="359" t="s">
        <v>208</v>
      </c>
      <c r="E172" s="360">
        <v>0.15</v>
      </c>
      <c r="F172" s="360" t="s">
        <v>308</v>
      </c>
      <c r="G172" s="357" t="s">
        <v>2238</v>
      </c>
      <c r="H172" s="357" t="s">
        <v>156</v>
      </c>
      <c r="I172" s="360" t="s">
        <v>197</v>
      </c>
      <c r="J172" s="360" t="s">
        <v>198</v>
      </c>
      <c r="K172" s="357"/>
    </row>
    <row r="173" spans="1:11" ht="24" hidden="1" customHeight="1">
      <c r="A173" s="357">
        <v>12</v>
      </c>
      <c r="B173" s="358" t="s">
        <v>1576</v>
      </c>
      <c r="C173" s="357" t="s">
        <v>340</v>
      </c>
      <c r="D173" s="359" t="s">
        <v>2329</v>
      </c>
      <c r="E173" s="360">
        <v>0.05</v>
      </c>
      <c r="F173" s="360" t="s">
        <v>308</v>
      </c>
      <c r="G173" s="357" t="s">
        <v>209</v>
      </c>
      <c r="H173" s="565" t="s">
        <v>1796</v>
      </c>
      <c r="I173" s="360" t="s">
        <v>197</v>
      </c>
      <c r="J173" s="360" t="s">
        <v>198</v>
      </c>
      <c r="K173" s="357"/>
    </row>
    <row r="174" spans="1:11" ht="24" hidden="1" customHeight="1">
      <c r="A174" s="357">
        <v>13</v>
      </c>
      <c r="B174" s="364" t="s">
        <v>1577</v>
      </c>
      <c r="C174" s="357" t="s">
        <v>340</v>
      </c>
      <c r="D174" s="359" t="s">
        <v>2330</v>
      </c>
      <c r="E174" s="360">
        <v>0.1</v>
      </c>
      <c r="F174" s="360" t="s">
        <v>330</v>
      </c>
      <c r="G174" s="357"/>
      <c r="H174" s="565" t="s">
        <v>1794</v>
      </c>
      <c r="I174" s="360" t="s">
        <v>197</v>
      </c>
      <c r="J174" s="360" t="s">
        <v>198</v>
      </c>
      <c r="K174" s="357"/>
    </row>
    <row r="175" spans="1:11" ht="24" hidden="1" customHeight="1">
      <c r="A175" s="357">
        <v>14</v>
      </c>
      <c r="B175" s="358" t="s">
        <v>1578</v>
      </c>
      <c r="C175" s="357" t="s">
        <v>340</v>
      </c>
      <c r="D175" s="359" t="s">
        <v>2331</v>
      </c>
      <c r="E175" s="360">
        <v>0.1</v>
      </c>
      <c r="F175" s="360" t="s">
        <v>305</v>
      </c>
      <c r="G175" s="357" t="s">
        <v>3215</v>
      </c>
      <c r="H175" s="565" t="s">
        <v>154</v>
      </c>
      <c r="I175" s="360" t="s">
        <v>197</v>
      </c>
      <c r="J175" s="360" t="s">
        <v>198</v>
      </c>
      <c r="K175" s="357"/>
    </row>
    <row r="176" spans="1:11" ht="24" hidden="1" customHeight="1">
      <c r="A176" s="357">
        <v>15</v>
      </c>
      <c r="B176" s="364" t="s">
        <v>1579</v>
      </c>
      <c r="C176" s="357" t="s">
        <v>340</v>
      </c>
      <c r="D176" s="359" t="s">
        <v>2332</v>
      </c>
      <c r="E176" s="360">
        <v>0.1</v>
      </c>
      <c r="F176" s="360" t="s">
        <v>330</v>
      </c>
      <c r="G176" s="357" t="s">
        <v>1076</v>
      </c>
      <c r="H176" s="565" t="s">
        <v>1799</v>
      </c>
      <c r="I176" s="360" t="s">
        <v>197</v>
      </c>
      <c r="J176" s="360" t="s">
        <v>198</v>
      </c>
      <c r="K176" s="357"/>
    </row>
    <row r="177" spans="1:11" ht="47.25" hidden="1">
      <c r="A177" s="357">
        <v>16</v>
      </c>
      <c r="B177" s="358" t="s">
        <v>1574</v>
      </c>
      <c r="C177" s="357" t="s">
        <v>340</v>
      </c>
      <c r="D177" s="359" t="s">
        <v>2328</v>
      </c>
      <c r="E177" s="360">
        <v>0.1</v>
      </c>
      <c r="F177" s="360" t="s">
        <v>344</v>
      </c>
      <c r="G177" s="357" t="s">
        <v>51</v>
      </c>
      <c r="H177" s="565" t="s">
        <v>1793</v>
      </c>
      <c r="I177" s="360" t="s">
        <v>197</v>
      </c>
      <c r="J177" s="360" t="s">
        <v>198</v>
      </c>
      <c r="K177" s="357" t="s">
        <v>213</v>
      </c>
    </row>
    <row r="178" spans="1:11" ht="24" hidden="1" customHeight="1">
      <c r="A178" s="357">
        <v>17</v>
      </c>
      <c r="B178" s="357" t="s">
        <v>557</v>
      </c>
      <c r="C178" s="357" t="s">
        <v>340</v>
      </c>
      <c r="D178" s="359" t="s">
        <v>2811</v>
      </c>
      <c r="E178" s="360">
        <v>2</v>
      </c>
      <c r="F178" s="360"/>
      <c r="G178" s="403"/>
      <c r="H178" s="357" t="s">
        <v>148</v>
      </c>
      <c r="I178" s="360" t="s">
        <v>197</v>
      </c>
      <c r="J178" s="360" t="s">
        <v>198</v>
      </c>
      <c r="K178" s="403"/>
    </row>
    <row r="179" spans="1:11" ht="15.75" hidden="1">
      <c r="A179" s="383" t="s">
        <v>2224</v>
      </c>
      <c r="B179" s="383"/>
      <c r="C179" s="383"/>
      <c r="D179" s="567" t="s">
        <v>1169</v>
      </c>
      <c r="E179" s="564"/>
      <c r="F179" s="361"/>
      <c r="G179" s="377"/>
      <c r="H179" s="565"/>
      <c r="I179" s="377"/>
      <c r="J179" s="377"/>
      <c r="K179" s="377"/>
    </row>
    <row r="180" spans="1:11" ht="35.25" hidden="1" customHeight="1">
      <c r="A180" s="357">
        <v>1</v>
      </c>
      <c r="B180" s="357" t="s">
        <v>911</v>
      </c>
      <c r="C180" s="357" t="s">
        <v>339</v>
      </c>
      <c r="D180" s="359" t="s">
        <v>2225</v>
      </c>
      <c r="E180" s="360">
        <v>0.25</v>
      </c>
      <c r="F180" s="360" t="s">
        <v>1111</v>
      </c>
      <c r="G180" s="360"/>
      <c r="H180" s="360" t="s">
        <v>1793</v>
      </c>
      <c r="I180" s="360" t="s">
        <v>197</v>
      </c>
      <c r="J180" s="360" t="s">
        <v>198</v>
      </c>
      <c r="K180" s="360"/>
    </row>
    <row r="181" spans="1:11" ht="46.9" hidden="1" customHeight="1">
      <c r="A181" s="357">
        <v>2</v>
      </c>
      <c r="B181" s="357" t="s">
        <v>912</v>
      </c>
      <c r="C181" s="357" t="s">
        <v>339</v>
      </c>
      <c r="D181" s="359" t="s">
        <v>1409</v>
      </c>
      <c r="E181" s="360">
        <v>8</v>
      </c>
      <c r="F181" s="360" t="s">
        <v>3</v>
      </c>
      <c r="G181" s="569"/>
      <c r="H181" s="357" t="s">
        <v>1793</v>
      </c>
      <c r="I181" s="360" t="s">
        <v>197</v>
      </c>
      <c r="J181" s="360" t="s">
        <v>198</v>
      </c>
      <c r="K181" s="360"/>
    </row>
    <row r="182" spans="1:11" ht="62.45" hidden="1" customHeight="1">
      <c r="A182" s="357">
        <v>3</v>
      </c>
      <c r="B182" s="357" t="s">
        <v>913</v>
      </c>
      <c r="C182" s="357" t="s">
        <v>339</v>
      </c>
      <c r="D182" s="359" t="s">
        <v>1172</v>
      </c>
      <c r="E182" s="360">
        <v>22</v>
      </c>
      <c r="F182" s="360" t="s">
        <v>538</v>
      </c>
      <c r="G182" s="360" t="s">
        <v>51</v>
      </c>
      <c r="H182" s="360" t="s">
        <v>1793</v>
      </c>
      <c r="I182" s="360" t="s">
        <v>197</v>
      </c>
      <c r="J182" s="360" t="s">
        <v>198</v>
      </c>
      <c r="K182" s="360"/>
    </row>
    <row r="183" spans="1:11" ht="53.45" hidden="1" customHeight="1">
      <c r="A183" s="357">
        <v>4</v>
      </c>
      <c r="B183" s="357" t="s">
        <v>914</v>
      </c>
      <c r="C183" s="357" t="s">
        <v>339</v>
      </c>
      <c r="D183" s="359" t="s">
        <v>150</v>
      </c>
      <c r="E183" s="360">
        <v>1.7</v>
      </c>
      <c r="F183" s="360" t="s">
        <v>2748</v>
      </c>
      <c r="G183" s="360"/>
      <c r="H183" s="357" t="s">
        <v>1793</v>
      </c>
      <c r="I183" s="360" t="s">
        <v>197</v>
      </c>
      <c r="J183" s="360" t="s">
        <v>198</v>
      </c>
      <c r="K183" s="360" t="s">
        <v>3293</v>
      </c>
    </row>
    <row r="184" spans="1:11" ht="46.9" hidden="1" customHeight="1">
      <c r="A184" s="357">
        <v>5</v>
      </c>
      <c r="B184" s="357" t="s">
        <v>915</v>
      </c>
      <c r="C184" s="357" t="s">
        <v>339</v>
      </c>
      <c r="D184" s="359" t="s">
        <v>54</v>
      </c>
      <c r="E184" s="360">
        <v>2.84</v>
      </c>
      <c r="F184" s="360" t="s">
        <v>516</v>
      </c>
      <c r="G184" s="360"/>
      <c r="H184" s="360" t="s">
        <v>1793</v>
      </c>
      <c r="I184" s="360" t="s">
        <v>197</v>
      </c>
      <c r="J184" s="360" t="s">
        <v>198</v>
      </c>
      <c r="K184" s="360"/>
    </row>
    <row r="185" spans="1:11" ht="27" hidden="1" customHeight="1">
      <c r="A185" s="357">
        <v>6</v>
      </c>
      <c r="B185" s="357" t="s">
        <v>916</v>
      </c>
      <c r="C185" s="357" t="s">
        <v>339</v>
      </c>
      <c r="D185" s="359" t="s">
        <v>2746</v>
      </c>
      <c r="E185" s="360">
        <v>1.5</v>
      </c>
      <c r="F185" s="360" t="s">
        <v>2226</v>
      </c>
      <c r="G185" s="360" t="s">
        <v>2747</v>
      </c>
      <c r="H185" s="360" t="s">
        <v>1793</v>
      </c>
      <c r="I185" s="360" t="s">
        <v>197</v>
      </c>
      <c r="J185" s="360" t="s">
        <v>198</v>
      </c>
      <c r="K185" s="360"/>
    </row>
    <row r="186" spans="1:11" ht="52.15" hidden="1" customHeight="1">
      <c r="A186" s="357">
        <v>7</v>
      </c>
      <c r="B186" s="357" t="s">
        <v>917</v>
      </c>
      <c r="C186" s="357" t="s">
        <v>339</v>
      </c>
      <c r="D186" s="359" t="s">
        <v>151</v>
      </c>
      <c r="E186" s="360">
        <v>1.1000000000000001</v>
      </c>
      <c r="F186" s="360" t="s">
        <v>2227</v>
      </c>
      <c r="G186" s="360" t="s">
        <v>2747</v>
      </c>
      <c r="H186" s="357" t="s">
        <v>1793</v>
      </c>
      <c r="I186" s="360" t="s">
        <v>196</v>
      </c>
      <c r="J186" s="360" t="s">
        <v>198</v>
      </c>
      <c r="K186" s="360"/>
    </row>
    <row r="187" spans="1:11" ht="25.5" hidden="1" customHeight="1">
      <c r="A187" s="357">
        <v>8</v>
      </c>
      <c r="B187" s="357" t="s">
        <v>918</v>
      </c>
      <c r="C187" s="357" t="s">
        <v>339</v>
      </c>
      <c r="D187" s="359" t="s">
        <v>2228</v>
      </c>
      <c r="E187" s="360">
        <v>0.1</v>
      </c>
      <c r="F187" s="360" t="s">
        <v>308</v>
      </c>
      <c r="G187" s="360" t="s">
        <v>2229</v>
      </c>
      <c r="H187" s="357" t="s">
        <v>1793</v>
      </c>
      <c r="I187" s="360" t="s">
        <v>196</v>
      </c>
      <c r="J187" s="360" t="s">
        <v>198</v>
      </c>
      <c r="K187" s="360"/>
    </row>
    <row r="188" spans="1:11" ht="25.5" hidden="1" customHeight="1">
      <c r="A188" s="357">
        <v>9</v>
      </c>
      <c r="B188" s="357" t="s">
        <v>919</v>
      </c>
      <c r="C188" s="357" t="s">
        <v>339</v>
      </c>
      <c r="D188" s="359" t="s">
        <v>2230</v>
      </c>
      <c r="E188" s="360">
        <v>2</v>
      </c>
      <c r="F188" s="360" t="s">
        <v>304</v>
      </c>
      <c r="G188" s="360"/>
      <c r="H188" s="357" t="s">
        <v>1793</v>
      </c>
      <c r="I188" s="360" t="s">
        <v>196</v>
      </c>
      <c r="J188" s="360" t="s">
        <v>198</v>
      </c>
      <c r="K188" s="360"/>
    </row>
    <row r="189" spans="1:11" ht="48" hidden="1" customHeight="1">
      <c r="A189" s="357">
        <v>10</v>
      </c>
      <c r="B189" s="357" t="s">
        <v>920</v>
      </c>
      <c r="C189" s="357" t="s">
        <v>339</v>
      </c>
      <c r="D189" s="359" t="s">
        <v>55</v>
      </c>
      <c r="E189" s="360">
        <v>9.9499999999999993</v>
      </c>
      <c r="F189" s="360" t="s">
        <v>891</v>
      </c>
      <c r="G189" s="357" t="s">
        <v>2231</v>
      </c>
      <c r="H189" s="360" t="s">
        <v>1793</v>
      </c>
      <c r="I189" s="360" t="s">
        <v>197</v>
      </c>
      <c r="J189" s="360" t="s">
        <v>198</v>
      </c>
      <c r="K189" s="357" t="s">
        <v>3294</v>
      </c>
    </row>
    <row r="190" spans="1:11" ht="62.45" hidden="1" customHeight="1">
      <c r="A190" s="357">
        <v>11</v>
      </c>
      <c r="B190" s="357" t="s">
        <v>921</v>
      </c>
      <c r="C190" s="357" t="s">
        <v>339</v>
      </c>
      <c r="D190" s="359" t="s">
        <v>1171</v>
      </c>
      <c r="E190" s="360">
        <v>9</v>
      </c>
      <c r="F190" s="360" t="s">
        <v>2232</v>
      </c>
      <c r="G190" s="357" t="s">
        <v>3271</v>
      </c>
      <c r="H190" s="360" t="s">
        <v>1793</v>
      </c>
      <c r="I190" s="360" t="s">
        <v>197</v>
      </c>
      <c r="J190" s="360" t="s">
        <v>198</v>
      </c>
      <c r="K190" s="357"/>
    </row>
    <row r="191" spans="1:11" ht="15.6" hidden="1" customHeight="1">
      <c r="A191" s="357">
        <v>12</v>
      </c>
      <c r="B191" s="357" t="s">
        <v>922</v>
      </c>
      <c r="C191" s="357" t="s">
        <v>339</v>
      </c>
      <c r="D191" s="359" t="s">
        <v>558</v>
      </c>
      <c r="E191" s="360">
        <v>2</v>
      </c>
      <c r="F191" s="360" t="s">
        <v>18</v>
      </c>
      <c r="G191" s="357" t="s">
        <v>19</v>
      </c>
      <c r="H191" s="360" t="s">
        <v>1793</v>
      </c>
      <c r="I191" s="360" t="s">
        <v>197</v>
      </c>
      <c r="J191" s="360" t="s">
        <v>198</v>
      </c>
      <c r="K191" s="357"/>
    </row>
    <row r="192" spans="1:11" ht="36.75" hidden="1" customHeight="1">
      <c r="A192" s="357">
        <v>13</v>
      </c>
      <c r="B192" s="357" t="s">
        <v>923</v>
      </c>
      <c r="C192" s="357" t="s">
        <v>339</v>
      </c>
      <c r="D192" s="359" t="s">
        <v>20</v>
      </c>
      <c r="E192" s="360">
        <v>2</v>
      </c>
      <c r="F192" s="360" t="s">
        <v>21</v>
      </c>
      <c r="G192" s="357" t="s">
        <v>6</v>
      </c>
      <c r="H192" s="360" t="s">
        <v>1793</v>
      </c>
      <c r="I192" s="360" t="s">
        <v>197</v>
      </c>
      <c r="J192" s="360" t="s">
        <v>198</v>
      </c>
      <c r="K192" s="357"/>
    </row>
    <row r="193" spans="1:11" ht="64.900000000000006" hidden="1" customHeight="1">
      <c r="A193" s="357">
        <v>14</v>
      </c>
      <c r="B193" s="357" t="s">
        <v>924</v>
      </c>
      <c r="C193" s="357" t="s">
        <v>339</v>
      </c>
      <c r="D193" s="359" t="s">
        <v>22</v>
      </c>
      <c r="E193" s="360">
        <v>10</v>
      </c>
      <c r="F193" s="360" t="s">
        <v>23</v>
      </c>
      <c r="G193" s="357" t="s">
        <v>24</v>
      </c>
      <c r="H193" s="360" t="s">
        <v>1793</v>
      </c>
      <c r="I193" s="360" t="s">
        <v>197</v>
      </c>
      <c r="J193" s="360" t="s">
        <v>198</v>
      </c>
      <c r="K193" s="357"/>
    </row>
    <row r="194" spans="1:11" ht="46.9" hidden="1" customHeight="1">
      <c r="A194" s="357">
        <v>15</v>
      </c>
      <c r="B194" s="357" t="s">
        <v>925</v>
      </c>
      <c r="C194" s="357" t="s">
        <v>339</v>
      </c>
      <c r="D194" s="359" t="s">
        <v>1551</v>
      </c>
      <c r="E194" s="360">
        <v>2</v>
      </c>
      <c r="F194" s="360" t="s">
        <v>1552</v>
      </c>
      <c r="G194" s="357"/>
      <c r="H194" s="360" t="s">
        <v>1793</v>
      </c>
      <c r="I194" s="360" t="s">
        <v>197</v>
      </c>
      <c r="J194" s="360" t="s">
        <v>198</v>
      </c>
      <c r="K194" s="357"/>
    </row>
    <row r="195" spans="1:11" ht="33" hidden="1" customHeight="1">
      <c r="A195" s="357">
        <v>16</v>
      </c>
      <c r="B195" s="357" t="s">
        <v>926</v>
      </c>
      <c r="C195" s="357" t="s">
        <v>339</v>
      </c>
      <c r="D195" s="359" t="s">
        <v>1559</v>
      </c>
      <c r="E195" s="360">
        <v>10</v>
      </c>
      <c r="F195" s="360" t="s">
        <v>1163</v>
      </c>
      <c r="G195" s="357"/>
      <c r="H195" s="360" t="s">
        <v>1793</v>
      </c>
      <c r="I195" s="360" t="s">
        <v>197</v>
      </c>
      <c r="J195" s="360" t="s">
        <v>198</v>
      </c>
      <c r="K195" s="357"/>
    </row>
    <row r="196" spans="1:11" ht="25.15" hidden="1" customHeight="1">
      <c r="A196" s="357">
        <v>17</v>
      </c>
      <c r="B196" s="357" t="s">
        <v>1161</v>
      </c>
      <c r="C196" s="357" t="s">
        <v>339</v>
      </c>
      <c r="D196" s="359" t="s">
        <v>1162</v>
      </c>
      <c r="E196" s="360">
        <v>2</v>
      </c>
      <c r="F196" s="366" t="s">
        <v>308</v>
      </c>
      <c r="G196" s="358"/>
      <c r="H196" s="358" t="s">
        <v>1793</v>
      </c>
      <c r="I196" s="360" t="s">
        <v>197</v>
      </c>
      <c r="J196" s="360" t="s">
        <v>198</v>
      </c>
      <c r="K196" s="358"/>
    </row>
    <row r="197" spans="1:11" ht="15.75" hidden="1">
      <c r="A197" s="383" t="s">
        <v>2233</v>
      </c>
      <c r="B197" s="383"/>
      <c r="C197" s="383"/>
      <c r="D197" s="567" t="s">
        <v>1168</v>
      </c>
      <c r="E197" s="564"/>
      <c r="F197" s="361"/>
      <c r="G197" s="377"/>
      <c r="H197" s="565"/>
      <c r="I197" s="377"/>
      <c r="J197" s="377"/>
      <c r="K197" s="377"/>
    </row>
    <row r="198" spans="1:11" ht="46.9" hidden="1" customHeight="1">
      <c r="A198" s="357">
        <v>1</v>
      </c>
      <c r="B198" s="357" t="s">
        <v>927</v>
      </c>
      <c r="C198" s="357" t="s">
        <v>338</v>
      </c>
      <c r="D198" s="359" t="s">
        <v>1410</v>
      </c>
      <c r="E198" s="360">
        <v>1</v>
      </c>
      <c r="F198" s="360" t="s">
        <v>2234</v>
      </c>
      <c r="G198" s="569"/>
      <c r="H198" s="357" t="s">
        <v>156</v>
      </c>
      <c r="I198" s="360" t="s">
        <v>197</v>
      </c>
      <c r="J198" s="360" t="s">
        <v>198</v>
      </c>
      <c r="K198" s="360"/>
    </row>
    <row r="199" spans="1:11" ht="46.9" hidden="1" customHeight="1">
      <c r="A199" s="357">
        <v>2</v>
      </c>
      <c r="B199" s="357" t="s">
        <v>928</v>
      </c>
      <c r="C199" s="357" t="s">
        <v>338</v>
      </c>
      <c r="D199" s="359" t="s">
        <v>1411</v>
      </c>
      <c r="E199" s="360">
        <v>1</v>
      </c>
      <c r="F199" s="360" t="s">
        <v>2234</v>
      </c>
      <c r="G199" s="569"/>
      <c r="H199" s="357" t="s">
        <v>157</v>
      </c>
      <c r="I199" s="360" t="s">
        <v>197</v>
      </c>
      <c r="J199" s="360" t="s">
        <v>198</v>
      </c>
      <c r="K199" s="360"/>
    </row>
    <row r="200" spans="1:11" ht="46.9" hidden="1" customHeight="1">
      <c r="A200" s="357">
        <v>3</v>
      </c>
      <c r="B200" s="357" t="s">
        <v>929</v>
      </c>
      <c r="C200" s="357" t="s">
        <v>338</v>
      </c>
      <c r="D200" s="359" t="s">
        <v>1412</v>
      </c>
      <c r="E200" s="360">
        <v>1</v>
      </c>
      <c r="F200" s="360" t="s">
        <v>2234</v>
      </c>
      <c r="G200" s="569"/>
      <c r="H200" s="357" t="s">
        <v>1795</v>
      </c>
      <c r="I200" s="360" t="s">
        <v>197</v>
      </c>
      <c r="J200" s="360" t="s">
        <v>198</v>
      </c>
      <c r="K200" s="360"/>
    </row>
    <row r="201" spans="1:11" ht="46.9" hidden="1" customHeight="1">
      <c r="A201" s="357">
        <v>4</v>
      </c>
      <c r="B201" s="357" t="s">
        <v>930</v>
      </c>
      <c r="C201" s="357" t="s">
        <v>338</v>
      </c>
      <c r="D201" s="359" t="s">
        <v>1413</v>
      </c>
      <c r="E201" s="360">
        <v>1.5</v>
      </c>
      <c r="F201" s="360" t="s">
        <v>2235</v>
      </c>
      <c r="G201" s="569"/>
      <c r="H201" s="357" t="s">
        <v>160</v>
      </c>
      <c r="I201" s="360" t="s">
        <v>197</v>
      </c>
      <c r="J201" s="360" t="s">
        <v>198</v>
      </c>
      <c r="K201" s="360"/>
    </row>
    <row r="202" spans="1:11" ht="46.9" hidden="1" customHeight="1">
      <c r="A202" s="357">
        <v>5</v>
      </c>
      <c r="B202" s="357" t="s">
        <v>931</v>
      </c>
      <c r="C202" s="357" t="s">
        <v>338</v>
      </c>
      <c r="D202" s="359" t="s">
        <v>1414</v>
      </c>
      <c r="E202" s="360">
        <v>1</v>
      </c>
      <c r="F202" s="360" t="s">
        <v>2234</v>
      </c>
      <c r="G202" s="569"/>
      <c r="H202" s="357" t="s">
        <v>161</v>
      </c>
      <c r="I202" s="360" t="s">
        <v>197</v>
      </c>
      <c r="J202" s="360" t="s">
        <v>198</v>
      </c>
      <c r="K202" s="360"/>
    </row>
    <row r="203" spans="1:11" ht="46.9" hidden="1" customHeight="1">
      <c r="A203" s="357">
        <v>6</v>
      </c>
      <c r="B203" s="357" t="s">
        <v>932</v>
      </c>
      <c r="C203" s="357" t="s">
        <v>338</v>
      </c>
      <c r="D203" s="359" t="s">
        <v>1415</v>
      </c>
      <c r="E203" s="360">
        <v>1</v>
      </c>
      <c r="F203" s="360" t="s">
        <v>2234</v>
      </c>
      <c r="G203" s="569"/>
      <c r="H203" s="357" t="s">
        <v>1801</v>
      </c>
      <c r="I203" s="360" t="s">
        <v>197</v>
      </c>
      <c r="J203" s="360" t="s">
        <v>198</v>
      </c>
      <c r="K203" s="360"/>
    </row>
    <row r="204" spans="1:11" ht="46.9" hidden="1" customHeight="1">
      <c r="A204" s="357">
        <v>7</v>
      </c>
      <c r="B204" s="357" t="s">
        <v>933</v>
      </c>
      <c r="C204" s="357" t="s">
        <v>338</v>
      </c>
      <c r="D204" s="359" t="s">
        <v>1416</v>
      </c>
      <c r="E204" s="360">
        <v>1</v>
      </c>
      <c r="F204" s="360" t="s">
        <v>2234</v>
      </c>
      <c r="G204" s="569"/>
      <c r="H204" s="357" t="s">
        <v>1800</v>
      </c>
      <c r="I204" s="360" t="s">
        <v>197</v>
      </c>
      <c r="J204" s="360" t="s">
        <v>198</v>
      </c>
      <c r="K204" s="360"/>
    </row>
    <row r="205" spans="1:11" ht="46.9" hidden="1" customHeight="1">
      <c r="A205" s="357">
        <v>8</v>
      </c>
      <c r="B205" s="357" t="s">
        <v>934</v>
      </c>
      <c r="C205" s="357" t="s">
        <v>338</v>
      </c>
      <c r="D205" s="359" t="s">
        <v>1417</v>
      </c>
      <c r="E205" s="360">
        <v>1</v>
      </c>
      <c r="F205" s="360" t="s">
        <v>2234</v>
      </c>
      <c r="G205" s="569"/>
      <c r="H205" s="357" t="s">
        <v>153</v>
      </c>
      <c r="I205" s="360" t="s">
        <v>197</v>
      </c>
      <c r="J205" s="360" t="s">
        <v>198</v>
      </c>
      <c r="K205" s="360"/>
    </row>
    <row r="206" spans="1:11" ht="46.9" hidden="1" customHeight="1">
      <c r="A206" s="357">
        <v>9</v>
      </c>
      <c r="B206" s="357" t="s">
        <v>935</v>
      </c>
      <c r="C206" s="357" t="s">
        <v>338</v>
      </c>
      <c r="D206" s="359" t="s">
        <v>1418</v>
      </c>
      <c r="E206" s="360">
        <v>1</v>
      </c>
      <c r="F206" s="360" t="s">
        <v>2234</v>
      </c>
      <c r="G206" s="569"/>
      <c r="H206" s="357" t="s">
        <v>1794</v>
      </c>
      <c r="I206" s="360" t="s">
        <v>197</v>
      </c>
      <c r="J206" s="360" t="s">
        <v>198</v>
      </c>
      <c r="K206" s="360"/>
    </row>
    <row r="207" spans="1:11" ht="46.9" hidden="1" customHeight="1">
      <c r="A207" s="357">
        <v>10</v>
      </c>
      <c r="B207" s="357" t="s">
        <v>936</v>
      </c>
      <c r="C207" s="357" t="s">
        <v>338</v>
      </c>
      <c r="D207" s="359" t="s">
        <v>1328</v>
      </c>
      <c r="E207" s="360">
        <v>3</v>
      </c>
      <c r="F207" s="360" t="s">
        <v>1538</v>
      </c>
      <c r="G207" s="569"/>
      <c r="H207" s="357" t="s">
        <v>154</v>
      </c>
      <c r="I207" s="360" t="s">
        <v>197</v>
      </c>
      <c r="J207" s="360" t="s">
        <v>198</v>
      </c>
      <c r="K207" s="360"/>
    </row>
    <row r="208" spans="1:11" ht="46.9" hidden="1" customHeight="1">
      <c r="A208" s="357">
        <v>11</v>
      </c>
      <c r="B208" s="357" t="s">
        <v>937</v>
      </c>
      <c r="C208" s="357" t="s">
        <v>338</v>
      </c>
      <c r="D208" s="359" t="s">
        <v>1329</v>
      </c>
      <c r="E208" s="360">
        <v>2</v>
      </c>
      <c r="F208" s="360" t="s">
        <v>1539</v>
      </c>
      <c r="G208" s="569"/>
      <c r="H208" s="357" t="s">
        <v>155</v>
      </c>
      <c r="I208" s="360" t="s">
        <v>197</v>
      </c>
      <c r="J208" s="360" t="s">
        <v>198</v>
      </c>
      <c r="K208" s="360"/>
    </row>
    <row r="209" spans="1:11" ht="46.9" hidden="1" customHeight="1">
      <c r="A209" s="357">
        <v>12</v>
      </c>
      <c r="B209" s="357" t="s">
        <v>938</v>
      </c>
      <c r="C209" s="357" t="s">
        <v>338</v>
      </c>
      <c r="D209" s="359" t="s">
        <v>1330</v>
      </c>
      <c r="E209" s="360">
        <v>1.5</v>
      </c>
      <c r="F209" s="360" t="s">
        <v>2235</v>
      </c>
      <c r="G209" s="569"/>
      <c r="H209" s="357" t="s">
        <v>199</v>
      </c>
      <c r="I209" s="360" t="s">
        <v>197</v>
      </c>
      <c r="J209" s="360" t="s">
        <v>198</v>
      </c>
      <c r="K209" s="360"/>
    </row>
    <row r="210" spans="1:11" ht="46.9" hidden="1" customHeight="1">
      <c r="A210" s="357">
        <v>13</v>
      </c>
      <c r="B210" s="357" t="s">
        <v>939</v>
      </c>
      <c r="C210" s="357" t="s">
        <v>338</v>
      </c>
      <c r="D210" s="359" t="s">
        <v>1331</v>
      </c>
      <c r="E210" s="360">
        <v>5</v>
      </c>
      <c r="F210" s="360" t="s">
        <v>1537</v>
      </c>
      <c r="G210" s="565"/>
      <c r="H210" s="357" t="s">
        <v>1799</v>
      </c>
      <c r="I210" s="360" t="s">
        <v>197</v>
      </c>
      <c r="J210" s="360" t="s">
        <v>198</v>
      </c>
      <c r="K210" s="360"/>
    </row>
    <row r="211" spans="1:11" ht="46.9" hidden="1" customHeight="1">
      <c r="A211" s="357">
        <v>14</v>
      </c>
      <c r="B211" s="357" t="s">
        <v>940</v>
      </c>
      <c r="C211" s="357" t="s">
        <v>338</v>
      </c>
      <c r="D211" s="359" t="s">
        <v>1332</v>
      </c>
      <c r="E211" s="360">
        <v>1</v>
      </c>
      <c r="F211" s="360" t="s">
        <v>2234</v>
      </c>
      <c r="G211" s="569"/>
      <c r="H211" s="357" t="s">
        <v>1796</v>
      </c>
      <c r="I211" s="360" t="s">
        <v>197</v>
      </c>
      <c r="J211" s="360" t="s">
        <v>198</v>
      </c>
      <c r="K211" s="360"/>
    </row>
    <row r="212" spans="1:11" ht="46.9" hidden="1" customHeight="1">
      <c r="A212" s="357">
        <v>15</v>
      </c>
      <c r="B212" s="357" t="s">
        <v>941</v>
      </c>
      <c r="C212" s="357" t="s">
        <v>338</v>
      </c>
      <c r="D212" s="359" t="s">
        <v>1333</v>
      </c>
      <c r="E212" s="360">
        <v>1</v>
      </c>
      <c r="F212" s="360" t="s">
        <v>2234</v>
      </c>
      <c r="G212" s="569"/>
      <c r="H212" s="357" t="s">
        <v>158</v>
      </c>
      <c r="I212" s="360" t="s">
        <v>197</v>
      </c>
      <c r="J212" s="360" t="s">
        <v>198</v>
      </c>
      <c r="K212" s="360"/>
    </row>
    <row r="213" spans="1:11" ht="46.9" hidden="1" customHeight="1">
      <c r="A213" s="357">
        <v>16</v>
      </c>
      <c r="B213" s="357" t="s">
        <v>942</v>
      </c>
      <c r="C213" s="357" t="s">
        <v>338</v>
      </c>
      <c r="D213" s="359" t="s">
        <v>1334</v>
      </c>
      <c r="E213" s="360">
        <v>1.5</v>
      </c>
      <c r="F213" s="360" t="s">
        <v>2235</v>
      </c>
      <c r="G213" s="569"/>
      <c r="H213" s="357" t="s">
        <v>159</v>
      </c>
      <c r="I213" s="360" t="s">
        <v>197</v>
      </c>
      <c r="J213" s="360" t="s">
        <v>198</v>
      </c>
      <c r="K213" s="360"/>
    </row>
    <row r="214" spans="1:11" ht="46.9" hidden="1" customHeight="1">
      <c r="A214" s="357">
        <v>17</v>
      </c>
      <c r="B214" s="357" t="s">
        <v>943</v>
      </c>
      <c r="C214" s="357" t="s">
        <v>338</v>
      </c>
      <c r="D214" s="359" t="s">
        <v>1335</v>
      </c>
      <c r="E214" s="360">
        <v>1.1000000000000001</v>
      </c>
      <c r="F214" s="360" t="s">
        <v>2236</v>
      </c>
      <c r="G214" s="569"/>
      <c r="H214" s="357" t="s">
        <v>1797</v>
      </c>
      <c r="I214" s="360" t="s">
        <v>197</v>
      </c>
      <c r="J214" s="360" t="s">
        <v>198</v>
      </c>
      <c r="K214" s="360"/>
    </row>
    <row r="215" spans="1:11" ht="46.9" hidden="1" customHeight="1">
      <c r="A215" s="357">
        <v>18</v>
      </c>
      <c r="B215" s="357" t="s">
        <v>944</v>
      </c>
      <c r="C215" s="357" t="s">
        <v>338</v>
      </c>
      <c r="D215" s="359" t="s">
        <v>2742</v>
      </c>
      <c r="E215" s="360">
        <v>6.5</v>
      </c>
      <c r="F215" s="360" t="s">
        <v>2814</v>
      </c>
      <c r="G215" s="360" t="s">
        <v>3215</v>
      </c>
      <c r="H215" s="360" t="s">
        <v>154</v>
      </c>
      <c r="I215" s="360" t="s">
        <v>197</v>
      </c>
      <c r="J215" s="360" t="s">
        <v>198</v>
      </c>
      <c r="K215" s="360"/>
    </row>
    <row r="216" spans="1:11" ht="25.5" hidden="1" customHeight="1">
      <c r="A216" s="357">
        <v>19</v>
      </c>
      <c r="B216" s="357" t="s">
        <v>2900</v>
      </c>
      <c r="C216" s="357" t="s">
        <v>338</v>
      </c>
      <c r="D216" s="359" t="s">
        <v>2428</v>
      </c>
      <c r="E216" s="360">
        <v>0.74</v>
      </c>
      <c r="F216" s="366" t="s">
        <v>304</v>
      </c>
      <c r="G216" s="358" t="s">
        <v>2429</v>
      </c>
      <c r="H216" s="358" t="s">
        <v>154</v>
      </c>
      <c r="I216" s="360" t="s">
        <v>197</v>
      </c>
      <c r="J216" s="360" t="s">
        <v>198</v>
      </c>
      <c r="K216" s="358"/>
    </row>
    <row r="217" spans="1:11" ht="31.15" hidden="1" customHeight="1">
      <c r="A217" s="357">
        <v>20</v>
      </c>
      <c r="B217" s="357" t="s">
        <v>2901</v>
      </c>
      <c r="C217" s="357" t="s">
        <v>338</v>
      </c>
      <c r="D217" s="359" t="s">
        <v>2430</v>
      </c>
      <c r="E217" s="360">
        <v>1.46</v>
      </c>
      <c r="F217" s="366" t="s">
        <v>1112</v>
      </c>
      <c r="G217" s="358" t="s">
        <v>2431</v>
      </c>
      <c r="H217" s="358" t="s">
        <v>154</v>
      </c>
      <c r="I217" s="360" t="s">
        <v>197</v>
      </c>
      <c r="J217" s="360" t="s">
        <v>198</v>
      </c>
      <c r="K217" s="358"/>
    </row>
    <row r="218" spans="1:11" ht="31.15" hidden="1" customHeight="1">
      <c r="A218" s="357">
        <v>21</v>
      </c>
      <c r="B218" s="357" t="s">
        <v>2899</v>
      </c>
      <c r="C218" s="357" t="s">
        <v>338</v>
      </c>
      <c r="D218" s="359" t="s">
        <v>2426</v>
      </c>
      <c r="E218" s="360">
        <v>0.6</v>
      </c>
      <c r="F218" s="366" t="s">
        <v>2793</v>
      </c>
      <c r="G218" s="358" t="s">
        <v>2427</v>
      </c>
      <c r="H218" s="358" t="s">
        <v>154</v>
      </c>
      <c r="I218" s="360" t="s">
        <v>196</v>
      </c>
      <c r="J218" s="360" t="s">
        <v>198</v>
      </c>
      <c r="K218" s="358"/>
    </row>
    <row r="219" spans="1:11" ht="28.5" hidden="1" customHeight="1">
      <c r="A219" s="357">
        <v>22</v>
      </c>
      <c r="B219" s="357" t="s">
        <v>2902</v>
      </c>
      <c r="C219" s="357" t="s">
        <v>338</v>
      </c>
      <c r="D219" s="359" t="s">
        <v>2432</v>
      </c>
      <c r="E219" s="360">
        <v>0.55000000000000004</v>
      </c>
      <c r="F219" s="366" t="s">
        <v>304</v>
      </c>
      <c r="G219" s="358" t="s">
        <v>2433</v>
      </c>
      <c r="H219" s="358" t="s">
        <v>154</v>
      </c>
      <c r="I219" s="360" t="s">
        <v>196</v>
      </c>
      <c r="J219" s="360" t="s">
        <v>198</v>
      </c>
      <c r="K219" s="358"/>
    </row>
    <row r="220" spans="1:11" ht="28.5" hidden="1" customHeight="1">
      <c r="A220" s="357">
        <v>23</v>
      </c>
      <c r="B220" s="357" t="s">
        <v>2903</v>
      </c>
      <c r="C220" s="357" t="s">
        <v>338</v>
      </c>
      <c r="D220" s="359" t="s">
        <v>2434</v>
      </c>
      <c r="E220" s="360">
        <v>0.28000000000000003</v>
      </c>
      <c r="F220" s="366" t="s">
        <v>304</v>
      </c>
      <c r="G220" s="358" t="s">
        <v>3248</v>
      </c>
      <c r="H220" s="358" t="s">
        <v>154</v>
      </c>
      <c r="I220" s="360" t="s">
        <v>197</v>
      </c>
      <c r="J220" s="360" t="s">
        <v>198</v>
      </c>
      <c r="K220" s="358"/>
    </row>
    <row r="221" spans="1:11" ht="28.5" hidden="1" customHeight="1">
      <c r="A221" s="357">
        <v>24</v>
      </c>
      <c r="B221" s="357" t="s">
        <v>2927</v>
      </c>
      <c r="C221" s="357" t="s">
        <v>338</v>
      </c>
      <c r="D221" s="359" t="s">
        <v>59</v>
      </c>
      <c r="E221" s="360">
        <v>0.2</v>
      </c>
      <c r="F221" s="360" t="s">
        <v>304</v>
      </c>
      <c r="G221" s="357" t="s">
        <v>60</v>
      </c>
      <c r="H221" s="358" t="s">
        <v>154</v>
      </c>
      <c r="I221" s="360" t="s">
        <v>197</v>
      </c>
      <c r="J221" s="360" t="s">
        <v>198</v>
      </c>
      <c r="K221" s="357"/>
    </row>
    <row r="222" spans="1:11" ht="31.5" hidden="1" customHeight="1">
      <c r="A222" s="357">
        <v>25</v>
      </c>
      <c r="B222" s="357" t="s">
        <v>945</v>
      </c>
      <c r="C222" s="357" t="s">
        <v>338</v>
      </c>
      <c r="D222" s="359" t="s">
        <v>2603</v>
      </c>
      <c r="E222" s="444">
        <v>2</v>
      </c>
      <c r="F222" s="360" t="s">
        <v>1113</v>
      </c>
      <c r="G222" s="360" t="s">
        <v>2238</v>
      </c>
      <c r="H222" s="360" t="s">
        <v>156</v>
      </c>
      <c r="I222" s="360" t="s">
        <v>197</v>
      </c>
      <c r="J222" s="360" t="s">
        <v>198</v>
      </c>
      <c r="K222" s="377"/>
    </row>
    <row r="223" spans="1:11" ht="28.5" hidden="1" customHeight="1">
      <c r="A223" s="357">
        <v>26</v>
      </c>
      <c r="B223" s="357" t="s">
        <v>946</v>
      </c>
      <c r="C223" s="357" t="s">
        <v>338</v>
      </c>
      <c r="D223" s="359" t="s">
        <v>2604</v>
      </c>
      <c r="E223" s="444">
        <v>0.25</v>
      </c>
      <c r="F223" s="360" t="s">
        <v>308</v>
      </c>
      <c r="G223" s="360" t="s">
        <v>2238</v>
      </c>
      <c r="H223" s="360" t="s">
        <v>156</v>
      </c>
      <c r="I223" s="360" t="s">
        <v>197</v>
      </c>
      <c r="J223" s="360" t="s">
        <v>198</v>
      </c>
      <c r="K223" s="377"/>
    </row>
    <row r="224" spans="1:11" ht="28.5" hidden="1" customHeight="1">
      <c r="A224" s="357">
        <v>27</v>
      </c>
      <c r="B224" s="357" t="s">
        <v>2883</v>
      </c>
      <c r="C224" s="357" t="s">
        <v>338</v>
      </c>
      <c r="D224" s="359" t="s">
        <v>2605</v>
      </c>
      <c r="E224" s="360">
        <v>1.2</v>
      </c>
      <c r="F224" s="366" t="s">
        <v>304</v>
      </c>
      <c r="G224" s="403" t="s">
        <v>597</v>
      </c>
      <c r="H224" s="358" t="s">
        <v>156</v>
      </c>
      <c r="I224" s="360" t="s">
        <v>196</v>
      </c>
      <c r="J224" s="360" t="s">
        <v>198</v>
      </c>
      <c r="K224" s="403"/>
    </row>
    <row r="225" spans="1:11" ht="36" hidden="1" customHeight="1">
      <c r="A225" s="357">
        <v>28</v>
      </c>
      <c r="B225" s="357" t="s">
        <v>947</v>
      </c>
      <c r="C225" s="357" t="s">
        <v>338</v>
      </c>
      <c r="D225" s="359" t="s">
        <v>2606</v>
      </c>
      <c r="E225" s="444">
        <v>1.65</v>
      </c>
      <c r="F225" s="360" t="s">
        <v>1114</v>
      </c>
      <c r="G225" s="360" t="s">
        <v>2241</v>
      </c>
      <c r="H225" s="360" t="s">
        <v>156</v>
      </c>
      <c r="I225" s="360" t="s">
        <v>197</v>
      </c>
      <c r="J225" s="360" t="s">
        <v>198</v>
      </c>
      <c r="K225" s="377"/>
    </row>
    <row r="226" spans="1:11" ht="36" hidden="1" customHeight="1">
      <c r="A226" s="357">
        <v>29</v>
      </c>
      <c r="B226" s="357" t="s">
        <v>2882</v>
      </c>
      <c r="C226" s="357" t="s">
        <v>338</v>
      </c>
      <c r="D226" s="359" t="s">
        <v>2311</v>
      </c>
      <c r="E226" s="360">
        <v>0.64</v>
      </c>
      <c r="F226" s="366" t="s">
        <v>2312</v>
      </c>
      <c r="G226" s="357" t="s">
        <v>2313</v>
      </c>
      <c r="H226" s="358" t="s">
        <v>156</v>
      </c>
      <c r="I226" s="360" t="s">
        <v>196</v>
      </c>
      <c r="J226" s="360" t="s">
        <v>198</v>
      </c>
      <c r="K226" s="357"/>
    </row>
    <row r="227" spans="1:11" ht="36" hidden="1" customHeight="1">
      <c r="A227" s="357">
        <v>30</v>
      </c>
      <c r="B227" s="357" t="s">
        <v>948</v>
      </c>
      <c r="C227" s="357" t="s">
        <v>338</v>
      </c>
      <c r="D227" s="359" t="s">
        <v>720</v>
      </c>
      <c r="E227" s="360">
        <v>0.3</v>
      </c>
      <c r="F227" s="360" t="s">
        <v>311</v>
      </c>
      <c r="G227" s="565"/>
      <c r="H227" s="565" t="s">
        <v>158</v>
      </c>
      <c r="I227" s="360" t="s">
        <v>197</v>
      </c>
      <c r="J227" s="360" t="s">
        <v>198</v>
      </c>
      <c r="K227" s="377"/>
    </row>
    <row r="228" spans="1:11" ht="47.25" hidden="1">
      <c r="A228" s="357">
        <v>31</v>
      </c>
      <c r="B228" s="357" t="s">
        <v>949</v>
      </c>
      <c r="C228" s="357" t="s">
        <v>338</v>
      </c>
      <c r="D228" s="359" t="s">
        <v>2242</v>
      </c>
      <c r="E228" s="360">
        <v>2</v>
      </c>
      <c r="F228" s="360" t="s">
        <v>2749</v>
      </c>
      <c r="G228" s="565"/>
      <c r="H228" s="565" t="s">
        <v>158</v>
      </c>
      <c r="I228" s="360" t="s">
        <v>197</v>
      </c>
      <c r="J228" s="360" t="s">
        <v>198</v>
      </c>
      <c r="K228" s="425" t="s">
        <v>2750</v>
      </c>
    </row>
    <row r="229" spans="1:11" ht="25.5" hidden="1" customHeight="1">
      <c r="A229" s="357">
        <v>32</v>
      </c>
      <c r="B229" s="357" t="s">
        <v>950</v>
      </c>
      <c r="C229" s="357" t="s">
        <v>338</v>
      </c>
      <c r="D229" s="359" t="s">
        <v>2607</v>
      </c>
      <c r="E229" s="360">
        <v>2</v>
      </c>
      <c r="F229" s="360" t="s">
        <v>311</v>
      </c>
      <c r="G229" s="565" t="s">
        <v>2244</v>
      </c>
      <c r="H229" s="565" t="s">
        <v>158</v>
      </c>
      <c r="I229" s="360" t="s">
        <v>197</v>
      </c>
      <c r="J229" s="360" t="s">
        <v>198</v>
      </c>
      <c r="K229" s="377"/>
    </row>
    <row r="230" spans="1:11" ht="31.15" hidden="1" customHeight="1">
      <c r="A230" s="357">
        <v>33</v>
      </c>
      <c r="B230" s="357" t="s">
        <v>981</v>
      </c>
      <c r="C230" s="357" t="s">
        <v>338</v>
      </c>
      <c r="D230" s="359" t="s">
        <v>2608</v>
      </c>
      <c r="E230" s="360">
        <v>2</v>
      </c>
      <c r="F230" s="360" t="s">
        <v>2618</v>
      </c>
      <c r="G230" s="360" t="s">
        <v>2282</v>
      </c>
      <c r="H230" s="358" t="s">
        <v>158</v>
      </c>
      <c r="I230" s="360" t="s">
        <v>196</v>
      </c>
      <c r="J230" s="360" t="s">
        <v>198</v>
      </c>
      <c r="K230" s="360"/>
    </row>
    <row r="231" spans="1:11" ht="25.5" hidden="1" customHeight="1">
      <c r="A231" s="357">
        <v>34</v>
      </c>
      <c r="B231" s="357" t="s">
        <v>982</v>
      </c>
      <c r="C231" s="357" t="s">
        <v>338</v>
      </c>
      <c r="D231" s="359" t="s">
        <v>2283</v>
      </c>
      <c r="E231" s="360">
        <v>2</v>
      </c>
      <c r="F231" s="360" t="s">
        <v>311</v>
      </c>
      <c r="G231" s="360" t="s">
        <v>2282</v>
      </c>
      <c r="H231" s="358" t="s">
        <v>158</v>
      </c>
      <c r="I231" s="360" t="s">
        <v>196</v>
      </c>
      <c r="J231" s="360" t="s">
        <v>198</v>
      </c>
      <c r="K231" s="360"/>
    </row>
    <row r="232" spans="1:11" ht="36" hidden="1" customHeight="1">
      <c r="A232" s="357">
        <v>35</v>
      </c>
      <c r="B232" s="357" t="s">
        <v>951</v>
      </c>
      <c r="C232" s="357" t="s">
        <v>338</v>
      </c>
      <c r="D232" s="359" t="s">
        <v>721</v>
      </c>
      <c r="E232" s="360">
        <v>0.6</v>
      </c>
      <c r="F232" s="360" t="s">
        <v>308</v>
      </c>
      <c r="G232" s="565" t="s">
        <v>584</v>
      </c>
      <c r="H232" s="358" t="s">
        <v>1799</v>
      </c>
      <c r="I232" s="360" t="s">
        <v>197</v>
      </c>
      <c r="J232" s="360" t="s">
        <v>198</v>
      </c>
      <c r="K232" s="377"/>
    </row>
    <row r="233" spans="1:11" ht="47.25" hidden="1">
      <c r="A233" s="357">
        <v>36</v>
      </c>
      <c r="B233" s="357" t="s">
        <v>952</v>
      </c>
      <c r="C233" s="357" t="s">
        <v>338</v>
      </c>
      <c r="D233" s="359" t="s">
        <v>559</v>
      </c>
      <c r="E233" s="360">
        <v>2.2000000000000002</v>
      </c>
      <c r="F233" s="360" t="s">
        <v>1115</v>
      </c>
      <c r="G233" s="360" t="s">
        <v>1426</v>
      </c>
      <c r="H233" s="358" t="s">
        <v>1799</v>
      </c>
      <c r="I233" s="360" t="s">
        <v>196</v>
      </c>
      <c r="J233" s="360" t="s">
        <v>198</v>
      </c>
      <c r="K233" s="360"/>
    </row>
    <row r="234" spans="1:11" ht="49.5" hidden="1" customHeight="1">
      <c r="A234" s="357">
        <v>37</v>
      </c>
      <c r="B234" s="357" t="s">
        <v>953</v>
      </c>
      <c r="C234" s="357" t="s">
        <v>338</v>
      </c>
      <c r="D234" s="359" t="s">
        <v>560</v>
      </c>
      <c r="E234" s="360">
        <v>2.83</v>
      </c>
      <c r="F234" s="360" t="s">
        <v>1116</v>
      </c>
      <c r="G234" s="360" t="s">
        <v>2245</v>
      </c>
      <c r="H234" s="358" t="s">
        <v>1799</v>
      </c>
      <c r="I234" s="360" t="s">
        <v>196</v>
      </c>
      <c r="J234" s="360" t="s">
        <v>198</v>
      </c>
      <c r="K234" s="360"/>
    </row>
    <row r="235" spans="1:11" ht="31.15" hidden="1" customHeight="1">
      <c r="A235" s="357">
        <v>38</v>
      </c>
      <c r="B235" s="357" t="s">
        <v>954</v>
      </c>
      <c r="C235" s="357" t="s">
        <v>338</v>
      </c>
      <c r="D235" s="359" t="s">
        <v>561</v>
      </c>
      <c r="E235" s="360">
        <v>2</v>
      </c>
      <c r="F235" s="360" t="s">
        <v>190</v>
      </c>
      <c r="G235" s="360" t="s">
        <v>1427</v>
      </c>
      <c r="H235" s="358" t="s">
        <v>1799</v>
      </c>
      <c r="I235" s="360" t="s">
        <v>196</v>
      </c>
      <c r="J235" s="360" t="s">
        <v>198</v>
      </c>
      <c r="K235" s="360"/>
    </row>
    <row r="236" spans="1:11" ht="26.25" hidden="1" customHeight="1">
      <c r="A236" s="357">
        <v>39</v>
      </c>
      <c r="B236" s="357" t="s">
        <v>955</v>
      </c>
      <c r="C236" s="357" t="s">
        <v>338</v>
      </c>
      <c r="D236" s="359" t="s">
        <v>562</v>
      </c>
      <c r="E236" s="360">
        <v>0.28000000000000003</v>
      </c>
      <c r="F236" s="360" t="s">
        <v>311</v>
      </c>
      <c r="G236" s="360" t="s">
        <v>2246</v>
      </c>
      <c r="H236" s="358" t="s">
        <v>1799</v>
      </c>
      <c r="I236" s="360" t="s">
        <v>196</v>
      </c>
      <c r="J236" s="360" t="s">
        <v>198</v>
      </c>
      <c r="K236" s="360"/>
    </row>
    <row r="237" spans="1:11" ht="26.25" hidden="1" customHeight="1">
      <c r="A237" s="357">
        <v>40</v>
      </c>
      <c r="B237" s="357" t="s">
        <v>956</v>
      </c>
      <c r="C237" s="357" t="s">
        <v>338</v>
      </c>
      <c r="D237" s="359" t="s">
        <v>722</v>
      </c>
      <c r="E237" s="360">
        <v>1.2</v>
      </c>
      <c r="F237" s="360" t="s">
        <v>312</v>
      </c>
      <c r="G237" s="360" t="s">
        <v>3225</v>
      </c>
      <c r="H237" s="358" t="s">
        <v>1799</v>
      </c>
      <c r="I237" s="360" t="s">
        <v>196</v>
      </c>
      <c r="J237" s="360" t="s">
        <v>198</v>
      </c>
      <c r="K237" s="360"/>
    </row>
    <row r="238" spans="1:11" ht="51" hidden="1" customHeight="1">
      <c r="A238" s="357">
        <v>41</v>
      </c>
      <c r="B238" s="357" t="s">
        <v>957</v>
      </c>
      <c r="C238" s="357" t="s">
        <v>338</v>
      </c>
      <c r="D238" s="359" t="s">
        <v>563</v>
      </c>
      <c r="E238" s="360">
        <v>0.56999999999999995</v>
      </c>
      <c r="F238" s="360" t="s">
        <v>190</v>
      </c>
      <c r="G238" s="360" t="s">
        <v>2247</v>
      </c>
      <c r="H238" s="358" t="s">
        <v>1799</v>
      </c>
      <c r="I238" s="360" t="s">
        <v>196</v>
      </c>
      <c r="J238" s="360" t="s">
        <v>198</v>
      </c>
      <c r="K238" s="360"/>
    </row>
    <row r="239" spans="1:11" ht="47.25" hidden="1">
      <c r="A239" s="357">
        <v>42</v>
      </c>
      <c r="B239" s="357" t="s">
        <v>958</v>
      </c>
      <c r="C239" s="357" t="s">
        <v>338</v>
      </c>
      <c r="D239" s="359" t="s">
        <v>723</v>
      </c>
      <c r="E239" s="360">
        <v>0.6</v>
      </c>
      <c r="F239" s="360" t="s">
        <v>308</v>
      </c>
      <c r="G239" s="360" t="s">
        <v>590</v>
      </c>
      <c r="H239" s="358" t="s">
        <v>1799</v>
      </c>
      <c r="I239" s="360" t="s">
        <v>196</v>
      </c>
      <c r="J239" s="360" t="s">
        <v>198</v>
      </c>
      <c r="K239" s="360" t="s">
        <v>3279</v>
      </c>
    </row>
    <row r="240" spans="1:11" ht="51" hidden="1" customHeight="1">
      <c r="A240" s="357">
        <v>43</v>
      </c>
      <c r="B240" s="357" t="s">
        <v>2931</v>
      </c>
      <c r="C240" s="357" t="s">
        <v>338</v>
      </c>
      <c r="D240" s="359" t="s">
        <v>1553</v>
      </c>
      <c r="E240" s="360">
        <v>1</v>
      </c>
      <c r="F240" s="360" t="s">
        <v>1556</v>
      </c>
      <c r="G240" s="357"/>
      <c r="H240" s="565" t="s">
        <v>1799</v>
      </c>
      <c r="I240" s="360" t="s">
        <v>197</v>
      </c>
      <c r="J240" s="360" t="s">
        <v>198</v>
      </c>
      <c r="K240" s="357"/>
    </row>
    <row r="241" spans="1:11" ht="23.25" hidden="1" customHeight="1">
      <c r="A241" s="357">
        <v>44</v>
      </c>
      <c r="B241" s="357" t="s">
        <v>959</v>
      </c>
      <c r="C241" s="357" t="s">
        <v>338</v>
      </c>
      <c r="D241" s="359" t="s">
        <v>2248</v>
      </c>
      <c r="E241" s="360">
        <v>0.18</v>
      </c>
      <c r="F241" s="360" t="s">
        <v>304</v>
      </c>
      <c r="G241" s="360" t="s">
        <v>2249</v>
      </c>
      <c r="H241" s="357" t="s">
        <v>1801</v>
      </c>
      <c r="I241" s="360" t="s">
        <v>196</v>
      </c>
      <c r="J241" s="360" t="s">
        <v>198</v>
      </c>
      <c r="K241" s="360"/>
    </row>
    <row r="242" spans="1:11" ht="23.25" hidden="1" customHeight="1">
      <c r="A242" s="357">
        <v>45</v>
      </c>
      <c r="B242" s="357" t="s">
        <v>960</v>
      </c>
      <c r="C242" s="357" t="s">
        <v>338</v>
      </c>
      <c r="D242" s="359" t="s">
        <v>2250</v>
      </c>
      <c r="E242" s="360">
        <v>1</v>
      </c>
      <c r="F242" s="360" t="s">
        <v>304</v>
      </c>
      <c r="G242" s="360" t="s">
        <v>2251</v>
      </c>
      <c r="H242" s="357" t="s">
        <v>1801</v>
      </c>
      <c r="I242" s="360" t="s">
        <v>196</v>
      </c>
      <c r="J242" s="360" t="s">
        <v>198</v>
      </c>
      <c r="K242" s="360"/>
    </row>
    <row r="243" spans="1:11" ht="23.25" hidden="1" customHeight="1">
      <c r="A243" s="357">
        <v>46</v>
      </c>
      <c r="B243" s="357" t="s">
        <v>961</v>
      </c>
      <c r="C243" s="357" t="s">
        <v>338</v>
      </c>
      <c r="D243" s="359" t="s">
        <v>2252</v>
      </c>
      <c r="E243" s="360">
        <v>1</v>
      </c>
      <c r="F243" s="360" t="s">
        <v>304</v>
      </c>
      <c r="G243" s="360" t="s">
        <v>2253</v>
      </c>
      <c r="H243" s="357" t="s">
        <v>1801</v>
      </c>
      <c r="I243" s="360" t="s">
        <v>196</v>
      </c>
      <c r="J243" s="360" t="s">
        <v>198</v>
      </c>
      <c r="K243" s="360"/>
    </row>
    <row r="244" spans="1:11" ht="23.25" hidden="1" customHeight="1">
      <c r="A244" s="357">
        <v>47</v>
      </c>
      <c r="B244" s="357" t="s">
        <v>962</v>
      </c>
      <c r="C244" s="357" t="s">
        <v>338</v>
      </c>
      <c r="D244" s="359" t="s">
        <v>2254</v>
      </c>
      <c r="E244" s="360">
        <v>1</v>
      </c>
      <c r="F244" s="360" t="s">
        <v>304</v>
      </c>
      <c r="G244" s="360" t="s">
        <v>2255</v>
      </c>
      <c r="H244" s="357" t="s">
        <v>1801</v>
      </c>
      <c r="I244" s="360" t="s">
        <v>196</v>
      </c>
      <c r="J244" s="360" t="s">
        <v>198</v>
      </c>
      <c r="K244" s="360"/>
    </row>
    <row r="245" spans="1:11" ht="23.25" hidden="1" customHeight="1">
      <c r="A245" s="357">
        <v>48</v>
      </c>
      <c r="B245" s="357" t="s">
        <v>963</v>
      </c>
      <c r="C245" s="357" t="s">
        <v>338</v>
      </c>
      <c r="D245" s="359" t="s">
        <v>2256</v>
      </c>
      <c r="E245" s="360">
        <v>0.68</v>
      </c>
      <c r="F245" s="360" t="s">
        <v>311</v>
      </c>
      <c r="G245" s="360" t="s">
        <v>2257</v>
      </c>
      <c r="H245" s="357" t="s">
        <v>1801</v>
      </c>
      <c r="I245" s="360" t="s">
        <v>196</v>
      </c>
      <c r="J245" s="360" t="s">
        <v>198</v>
      </c>
      <c r="K245" s="360"/>
    </row>
    <row r="246" spans="1:11" ht="23.25" hidden="1" customHeight="1">
      <c r="A246" s="357">
        <v>49</v>
      </c>
      <c r="B246" s="357" t="s">
        <v>964</v>
      </c>
      <c r="C246" s="357" t="s">
        <v>338</v>
      </c>
      <c r="D246" s="359" t="s">
        <v>2258</v>
      </c>
      <c r="E246" s="360">
        <v>0.5</v>
      </c>
      <c r="F246" s="360" t="s">
        <v>308</v>
      </c>
      <c r="G246" s="360" t="s">
        <v>2259</v>
      </c>
      <c r="H246" s="357" t="s">
        <v>1801</v>
      </c>
      <c r="I246" s="360" t="s">
        <v>196</v>
      </c>
      <c r="J246" s="360" t="s">
        <v>198</v>
      </c>
      <c r="K246" s="360"/>
    </row>
    <row r="247" spans="1:11" ht="23.25" hidden="1" customHeight="1">
      <c r="A247" s="357">
        <v>50</v>
      </c>
      <c r="B247" s="357" t="s">
        <v>965</v>
      </c>
      <c r="C247" s="357" t="s">
        <v>338</v>
      </c>
      <c r="D247" s="359" t="s">
        <v>2260</v>
      </c>
      <c r="E247" s="360">
        <v>1</v>
      </c>
      <c r="F247" s="360" t="s">
        <v>308</v>
      </c>
      <c r="G247" s="360" t="s">
        <v>2261</v>
      </c>
      <c r="H247" s="357" t="s">
        <v>1801</v>
      </c>
      <c r="I247" s="360" t="s">
        <v>196</v>
      </c>
      <c r="J247" s="360" t="s">
        <v>198</v>
      </c>
      <c r="K247" s="360"/>
    </row>
    <row r="248" spans="1:11" ht="23.25" hidden="1" customHeight="1">
      <c r="A248" s="357">
        <v>51</v>
      </c>
      <c r="B248" s="357" t="s">
        <v>966</v>
      </c>
      <c r="C248" s="357" t="s">
        <v>338</v>
      </c>
      <c r="D248" s="359" t="s">
        <v>2262</v>
      </c>
      <c r="E248" s="360">
        <v>0.5</v>
      </c>
      <c r="F248" s="360" t="s">
        <v>308</v>
      </c>
      <c r="G248" s="360" t="s">
        <v>2263</v>
      </c>
      <c r="H248" s="357" t="s">
        <v>1801</v>
      </c>
      <c r="I248" s="360" t="s">
        <v>196</v>
      </c>
      <c r="J248" s="360" t="s">
        <v>198</v>
      </c>
      <c r="K248" s="360"/>
    </row>
    <row r="249" spans="1:11" ht="33" hidden="1" customHeight="1">
      <c r="A249" s="357">
        <v>52</v>
      </c>
      <c r="B249" s="357" t="s">
        <v>967</v>
      </c>
      <c r="C249" s="357" t="s">
        <v>338</v>
      </c>
      <c r="D249" s="359" t="s">
        <v>724</v>
      </c>
      <c r="E249" s="360">
        <v>15</v>
      </c>
      <c r="F249" s="360" t="s">
        <v>1540</v>
      </c>
      <c r="G249" s="358" t="s">
        <v>583</v>
      </c>
      <c r="H249" s="358" t="s">
        <v>155</v>
      </c>
      <c r="I249" s="360" t="s">
        <v>197</v>
      </c>
      <c r="J249" s="360" t="s">
        <v>198</v>
      </c>
      <c r="K249" s="358"/>
    </row>
    <row r="250" spans="1:11" ht="33" hidden="1" customHeight="1">
      <c r="A250" s="357">
        <v>53</v>
      </c>
      <c r="B250" s="357" t="s">
        <v>968</v>
      </c>
      <c r="C250" s="357" t="s">
        <v>338</v>
      </c>
      <c r="D250" s="359" t="s">
        <v>2265</v>
      </c>
      <c r="E250" s="360">
        <v>0.35</v>
      </c>
      <c r="F250" s="360" t="s">
        <v>1117</v>
      </c>
      <c r="G250" s="360" t="s">
        <v>2267</v>
      </c>
      <c r="H250" s="357" t="s">
        <v>155</v>
      </c>
      <c r="I250" s="360" t="s">
        <v>197</v>
      </c>
      <c r="J250" s="360" t="s">
        <v>198</v>
      </c>
      <c r="K250" s="360"/>
    </row>
    <row r="251" spans="1:11" ht="33" hidden="1" customHeight="1">
      <c r="A251" s="357">
        <v>54</v>
      </c>
      <c r="B251" s="357" t="s">
        <v>969</v>
      </c>
      <c r="C251" s="357" t="s">
        <v>338</v>
      </c>
      <c r="D251" s="359" t="s">
        <v>1350</v>
      </c>
      <c r="E251" s="360">
        <v>0.7</v>
      </c>
      <c r="F251" s="360" t="s">
        <v>2791</v>
      </c>
      <c r="G251" s="360" t="s">
        <v>2267</v>
      </c>
      <c r="H251" s="357" t="s">
        <v>155</v>
      </c>
      <c r="I251" s="360" t="s">
        <v>197</v>
      </c>
      <c r="J251" s="360" t="s">
        <v>198</v>
      </c>
      <c r="K251" s="360"/>
    </row>
    <row r="252" spans="1:11" ht="33" hidden="1" customHeight="1">
      <c r="A252" s="357">
        <v>55</v>
      </c>
      <c r="B252" s="357" t="s">
        <v>970</v>
      </c>
      <c r="C252" s="357" t="s">
        <v>338</v>
      </c>
      <c r="D252" s="359" t="s">
        <v>2266</v>
      </c>
      <c r="E252" s="360">
        <v>0.5</v>
      </c>
      <c r="F252" s="360" t="s">
        <v>1118</v>
      </c>
      <c r="G252" s="360" t="s">
        <v>3235</v>
      </c>
      <c r="H252" s="357" t="s">
        <v>155</v>
      </c>
      <c r="I252" s="360" t="s">
        <v>197</v>
      </c>
      <c r="J252" s="360" t="s">
        <v>198</v>
      </c>
      <c r="K252" s="360"/>
    </row>
    <row r="253" spans="1:11" ht="21" hidden="1" customHeight="1">
      <c r="A253" s="357">
        <v>56</v>
      </c>
      <c r="B253" s="357" t="s">
        <v>971</v>
      </c>
      <c r="C253" s="357" t="s">
        <v>338</v>
      </c>
      <c r="D253" s="359" t="s">
        <v>1349</v>
      </c>
      <c r="E253" s="360">
        <v>0.5</v>
      </c>
      <c r="F253" s="360" t="s">
        <v>311</v>
      </c>
      <c r="G253" s="360" t="s">
        <v>2267</v>
      </c>
      <c r="H253" s="358" t="s">
        <v>155</v>
      </c>
      <c r="I253" s="360" t="s">
        <v>196</v>
      </c>
      <c r="J253" s="360" t="s">
        <v>198</v>
      </c>
      <c r="K253" s="360"/>
    </row>
    <row r="254" spans="1:11" ht="21" hidden="1" customHeight="1">
      <c r="A254" s="357">
        <v>57</v>
      </c>
      <c r="B254" s="357" t="s">
        <v>972</v>
      </c>
      <c r="C254" s="357" t="s">
        <v>338</v>
      </c>
      <c r="D254" s="359" t="s">
        <v>2268</v>
      </c>
      <c r="E254" s="360">
        <v>0.2</v>
      </c>
      <c r="F254" s="360" t="s">
        <v>330</v>
      </c>
      <c r="G254" s="360"/>
      <c r="H254" s="565" t="s">
        <v>199</v>
      </c>
      <c r="I254" s="360" t="s">
        <v>196</v>
      </c>
      <c r="J254" s="360" t="s">
        <v>198</v>
      </c>
      <c r="K254" s="360"/>
    </row>
    <row r="255" spans="1:11" ht="31.15" hidden="1" customHeight="1">
      <c r="A255" s="357">
        <v>58</v>
      </c>
      <c r="B255" s="357" t="s">
        <v>973</v>
      </c>
      <c r="C255" s="357" t="s">
        <v>338</v>
      </c>
      <c r="D255" s="359" t="s">
        <v>2269</v>
      </c>
      <c r="E255" s="360">
        <v>0.35</v>
      </c>
      <c r="F255" s="360" t="s">
        <v>2790</v>
      </c>
      <c r="G255" s="360" t="s">
        <v>2270</v>
      </c>
      <c r="H255" s="358" t="s">
        <v>199</v>
      </c>
      <c r="I255" s="360" t="s">
        <v>196</v>
      </c>
      <c r="J255" s="360" t="s">
        <v>198</v>
      </c>
      <c r="K255" s="360"/>
    </row>
    <row r="256" spans="1:11" ht="37.15" hidden="1" customHeight="1">
      <c r="A256" s="357">
        <v>59</v>
      </c>
      <c r="B256" s="357" t="s">
        <v>2917</v>
      </c>
      <c r="C256" s="357" t="s">
        <v>338</v>
      </c>
      <c r="D256" s="359" t="s">
        <v>2449</v>
      </c>
      <c r="E256" s="360">
        <v>0.15</v>
      </c>
      <c r="F256" s="360" t="s">
        <v>304</v>
      </c>
      <c r="G256" s="357" t="s">
        <v>2450</v>
      </c>
      <c r="H256" s="565" t="s">
        <v>199</v>
      </c>
      <c r="I256" s="360" t="s">
        <v>197</v>
      </c>
      <c r="J256" s="360" t="s">
        <v>198</v>
      </c>
      <c r="K256" s="357"/>
    </row>
    <row r="257" spans="1:11" ht="22.5" hidden="1" customHeight="1">
      <c r="A257" s="357">
        <v>60</v>
      </c>
      <c r="B257" s="357" t="s">
        <v>2920</v>
      </c>
      <c r="C257" s="357" t="s">
        <v>338</v>
      </c>
      <c r="D257" s="359" t="s">
        <v>564</v>
      </c>
      <c r="E257" s="360">
        <v>0.75</v>
      </c>
      <c r="F257" s="360" t="s">
        <v>340</v>
      </c>
      <c r="G257" s="357" t="s">
        <v>2450</v>
      </c>
      <c r="H257" s="565" t="s">
        <v>199</v>
      </c>
      <c r="I257" s="360" t="s">
        <v>197</v>
      </c>
      <c r="J257" s="360" t="s">
        <v>198</v>
      </c>
      <c r="K257" s="357"/>
    </row>
    <row r="258" spans="1:11" ht="20.25" hidden="1" customHeight="1">
      <c r="A258" s="357">
        <v>61</v>
      </c>
      <c r="B258" s="357" t="s">
        <v>974</v>
      </c>
      <c r="C258" s="357" t="s">
        <v>338</v>
      </c>
      <c r="D258" s="359" t="s">
        <v>2271</v>
      </c>
      <c r="E258" s="360">
        <v>0.4</v>
      </c>
      <c r="F258" s="360" t="s">
        <v>334</v>
      </c>
      <c r="G258" s="360" t="s">
        <v>3266</v>
      </c>
      <c r="H258" s="565" t="s">
        <v>199</v>
      </c>
      <c r="I258" s="360" t="s">
        <v>196</v>
      </c>
      <c r="J258" s="360" t="s">
        <v>198</v>
      </c>
      <c r="K258" s="360"/>
    </row>
    <row r="259" spans="1:11" ht="33.75" hidden="1" customHeight="1">
      <c r="A259" s="357">
        <v>62</v>
      </c>
      <c r="B259" s="357" t="s">
        <v>2918</v>
      </c>
      <c r="C259" s="357" t="s">
        <v>338</v>
      </c>
      <c r="D259" s="359" t="s">
        <v>725</v>
      </c>
      <c r="E259" s="360">
        <v>2</v>
      </c>
      <c r="F259" s="360" t="s">
        <v>1119</v>
      </c>
      <c r="G259" s="357" t="s">
        <v>2451</v>
      </c>
      <c r="H259" s="565" t="s">
        <v>199</v>
      </c>
      <c r="I259" s="360" t="s">
        <v>197</v>
      </c>
      <c r="J259" s="360" t="s">
        <v>198</v>
      </c>
      <c r="K259" s="357"/>
    </row>
    <row r="260" spans="1:11" ht="33.75" hidden="1" customHeight="1">
      <c r="A260" s="357">
        <v>63</v>
      </c>
      <c r="B260" s="357" t="s">
        <v>2919</v>
      </c>
      <c r="C260" s="357" t="s">
        <v>338</v>
      </c>
      <c r="D260" s="359" t="s">
        <v>726</v>
      </c>
      <c r="E260" s="360">
        <v>1.5</v>
      </c>
      <c r="F260" s="360" t="s">
        <v>1120</v>
      </c>
      <c r="G260" s="357" t="s">
        <v>2452</v>
      </c>
      <c r="H260" s="565" t="s">
        <v>199</v>
      </c>
      <c r="I260" s="360" t="s">
        <v>197</v>
      </c>
      <c r="J260" s="360" t="s">
        <v>198</v>
      </c>
      <c r="K260" s="357"/>
    </row>
    <row r="261" spans="1:11" ht="51" hidden="1" customHeight="1">
      <c r="A261" s="357">
        <v>64</v>
      </c>
      <c r="B261" s="357" t="s">
        <v>2932</v>
      </c>
      <c r="C261" s="357" t="s">
        <v>338</v>
      </c>
      <c r="D261" s="359" t="s">
        <v>1554</v>
      </c>
      <c r="E261" s="360">
        <v>1</v>
      </c>
      <c r="F261" s="360" t="s">
        <v>1556</v>
      </c>
      <c r="G261" s="357"/>
      <c r="H261" s="565" t="s">
        <v>199</v>
      </c>
      <c r="I261" s="360" t="s">
        <v>197</v>
      </c>
      <c r="J261" s="360" t="s">
        <v>198</v>
      </c>
      <c r="K261" s="357"/>
    </row>
    <row r="262" spans="1:11" ht="51" hidden="1" customHeight="1">
      <c r="A262" s="357">
        <v>65</v>
      </c>
      <c r="B262" s="357" t="s">
        <v>975</v>
      </c>
      <c r="C262" s="357" t="s">
        <v>338</v>
      </c>
      <c r="D262" s="359" t="s">
        <v>2272</v>
      </c>
      <c r="E262" s="360">
        <v>0.95</v>
      </c>
      <c r="F262" s="360" t="s">
        <v>304</v>
      </c>
      <c r="G262" s="360" t="s">
        <v>3280</v>
      </c>
      <c r="H262" s="358" t="s">
        <v>1794</v>
      </c>
      <c r="I262" s="360" t="s">
        <v>196</v>
      </c>
      <c r="J262" s="360" t="s">
        <v>198</v>
      </c>
      <c r="K262" s="360" t="s">
        <v>3281</v>
      </c>
    </row>
    <row r="263" spans="1:11" ht="31.15" hidden="1" customHeight="1">
      <c r="A263" s="357">
        <v>66</v>
      </c>
      <c r="B263" s="357" t="s">
        <v>976</v>
      </c>
      <c r="C263" s="357" t="s">
        <v>338</v>
      </c>
      <c r="D263" s="359" t="s">
        <v>2273</v>
      </c>
      <c r="E263" s="360">
        <v>1.5</v>
      </c>
      <c r="F263" s="360" t="s">
        <v>304</v>
      </c>
      <c r="G263" s="449" t="s">
        <v>2274</v>
      </c>
      <c r="H263" s="358" t="s">
        <v>1794</v>
      </c>
      <c r="I263" s="360" t="s">
        <v>196</v>
      </c>
      <c r="J263" s="360" t="s">
        <v>198</v>
      </c>
      <c r="K263" s="449"/>
    </row>
    <row r="264" spans="1:11" ht="23.25" hidden="1" customHeight="1">
      <c r="A264" s="357">
        <v>67</v>
      </c>
      <c r="B264" s="357" t="s">
        <v>977</v>
      </c>
      <c r="C264" s="357" t="s">
        <v>338</v>
      </c>
      <c r="D264" s="359" t="s">
        <v>2275</v>
      </c>
      <c r="E264" s="360">
        <v>0.9</v>
      </c>
      <c r="F264" s="360" t="s">
        <v>304</v>
      </c>
      <c r="G264" s="449" t="s">
        <v>2276</v>
      </c>
      <c r="H264" s="358" t="s">
        <v>1794</v>
      </c>
      <c r="I264" s="360" t="s">
        <v>196</v>
      </c>
      <c r="J264" s="360" t="s">
        <v>198</v>
      </c>
      <c r="K264" s="449"/>
    </row>
    <row r="265" spans="1:11" ht="23.25" hidden="1" customHeight="1">
      <c r="A265" s="357">
        <v>68</v>
      </c>
      <c r="B265" s="357" t="s">
        <v>978</v>
      </c>
      <c r="C265" s="357" t="s">
        <v>338</v>
      </c>
      <c r="D265" s="359" t="s">
        <v>2277</v>
      </c>
      <c r="E265" s="360">
        <v>0.7</v>
      </c>
      <c r="F265" s="360" t="s">
        <v>308</v>
      </c>
      <c r="G265" s="449" t="s">
        <v>2278</v>
      </c>
      <c r="H265" s="358" t="s">
        <v>1794</v>
      </c>
      <c r="I265" s="360" t="s">
        <v>196</v>
      </c>
      <c r="J265" s="360" t="s">
        <v>198</v>
      </c>
      <c r="K265" s="449"/>
    </row>
    <row r="266" spans="1:11" ht="23.25" hidden="1" customHeight="1">
      <c r="A266" s="357">
        <v>69</v>
      </c>
      <c r="B266" s="357" t="s">
        <v>2922</v>
      </c>
      <c r="C266" s="357" t="s">
        <v>338</v>
      </c>
      <c r="D266" s="359" t="s">
        <v>2455</v>
      </c>
      <c r="E266" s="360">
        <v>2.15</v>
      </c>
      <c r="F266" s="360" t="s">
        <v>308</v>
      </c>
      <c r="G266" s="357" t="s">
        <v>2456</v>
      </c>
      <c r="H266" s="565" t="s">
        <v>1794</v>
      </c>
      <c r="I266" s="360" t="s">
        <v>197</v>
      </c>
      <c r="J266" s="360" t="s">
        <v>198</v>
      </c>
      <c r="K266" s="357"/>
    </row>
    <row r="267" spans="1:11" s="649" customFormat="1" ht="47.25" hidden="1">
      <c r="A267" s="647">
        <v>70</v>
      </c>
      <c r="B267" s="647" t="s">
        <v>979</v>
      </c>
      <c r="C267" s="647" t="s">
        <v>338</v>
      </c>
      <c r="D267" s="648" t="s">
        <v>2751</v>
      </c>
      <c r="E267" s="325">
        <v>1.5</v>
      </c>
      <c r="F267" s="325" t="s">
        <v>2789</v>
      </c>
      <c r="G267" s="325" t="s">
        <v>3203</v>
      </c>
      <c r="H267" s="647" t="s">
        <v>1795</v>
      </c>
      <c r="I267" s="325" t="s">
        <v>196</v>
      </c>
      <c r="J267" s="325" t="s">
        <v>198</v>
      </c>
      <c r="K267" s="325" t="s">
        <v>2752</v>
      </c>
    </row>
    <row r="268" spans="1:11" s="649" customFormat="1" ht="23.25" hidden="1" customHeight="1">
      <c r="A268" s="647">
        <v>71</v>
      </c>
      <c r="B268" s="647" t="s">
        <v>2921</v>
      </c>
      <c r="C268" s="647" t="s">
        <v>338</v>
      </c>
      <c r="D268" s="648" t="s">
        <v>2453</v>
      </c>
      <c r="E268" s="325">
        <v>0.7</v>
      </c>
      <c r="F268" s="325" t="s">
        <v>304</v>
      </c>
      <c r="G268" s="647" t="s">
        <v>2454</v>
      </c>
      <c r="H268" s="650" t="s">
        <v>1795</v>
      </c>
      <c r="I268" s="325" t="s">
        <v>197</v>
      </c>
      <c r="J268" s="325" t="s">
        <v>198</v>
      </c>
      <c r="K268" s="647"/>
    </row>
    <row r="269" spans="1:11" s="649" customFormat="1" ht="23.25" hidden="1" customHeight="1">
      <c r="A269" s="647">
        <v>72</v>
      </c>
      <c r="B269" s="647" t="s">
        <v>980</v>
      </c>
      <c r="C269" s="647" t="s">
        <v>338</v>
      </c>
      <c r="D269" s="648" t="s">
        <v>2279</v>
      </c>
      <c r="E269" s="325">
        <v>0.2</v>
      </c>
      <c r="F269" s="325" t="s">
        <v>304</v>
      </c>
      <c r="G269" s="647" t="s">
        <v>2280</v>
      </c>
      <c r="H269" s="647" t="s">
        <v>1795</v>
      </c>
      <c r="I269" s="325" t="s">
        <v>196</v>
      </c>
      <c r="J269" s="325" t="s">
        <v>198</v>
      </c>
      <c r="K269" s="647"/>
    </row>
    <row r="270" spans="1:11" ht="23.25" hidden="1" customHeight="1">
      <c r="A270" s="357">
        <v>73</v>
      </c>
      <c r="B270" s="357" t="s">
        <v>2923</v>
      </c>
      <c r="C270" s="357" t="s">
        <v>338</v>
      </c>
      <c r="D270" s="359" t="s">
        <v>727</v>
      </c>
      <c r="E270" s="360">
        <v>2</v>
      </c>
      <c r="F270" s="360" t="s">
        <v>308</v>
      </c>
      <c r="G270" s="357" t="s">
        <v>202</v>
      </c>
      <c r="H270" s="565" t="s">
        <v>1795</v>
      </c>
      <c r="I270" s="360" t="s">
        <v>197</v>
      </c>
      <c r="J270" s="360" t="s">
        <v>198</v>
      </c>
      <c r="K270" s="357"/>
    </row>
    <row r="271" spans="1:11" ht="31.15" hidden="1" customHeight="1">
      <c r="A271" s="357">
        <v>74</v>
      </c>
      <c r="B271" s="357" t="s">
        <v>983</v>
      </c>
      <c r="C271" s="357" t="s">
        <v>338</v>
      </c>
      <c r="D271" s="359" t="s">
        <v>2284</v>
      </c>
      <c r="E271" s="360">
        <v>1.23</v>
      </c>
      <c r="F271" s="360" t="s">
        <v>1121</v>
      </c>
      <c r="G271" s="360" t="s">
        <v>2285</v>
      </c>
      <c r="H271" s="358" t="s">
        <v>161</v>
      </c>
      <c r="I271" s="360" t="s">
        <v>196</v>
      </c>
      <c r="J271" s="360" t="s">
        <v>198</v>
      </c>
      <c r="K271" s="360"/>
    </row>
    <row r="272" spans="1:11" ht="31.15" hidden="1" customHeight="1">
      <c r="A272" s="357">
        <v>75</v>
      </c>
      <c r="B272" s="357" t="s">
        <v>984</v>
      </c>
      <c r="C272" s="357" t="s">
        <v>338</v>
      </c>
      <c r="D272" s="359" t="s">
        <v>2286</v>
      </c>
      <c r="E272" s="360">
        <v>1.78</v>
      </c>
      <c r="F272" s="360" t="s">
        <v>1122</v>
      </c>
      <c r="G272" s="360" t="s">
        <v>2287</v>
      </c>
      <c r="H272" s="358" t="s">
        <v>161</v>
      </c>
      <c r="I272" s="360" t="s">
        <v>196</v>
      </c>
      <c r="J272" s="360" t="s">
        <v>198</v>
      </c>
      <c r="K272" s="360"/>
    </row>
    <row r="273" spans="1:11" ht="31.15" hidden="1" customHeight="1">
      <c r="A273" s="357">
        <v>76</v>
      </c>
      <c r="B273" s="357" t="s">
        <v>985</v>
      </c>
      <c r="C273" s="357" t="s">
        <v>338</v>
      </c>
      <c r="D273" s="359" t="s">
        <v>2288</v>
      </c>
      <c r="E273" s="360">
        <v>0.92</v>
      </c>
      <c r="F273" s="360" t="s">
        <v>1123</v>
      </c>
      <c r="G273" s="360" t="s">
        <v>577</v>
      </c>
      <c r="H273" s="358" t="s">
        <v>161</v>
      </c>
      <c r="I273" s="360" t="s">
        <v>196</v>
      </c>
      <c r="J273" s="360" t="s">
        <v>198</v>
      </c>
      <c r="K273" s="360"/>
    </row>
    <row r="274" spans="1:11" ht="78.75" hidden="1">
      <c r="A274" s="357">
        <v>77</v>
      </c>
      <c r="B274" s="357" t="s">
        <v>986</v>
      </c>
      <c r="C274" s="357" t="s">
        <v>338</v>
      </c>
      <c r="D274" s="359" t="s">
        <v>2289</v>
      </c>
      <c r="E274" s="360">
        <v>1.4</v>
      </c>
      <c r="F274" s="360" t="s">
        <v>1132</v>
      </c>
      <c r="G274" s="403" t="s">
        <v>2290</v>
      </c>
      <c r="H274" s="358" t="s">
        <v>161</v>
      </c>
      <c r="I274" s="360" t="s">
        <v>196</v>
      </c>
      <c r="J274" s="360" t="s">
        <v>198</v>
      </c>
      <c r="K274" s="403"/>
    </row>
    <row r="275" spans="1:11" ht="25.5" hidden="1" customHeight="1">
      <c r="A275" s="357">
        <v>78</v>
      </c>
      <c r="B275" s="357" t="s">
        <v>987</v>
      </c>
      <c r="C275" s="357" t="s">
        <v>338</v>
      </c>
      <c r="D275" s="359" t="s">
        <v>2291</v>
      </c>
      <c r="E275" s="360">
        <v>0.5</v>
      </c>
      <c r="F275" s="360" t="s">
        <v>190</v>
      </c>
      <c r="G275" s="357" t="s">
        <v>2292</v>
      </c>
      <c r="H275" s="358" t="s">
        <v>1797</v>
      </c>
      <c r="I275" s="360" t="s">
        <v>196</v>
      </c>
      <c r="J275" s="360" t="s">
        <v>198</v>
      </c>
      <c r="K275" s="357"/>
    </row>
    <row r="276" spans="1:11" ht="25.5" hidden="1" customHeight="1">
      <c r="A276" s="357">
        <v>79</v>
      </c>
      <c r="B276" s="357" t="s">
        <v>988</v>
      </c>
      <c r="C276" s="357" t="s">
        <v>338</v>
      </c>
      <c r="D276" s="359" t="s">
        <v>2293</v>
      </c>
      <c r="E276" s="360">
        <v>0.8</v>
      </c>
      <c r="F276" s="366" t="s">
        <v>190</v>
      </c>
      <c r="G276" s="357" t="s">
        <v>2294</v>
      </c>
      <c r="H276" s="358" t="s">
        <v>1797</v>
      </c>
      <c r="I276" s="360" t="s">
        <v>196</v>
      </c>
      <c r="J276" s="360" t="s">
        <v>198</v>
      </c>
      <c r="K276" s="357"/>
    </row>
    <row r="277" spans="1:11" ht="51" hidden="1" customHeight="1">
      <c r="A277" s="357">
        <v>80</v>
      </c>
      <c r="B277" s="357" t="s">
        <v>989</v>
      </c>
      <c r="C277" s="357" t="s">
        <v>338</v>
      </c>
      <c r="D277" s="359" t="s">
        <v>728</v>
      </c>
      <c r="E277" s="360">
        <v>0.8</v>
      </c>
      <c r="F277" s="366" t="s">
        <v>304</v>
      </c>
      <c r="G277" s="357" t="s">
        <v>2295</v>
      </c>
      <c r="H277" s="358" t="s">
        <v>1797</v>
      </c>
      <c r="I277" s="360" t="s">
        <v>196</v>
      </c>
      <c r="J277" s="360" t="s">
        <v>198</v>
      </c>
      <c r="K277" s="357"/>
    </row>
    <row r="278" spans="1:11" ht="31.15" hidden="1" customHeight="1">
      <c r="A278" s="357">
        <v>81</v>
      </c>
      <c r="B278" s="357" t="s">
        <v>990</v>
      </c>
      <c r="C278" s="357" t="s">
        <v>338</v>
      </c>
      <c r="D278" s="359" t="s">
        <v>2296</v>
      </c>
      <c r="E278" s="360">
        <v>0.5</v>
      </c>
      <c r="F278" s="366" t="s">
        <v>2297</v>
      </c>
      <c r="G278" s="357" t="s">
        <v>2298</v>
      </c>
      <c r="H278" s="358" t="s">
        <v>1797</v>
      </c>
      <c r="I278" s="360" t="s">
        <v>196</v>
      </c>
      <c r="J278" s="360" t="s">
        <v>198</v>
      </c>
      <c r="K278" s="357"/>
    </row>
    <row r="279" spans="1:11" ht="36" hidden="1" customHeight="1">
      <c r="A279" s="357">
        <v>82</v>
      </c>
      <c r="B279" s="357" t="s">
        <v>2916</v>
      </c>
      <c r="C279" s="357" t="s">
        <v>338</v>
      </c>
      <c r="D279" s="359" t="s">
        <v>2447</v>
      </c>
      <c r="E279" s="360">
        <v>0.4</v>
      </c>
      <c r="F279" s="360" t="s">
        <v>308</v>
      </c>
      <c r="G279" s="357" t="s">
        <v>2448</v>
      </c>
      <c r="H279" s="565" t="s">
        <v>1797</v>
      </c>
      <c r="I279" s="360" t="s">
        <v>197</v>
      </c>
      <c r="J279" s="360" t="s">
        <v>198</v>
      </c>
      <c r="K279" s="357" t="s">
        <v>729</v>
      </c>
    </row>
    <row r="280" spans="1:11" ht="27.75" hidden="1" customHeight="1">
      <c r="A280" s="357">
        <v>83</v>
      </c>
      <c r="B280" s="357" t="s">
        <v>991</v>
      </c>
      <c r="C280" s="357" t="s">
        <v>338</v>
      </c>
      <c r="D280" s="359" t="s">
        <v>2299</v>
      </c>
      <c r="E280" s="360">
        <v>0.6</v>
      </c>
      <c r="F280" s="366" t="s">
        <v>304</v>
      </c>
      <c r="G280" s="357" t="s">
        <v>2300</v>
      </c>
      <c r="H280" s="565" t="s">
        <v>1800</v>
      </c>
      <c r="I280" s="360" t="s">
        <v>197</v>
      </c>
      <c r="J280" s="360" t="s">
        <v>198</v>
      </c>
      <c r="K280" s="357"/>
    </row>
    <row r="281" spans="1:11" ht="35.25" hidden="1" customHeight="1">
      <c r="A281" s="357">
        <v>84</v>
      </c>
      <c r="B281" s="357" t="s">
        <v>992</v>
      </c>
      <c r="C281" s="357" t="s">
        <v>338</v>
      </c>
      <c r="D281" s="359" t="s">
        <v>2301</v>
      </c>
      <c r="E281" s="360">
        <v>0.45</v>
      </c>
      <c r="F281" s="366" t="s">
        <v>1108</v>
      </c>
      <c r="G281" s="357" t="s">
        <v>2302</v>
      </c>
      <c r="H281" s="358" t="s">
        <v>1800</v>
      </c>
      <c r="I281" s="360" t="s">
        <v>197</v>
      </c>
      <c r="J281" s="360" t="s">
        <v>198</v>
      </c>
      <c r="K281" s="357"/>
    </row>
    <row r="282" spans="1:11" ht="27.75" hidden="1" customHeight="1">
      <c r="A282" s="357">
        <v>85</v>
      </c>
      <c r="B282" s="357" t="s">
        <v>993</v>
      </c>
      <c r="C282" s="357" t="s">
        <v>338</v>
      </c>
      <c r="D282" s="359" t="s">
        <v>2303</v>
      </c>
      <c r="E282" s="360">
        <v>0.55000000000000004</v>
      </c>
      <c r="F282" s="366" t="s">
        <v>190</v>
      </c>
      <c r="G282" s="360" t="s">
        <v>2304</v>
      </c>
      <c r="H282" s="565" t="s">
        <v>1800</v>
      </c>
      <c r="I282" s="360" t="s">
        <v>197</v>
      </c>
      <c r="J282" s="360" t="s">
        <v>198</v>
      </c>
      <c r="K282" s="357"/>
    </row>
    <row r="283" spans="1:11" ht="27.75" hidden="1" customHeight="1">
      <c r="A283" s="357">
        <v>86</v>
      </c>
      <c r="B283" s="357" t="s">
        <v>994</v>
      </c>
      <c r="C283" s="357" t="s">
        <v>338</v>
      </c>
      <c r="D283" s="359" t="s">
        <v>2305</v>
      </c>
      <c r="E283" s="360">
        <v>0.3</v>
      </c>
      <c r="F283" s="366" t="s">
        <v>304</v>
      </c>
      <c r="G283" s="357" t="s">
        <v>2306</v>
      </c>
      <c r="H283" s="565" t="s">
        <v>1800</v>
      </c>
      <c r="I283" s="360" t="s">
        <v>197</v>
      </c>
      <c r="J283" s="360" t="s">
        <v>198</v>
      </c>
      <c r="K283" s="357"/>
    </row>
    <row r="284" spans="1:11" ht="27.75" hidden="1" customHeight="1">
      <c r="A284" s="357">
        <v>87</v>
      </c>
      <c r="B284" s="357" t="s">
        <v>995</v>
      </c>
      <c r="C284" s="357" t="s">
        <v>338</v>
      </c>
      <c r="D284" s="359" t="s">
        <v>2307</v>
      </c>
      <c r="E284" s="360">
        <v>2</v>
      </c>
      <c r="F284" s="366" t="s">
        <v>2308</v>
      </c>
      <c r="G284" s="357" t="s">
        <v>2309</v>
      </c>
      <c r="H284" s="358" t="s">
        <v>1800</v>
      </c>
      <c r="I284" s="360" t="s">
        <v>196</v>
      </c>
      <c r="J284" s="360" t="s">
        <v>198</v>
      </c>
      <c r="K284" s="357"/>
    </row>
    <row r="285" spans="1:11" ht="31.15" hidden="1" customHeight="1">
      <c r="A285" s="357">
        <v>88</v>
      </c>
      <c r="B285" s="357" t="s">
        <v>2881</v>
      </c>
      <c r="C285" s="357" t="s">
        <v>338</v>
      </c>
      <c r="D285" s="359" t="s">
        <v>730</v>
      </c>
      <c r="E285" s="360">
        <v>1.8</v>
      </c>
      <c r="F285" s="366" t="s">
        <v>1107</v>
      </c>
      <c r="G285" s="357" t="s">
        <v>2310</v>
      </c>
      <c r="H285" s="358" t="s">
        <v>1800</v>
      </c>
      <c r="I285" s="360" t="s">
        <v>196</v>
      </c>
      <c r="J285" s="360" t="s">
        <v>198</v>
      </c>
      <c r="K285" s="357"/>
    </row>
    <row r="286" spans="1:11" ht="31.15" hidden="1" customHeight="1">
      <c r="A286" s="357">
        <v>89</v>
      </c>
      <c r="B286" s="357" t="s">
        <v>2928</v>
      </c>
      <c r="C286" s="357" t="s">
        <v>338</v>
      </c>
      <c r="D286" s="359" t="s">
        <v>80</v>
      </c>
      <c r="E286" s="360">
        <v>0.4</v>
      </c>
      <c r="F286" s="360" t="s">
        <v>1124</v>
      </c>
      <c r="G286" s="357" t="s">
        <v>2304</v>
      </c>
      <c r="H286" s="565" t="s">
        <v>1800</v>
      </c>
      <c r="I286" s="360" t="s">
        <v>197</v>
      </c>
      <c r="J286" s="360" t="s">
        <v>198</v>
      </c>
      <c r="K286" s="357"/>
    </row>
    <row r="287" spans="1:11" ht="31.15" hidden="1" customHeight="1">
      <c r="A287" s="357">
        <v>90</v>
      </c>
      <c r="B287" s="357" t="s">
        <v>2929</v>
      </c>
      <c r="C287" s="357" t="s">
        <v>338</v>
      </c>
      <c r="D287" s="359" t="s">
        <v>3273</v>
      </c>
      <c r="E287" s="360">
        <v>1</v>
      </c>
      <c r="F287" s="360" t="s">
        <v>81</v>
      </c>
      <c r="G287" s="357" t="s">
        <v>152</v>
      </c>
      <c r="H287" s="565" t="s">
        <v>1800</v>
      </c>
      <c r="I287" s="360" t="s">
        <v>197</v>
      </c>
      <c r="J287" s="360" t="s">
        <v>198</v>
      </c>
      <c r="K287" s="357"/>
    </row>
    <row r="288" spans="1:11" ht="31.15" hidden="1" customHeight="1">
      <c r="A288" s="357">
        <v>91</v>
      </c>
      <c r="B288" s="357" t="s">
        <v>2930</v>
      </c>
      <c r="C288" s="357" t="s">
        <v>338</v>
      </c>
      <c r="D288" s="359" t="s">
        <v>2757</v>
      </c>
      <c r="E288" s="360">
        <v>1</v>
      </c>
      <c r="F288" s="360" t="s">
        <v>2758</v>
      </c>
      <c r="G288" s="357" t="s">
        <v>2300</v>
      </c>
      <c r="H288" s="565" t="s">
        <v>1800</v>
      </c>
      <c r="I288" s="360" t="s">
        <v>197</v>
      </c>
      <c r="J288" s="360" t="s">
        <v>198</v>
      </c>
      <c r="K288" s="357"/>
    </row>
    <row r="289" spans="1:11" ht="31.15" hidden="1" customHeight="1">
      <c r="A289" s="357">
        <v>92</v>
      </c>
      <c r="B289" s="357" t="s">
        <v>2884</v>
      </c>
      <c r="C289" s="357" t="s">
        <v>338</v>
      </c>
      <c r="D289" s="359" t="s">
        <v>2315</v>
      </c>
      <c r="E289" s="360">
        <v>0.8</v>
      </c>
      <c r="F289" s="366" t="s">
        <v>2316</v>
      </c>
      <c r="G289" s="358" t="s">
        <v>2317</v>
      </c>
      <c r="H289" s="358" t="s">
        <v>153</v>
      </c>
      <c r="I289" s="360" t="s">
        <v>196</v>
      </c>
      <c r="J289" s="360" t="s">
        <v>198</v>
      </c>
      <c r="K289" s="358"/>
    </row>
    <row r="290" spans="1:11" ht="31.15" hidden="1" customHeight="1">
      <c r="A290" s="357">
        <v>93</v>
      </c>
      <c r="B290" s="357" t="s">
        <v>2885</v>
      </c>
      <c r="C290" s="357" t="s">
        <v>338</v>
      </c>
      <c r="D290" s="359" t="s">
        <v>2318</v>
      </c>
      <c r="E290" s="360">
        <v>0.35</v>
      </c>
      <c r="F290" s="366" t="s">
        <v>2319</v>
      </c>
      <c r="G290" s="358"/>
      <c r="H290" s="358" t="s">
        <v>153</v>
      </c>
      <c r="I290" s="360" t="s">
        <v>196</v>
      </c>
      <c r="J290" s="360" t="s">
        <v>198</v>
      </c>
      <c r="K290" s="358"/>
    </row>
    <row r="291" spans="1:11" ht="31.15" hidden="1" customHeight="1">
      <c r="A291" s="357">
        <v>94</v>
      </c>
      <c r="B291" s="357" t="s">
        <v>2886</v>
      </c>
      <c r="C291" s="357" t="s">
        <v>338</v>
      </c>
      <c r="D291" s="359" t="s">
        <v>2320</v>
      </c>
      <c r="E291" s="360">
        <v>0.75</v>
      </c>
      <c r="F291" s="366" t="s">
        <v>1131</v>
      </c>
      <c r="G291" s="358" t="s">
        <v>2321</v>
      </c>
      <c r="H291" s="358" t="s">
        <v>153</v>
      </c>
      <c r="I291" s="360" t="s">
        <v>196</v>
      </c>
      <c r="J291" s="360" t="s">
        <v>198</v>
      </c>
      <c r="K291" s="358"/>
    </row>
    <row r="292" spans="1:11" ht="20.25" hidden="1" customHeight="1">
      <c r="A292" s="357">
        <v>95</v>
      </c>
      <c r="B292" s="357" t="s">
        <v>2887</v>
      </c>
      <c r="C292" s="357" t="s">
        <v>338</v>
      </c>
      <c r="D292" s="359" t="s">
        <v>2322</v>
      </c>
      <c r="E292" s="360">
        <v>0.5</v>
      </c>
      <c r="F292" s="366" t="s">
        <v>308</v>
      </c>
      <c r="G292" s="358"/>
      <c r="H292" s="358" t="s">
        <v>153</v>
      </c>
      <c r="I292" s="360" t="s">
        <v>196</v>
      </c>
      <c r="J292" s="360" t="s">
        <v>198</v>
      </c>
      <c r="K292" s="358"/>
    </row>
    <row r="293" spans="1:11" ht="20.25" hidden="1" customHeight="1">
      <c r="A293" s="357">
        <v>96</v>
      </c>
      <c r="B293" s="357" t="s">
        <v>2888</v>
      </c>
      <c r="C293" s="357" t="s">
        <v>338</v>
      </c>
      <c r="D293" s="359" t="s">
        <v>2323</v>
      </c>
      <c r="E293" s="360">
        <v>0.6</v>
      </c>
      <c r="F293" s="366" t="s">
        <v>308</v>
      </c>
      <c r="G293" s="358"/>
      <c r="H293" s="358" t="s">
        <v>153</v>
      </c>
      <c r="I293" s="360" t="s">
        <v>196</v>
      </c>
      <c r="J293" s="360" t="s">
        <v>198</v>
      </c>
      <c r="K293" s="358"/>
    </row>
    <row r="294" spans="1:11" ht="31.15" hidden="1" customHeight="1">
      <c r="A294" s="357">
        <v>97</v>
      </c>
      <c r="B294" s="357" t="s">
        <v>2889</v>
      </c>
      <c r="C294" s="357" t="s">
        <v>338</v>
      </c>
      <c r="D294" s="359" t="s">
        <v>2414</v>
      </c>
      <c r="E294" s="360">
        <v>0.35</v>
      </c>
      <c r="F294" s="366" t="s">
        <v>2415</v>
      </c>
      <c r="G294" s="358" t="s">
        <v>2416</v>
      </c>
      <c r="H294" s="358" t="s">
        <v>153</v>
      </c>
      <c r="I294" s="360" t="s">
        <v>196</v>
      </c>
      <c r="J294" s="360" t="s">
        <v>198</v>
      </c>
      <c r="K294" s="358"/>
    </row>
    <row r="295" spans="1:11" ht="18.75" hidden="1" customHeight="1">
      <c r="A295" s="357">
        <v>98</v>
      </c>
      <c r="B295" s="357" t="s">
        <v>2890</v>
      </c>
      <c r="C295" s="357" t="s">
        <v>338</v>
      </c>
      <c r="D295" s="359" t="s">
        <v>731</v>
      </c>
      <c r="E295" s="360">
        <v>0.14000000000000001</v>
      </c>
      <c r="F295" s="366" t="s">
        <v>304</v>
      </c>
      <c r="G295" s="358" t="s">
        <v>2417</v>
      </c>
      <c r="H295" s="358" t="s">
        <v>153</v>
      </c>
      <c r="I295" s="360" t="s">
        <v>196</v>
      </c>
      <c r="J295" s="360" t="s">
        <v>198</v>
      </c>
      <c r="K295" s="358"/>
    </row>
    <row r="296" spans="1:11" ht="31.15" hidden="1" customHeight="1">
      <c r="A296" s="357">
        <v>99</v>
      </c>
      <c r="B296" s="357" t="s">
        <v>2924</v>
      </c>
      <c r="C296" s="357" t="s">
        <v>338</v>
      </c>
      <c r="D296" s="359" t="s">
        <v>2739</v>
      </c>
      <c r="E296" s="360">
        <v>0.4</v>
      </c>
      <c r="F296" s="360" t="s">
        <v>2740</v>
      </c>
      <c r="G296" s="357" t="s">
        <v>2738</v>
      </c>
      <c r="H296" s="565" t="s">
        <v>153</v>
      </c>
      <c r="I296" s="360" t="s">
        <v>197</v>
      </c>
      <c r="J296" s="360" t="s">
        <v>198</v>
      </c>
      <c r="K296" s="357"/>
    </row>
    <row r="297" spans="1:11" ht="21" hidden="1" customHeight="1">
      <c r="A297" s="357">
        <v>100</v>
      </c>
      <c r="B297" s="357" t="s">
        <v>2925</v>
      </c>
      <c r="C297" s="357" t="s">
        <v>338</v>
      </c>
      <c r="D297" s="359" t="s">
        <v>2753</v>
      </c>
      <c r="E297" s="360">
        <v>0.4</v>
      </c>
      <c r="F297" s="360" t="s">
        <v>304</v>
      </c>
      <c r="G297" s="357" t="s">
        <v>205</v>
      </c>
      <c r="H297" s="565" t="s">
        <v>153</v>
      </c>
      <c r="I297" s="360" t="s">
        <v>197</v>
      </c>
      <c r="J297" s="360" t="s">
        <v>198</v>
      </c>
      <c r="K297" s="357"/>
    </row>
    <row r="298" spans="1:11" ht="47.25" hidden="1">
      <c r="A298" s="357">
        <v>101</v>
      </c>
      <c r="B298" s="357" t="s">
        <v>2891</v>
      </c>
      <c r="C298" s="357" t="s">
        <v>338</v>
      </c>
      <c r="D298" s="359" t="s">
        <v>2418</v>
      </c>
      <c r="E298" s="360">
        <v>1.4</v>
      </c>
      <c r="F298" s="366" t="s">
        <v>1125</v>
      </c>
      <c r="G298" s="403" t="s">
        <v>204</v>
      </c>
      <c r="H298" s="357" t="s">
        <v>157</v>
      </c>
      <c r="I298" s="360" t="s">
        <v>197</v>
      </c>
      <c r="J298" s="360" t="s">
        <v>198</v>
      </c>
      <c r="K298" s="358"/>
    </row>
    <row r="299" spans="1:11" ht="31.15" hidden="1" customHeight="1">
      <c r="A299" s="357">
        <v>102</v>
      </c>
      <c r="B299" s="357" t="s">
        <v>2892</v>
      </c>
      <c r="C299" s="357" t="s">
        <v>338</v>
      </c>
      <c r="D299" s="359" t="s">
        <v>732</v>
      </c>
      <c r="E299" s="360">
        <v>3.77</v>
      </c>
      <c r="F299" s="366" t="s">
        <v>311</v>
      </c>
      <c r="G299" s="403" t="s">
        <v>204</v>
      </c>
      <c r="H299" s="357" t="s">
        <v>157</v>
      </c>
      <c r="I299" s="360" t="s">
        <v>197</v>
      </c>
      <c r="J299" s="360" t="s">
        <v>198</v>
      </c>
      <c r="K299" s="358"/>
    </row>
    <row r="300" spans="1:11" ht="20.25" hidden="1" customHeight="1">
      <c r="A300" s="357">
        <v>103</v>
      </c>
      <c r="B300" s="357" t="s">
        <v>2893</v>
      </c>
      <c r="C300" s="357" t="s">
        <v>338</v>
      </c>
      <c r="D300" s="359" t="s">
        <v>2419</v>
      </c>
      <c r="E300" s="360">
        <v>0.72</v>
      </c>
      <c r="F300" s="366" t="s">
        <v>305</v>
      </c>
      <c r="G300" s="358" t="s">
        <v>2420</v>
      </c>
      <c r="H300" s="358" t="s">
        <v>157</v>
      </c>
      <c r="I300" s="360" t="s">
        <v>196</v>
      </c>
      <c r="J300" s="360" t="s">
        <v>198</v>
      </c>
      <c r="K300" s="358"/>
    </row>
    <row r="301" spans="1:11" ht="31.15" hidden="1" customHeight="1">
      <c r="A301" s="357">
        <v>104</v>
      </c>
      <c r="B301" s="357" t="s">
        <v>2894</v>
      </c>
      <c r="C301" s="357" t="s">
        <v>338</v>
      </c>
      <c r="D301" s="359" t="s">
        <v>2421</v>
      </c>
      <c r="E301" s="360">
        <v>1.1000000000000001</v>
      </c>
      <c r="F301" s="366" t="s">
        <v>2787</v>
      </c>
      <c r="G301" s="358" t="s">
        <v>2422</v>
      </c>
      <c r="H301" s="358" t="s">
        <v>157</v>
      </c>
      <c r="I301" s="360" t="s">
        <v>196</v>
      </c>
      <c r="J301" s="360" t="s">
        <v>198</v>
      </c>
      <c r="K301" s="358"/>
    </row>
    <row r="302" spans="1:11" ht="15.6" hidden="1" customHeight="1">
      <c r="A302" s="357">
        <v>105</v>
      </c>
      <c r="B302" s="357" t="s">
        <v>2895</v>
      </c>
      <c r="C302" s="357" t="s">
        <v>338</v>
      </c>
      <c r="D302" s="359" t="s">
        <v>733</v>
      </c>
      <c r="E302" s="360">
        <v>0.5</v>
      </c>
      <c r="F302" s="366" t="s">
        <v>304</v>
      </c>
      <c r="G302" s="358" t="s">
        <v>2423</v>
      </c>
      <c r="H302" s="358" t="s">
        <v>157</v>
      </c>
      <c r="I302" s="360" t="s">
        <v>196</v>
      </c>
      <c r="J302" s="360" t="s">
        <v>198</v>
      </c>
      <c r="K302" s="358"/>
    </row>
    <row r="303" spans="1:11" ht="25.5" hidden="1" customHeight="1">
      <c r="A303" s="357">
        <v>106</v>
      </c>
      <c r="B303" s="357" t="s">
        <v>2896</v>
      </c>
      <c r="C303" s="357" t="s">
        <v>338</v>
      </c>
      <c r="D303" s="359" t="s">
        <v>2424</v>
      </c>
      <c r="E303" s="360">
        <v>0.6</v>
      </c>
      <c r="F303" s="366" t="s">
        <v>311</v>
      </c>
      <c r="G303" s="358" t="s">
        <v>2425</v>
      </c>
      <c r="H303" s="358" t="s">
        <v>157</v>
      </c>
      <c r="I303" s="360" t="s">
        <v>197</v>
      </c>
      <c r="J303" s="360" t="s">
        <v>198</v>
      </c>
      <c r="K303" s="358"/>
    </row>
    <row r="304" spans="1:11" ht="36" hidden="1" customHeight="1">
      <c r="A304" s="357">
        <v>107</v>
      </c>
      <c r="B304" s="357" t="s">
        <v>2897</v>
      </c>
      <c r="C304" s="357" t="s">
        <v>338</v>
      </c>
      <c r="D304" s="359" t="s">
        <v>734</v>
      </c>
      <c r="E304" s="360">
        <v>1.1000000000000001</v>
      </c>
      <c r="F304" s="366" t="s">
        <v>2227</v>
      </c>
      <c r="G304" s="358" t="s">
        <v>3232</v>
      </c>
      <c r="H304" s="358" t="s">
        <v>1796</v>
      </c>
      <c r="I304" s="360" t="s">
        <v>196</v>
      </c>
      <c r="J304" s="360" t="s">
        <v>198</v>
      </c>
      <c r="K304" s="358"/>
    </row>
    <row r="305" spans="1:11" ht="31.15" hidden="1" customHeight="1">
      <c r="A305" s="357">
        <v>108</v>
      </c>
      <c r="B305" s="357" t="s">
        <v>2898</v>
      </c>
      <c r="C305" s="357" t="s">
        <v>338</v>
      </c>
      <c r="D305" s="359" t="s">
        <v>735</v>
      </c>
      <c r="E305" s="360">
        <v>0.8</v>
      </c>
      <c r="F305" s="366" t="s">
        <v>2788</v>
      </c>
      <c r="G305" s="358" t="s">
        <v>209</v>
      </c>
      <c r="H305" s="358" t="s">
        <v>1796</v>
      </c>
      <c r="I305" s="360" t="s">
        <v>196</v>
      </c>
      <c r="J305" s="360" t="s">
        <v>198</v>
      </c>
      <c r="K305" s="358"/>
    </row>
    <row r="306" spans="1:11" ht="36" hidden="1" customHeight="1">
      <c r="A306" s="357">
        <v>109</v>
      </c>
      <c r="B306" s="357" t="s">
        <v>2926</v>
      </c>
      <c r="C306" s="357" t="s">
        <v>338</v>
      </c>
      <c r="D306" s="359" t="s">
        <v>1434</v>
      </c>
      <c r="E306" s="360">
        <v>0.6</v>
      </c>
      <c r="F306" s="360" t="s">
        <v>305</v>
      </c>
      <c r="G306" s="357" t="s">
        <v>1435</v>
      </c>
      <c r="H306" s="565" t="s">
        <v>1796</v>
      </c>
      <c r="I306" s="360" t="s">
        <v>197</v>
      </c>
      <c r="J306" s="360" t="s">
        <v>198</v>
      </c>
      <c r="K306" s="357"/>
    </row>
    <row r="307" spans="1:11" ht="31.15" hidden="1" customHeight="1">
      <c r="A307" s="357">
        <v>110</v>
      </c>
      <c r="B307" s="357" t="s">
        <v>2904</v>
      </c>
      <c r="C307" s="357" t="s">
        <v>338</v>
      </c>
      <c r="D307" s="359" t="s">
        <v>736</v>
      </c>
      <c r="E307" s="360">
        <v>0.2</v>
      </c>
      <c r="F307" s="366" t="s">
        <v>190</v>
      </c>
      <c r="G307" s="358" t="s">
        <v>2435</v>
      </c>
      <c r="H307" s="357" t="s">
        <v>160</v>
      </c>
      <c r="I307" s="360" t="s">
        <v>197</v>
      </c>
      <c r="J307" s="360" t="s">
        <v>198</v>
      </c>
      <c r="K307" s="358"/>
    </row>
    <row r="308" spans="1:11" ht="31.15" hidden="1" customHeight="1">
      <c r="A308" s="357">
        <v>111</v>
      </c>
      <c r="B308" s="357" t="s">
        <v>2905</v>
      </c>
      <c r="C308" s="357" t="s">
        <v>338</v>
      </c>
      <c r="D308" s="359" t="s">
        <v>737</v>
      </c>
      <c r="E308" s="360">
        <v>0.22</v>
      </c>
      <c r="F308" s="366" t="s">
        <v>305</v>
      </c>
      <c r="G308" s="358" t="s">
        <v>2435</v>
      </c>
      <c r="H308" s="357" t="s">
        <v>160</v>
      </c>
      <c r="I308" s="360" t="s">
        <v>197</v>
      </c>
      <c r="J308" s="360" t="s">
        <v>198</v>
      </c>
      <c r="K308" s="358"/>
    </row>
    <row r="309" spans="1:11" ht="45" hidden="1" customHeight="1">
      <c r="A309" s="357">
        <v>112</v>
      </c>
      <c r="B309" s="357" t="s">
        <v>2906</v>
      </c>
      <c r="C309" s="357" t="s">
        <v>338</v>
      </c>
      <c r="D309" s="359" t="s">
        <v>738</v>
      </c>
      <c r="E309" s="360">
        <v>0.5</v>
      </c>
      <c r="F309" s="366" t="s">
        <v>312</v>
      </c>
      <c r="G309" s="425" t="s">
        <v>569</v>
      </c>
      <c r="H309" s="357" t="s">
        <v>160</v>
      </c>
      <c r="I309" s="360" t="s">
        <v>197</v>
      </c>
      <c r="J309" s="360" t="s">
        <v>198</v>
      </c>
      <c r="K309" s="358" t="s">
        <v>3292</v>
      </c>
    </row>
    <row r="310" spans="1:11" ht="50.25" hidden="1" customHeight="1">
      <c r="A310" s="357">
        <v>113</v>
      </c>
      <c r="B310" s="357" t="s">
        <v>2933</v>
      </c>
      <c r="C310" s="357" t="s">
        <v>338</v>
      </c>
      <c r="D310" s="359" t="s">
        <v>1555</v>
      </c>
      <c r="E310" s="360">
        <v>1</v>
      </c>
      <c r="F310" s="360" t="s">
        <v>1556</v>
      </c>
      <c r="G310" s="357"/>
      <c r="H310" s="565" t="s">
        <v>160</v>
      </c>
      <c r="I310" s="360" t="s">
        <v>197</v>
      </c>
      <c r="J310" s="360" t="s">
        <v>198</v>
      </c>
      <c r="K310" s="357"/>
    </row>
    <row r="311" spans="1:11" ht="18.75" hidden="1" customHeight="1">
      <c r="A311" s="357">
        <v>114</v>
      </c>
      <c r="B311" s="357" t="s">
        <v>2907</v>
      </c>
      <c r="C311" s="357" t="s">
        <v>338</v>
      </c>
      <c r="D311" s="359" t="s">
        <v>2436</v>
      </c>
      <c r="E311" s="360">
        <v>1</v>
      </c>
      <c r="F311" s="366" t="s">
        <v>308</v>
      </c>
      <c r="G311" s="358"/>
      <c r="H311" s="357" t="s">
        <v>159</v>
      </c>
      <c r="I311" s="360" t="s">
        <v>197</v>
      </c>
      <c r="J311" s="360" t="s">
        <v>198</v>
      </c>
      <c r="K311" s="358"/>
    </row>
    <row r="312" spans="1:11" ht="18.75" hidden="1" customHeight="1">
      <c r="A312" s="357">
        <v>115</v>
      </c>
      <c r="B312" s="357" t="s">
        <v>2908</v>
      </c>
      <c r="C312" s="357" t="s">
        <v>338</v>
      </c>
      <c r="D312" s="359" t="s">
        <v>2437</v>
      </c>
      <c r="E312" s="360">
        <v>2</v>
      </c>
      <c r="F312" s="366" t="s">
        <v>308</v>
      </c>
      <c r="G312" s="358" t="s">
        <v>2615</v>
      </c>
      <c r="H312" s="357" t="s">
        <v>159</v>
      </c>
      <c r="I312" s="360" t="s">
        <v>197</v>
      </c>
      <c r="J312" s="360" t="s">
        <v>198</v>
      </c>
      <c r="K312" s="358"/>
    </row>
    <row r="313" spans="1:11" ht="18.75" hidden="1" customHeight="1">
      <c r="A313" s="357">
        <v>116</v>
      </c>
      <c r="B313" s="357" t="s">
        <v>2909</v>
      </c>
      <c r="C313" s="357" t="s">
        <v>338</v>
      </c>
      <c r="D313" s="359" t="s">
        <v>2438</v>
      </c>
      <c r="E313" s="360">
        <v>2</v>
      </c>
      <c r="F313" s="366" t="s">
        <v>308</v>
      </c>
      <c r="G313" s="358" t="s">
        <v>2616</v>
      </c>
      <c r="H313" s="357" t="s">
        <v>159</v>
      </c>
      <c r="I313" s="360" t="s">
        <v>197</v>
      </c>
      <c r="J313" s="360" t="s">
        <v>198</v>
      </c>
      <c r="K313" s="358"/>
    </row>
    <row r="314" spans="1:11" ht="18.75" hidden="1" customHeight="1">
      <c r="A314" s="357">
        <v>117</v>
      </c>
      <c r="B314" s="357" t="s">
        <v>2910</v>
      </c>
      <c r="C314" s="357" t="s">
        <v>338</v>
      </c>
      <c r="D314" s="359" t="s">
        <v>2439</v>
      </c>
      <c r="E314" s="360">
        <v>0.4</v>
      </c>
      <c r="F314" s="366" t="s">
        <v>308</v>
      </c>
      <c r="G314" s="358"/>
      <c r="H314" s="357" t="s">
        <v>159</v>
      </c>
      <c r="I314" s="360" t="s">
        <v>197</v>
      </c>
      <c r="J314" s="360" t="s">
        <v>198</v>
      </c>
      <c r="K314" s="358"/>
    </row>
    <row r="315" spans="1:11" ht="18.75" hidden="1" customHeight="1">
      <c r="A315" s="357">
        <v>118</v>
      </c>
      <c r="B315" s="357" t="s">
        <v>2911</v>
      </c>
      <c r="C315" s="357" t="s">
        <v>338</v>
      </c>
      <c r="D315" s="359" t="s">
        <v>2440</v>
      </c>
      <c r="E315" s="360">
        <v>1.5</v>
      </c>
      <c r="F315" s="366" t="s">
        <v>308</v>
      </c>
      <c r="G315" s="358"/>
      <c r="H315" s="357" t="s">
        <v>159</v>
      </c>
      <c r="I315" s="360" t="s">
        <v>197</v>
      </c>
      <c r="J315" s="360" t="s">
        <v>198</v>
      </c>
      <c r="K315" s="358"/>
    </row>
    <row r="316" spans="1:11" ht="18.75" hidden="1" customHeight="1">
      <c r="A316" s="357">
        <v>119</v>
      </c>
      <c r="B316" s="357" t="s">
        <v>2912</v>
      </c>
      <c r="C316" s="357" t="s">
        <v>338</v>
      </c>
      <c r="D316" s="359" t="s">
        <v>2441</v>
      </c>
      <c r="E316" s="360">
        <v>0.5</v>
      </c>
      <c r="F316" s="366" t="s">
        <v>308</v>
      </c>
      <c r="G316" s="358" t="s">
        <v>2442</v>
      </c>
      <c r="H316" s="358" t="s">
        <v>159</v>
      </c>
      <c r="I316" s="360" t="s">
        <v>196</v>
      </c>
      <c r="J316" s="360" t="s">
        <v>198</v>
      </c>
      <c r="K316" s="358"/>
    </row>
    <row r="317" spans="1:11" ht="18.75" hidden="1" customHeight="1">
      <c r="A317" s="357">
        <v>120</v>
      </c>
      <c r="B317" s="357" t="s">
        <v>2913</v>
      </c>
      <c r="C317" s="357" t="s">
        <v>338</v>
      </c>
      <c r="D317" s="359" t="s">
        <v>2443</v>
      </c>
      <c r="E317" s="360">
        <v>0.3</v>
      </c>
      <c r="F317" s="366" t="s">
        <v>304</v>
      </c>
      <c r="G317" s="358" t="s">
        <v>202</v>
      </c>
      <c r="H317" s="358" t="s">
        <v>159</v>
      </c>
      <c r="I317" s="360" t="s">
        <v>197</v>
      </c>
      <c r="J317" s="360" t="s">
        <v>198</v>
      </c>
      <c r="K317" s="358"/>
    </row>
    <row r="318" spans="1:11" ht="18.75" hidden="1" customHeight="1">
      <c r="A318" s="357">
        <v>121</v>
      </c>
      <c r="B318" s="357" t="s">
        <v>2914</v>
      </c>
      <c r="C318" s="357" t="s">
        <v>338</v>
      </c>
      <c r="D318" s="359" t="s">
        <v>2444</v>
      </c>
      <c r="E318" s="360">
        <v>0.5</v>
      </c>
      <c r="F318" s="366" t="s">
        <v>304</v>
      </c>
      <c r="G318" s="358" t="s">
        <v>793</v>
      </c>
      <c r="H318" s="358" t="s">
        <v>159</v>
      </c>
      <c r="I318" s="360" t="s">
        <v>197</v>
      </c>
      <c r="J318" s="360" t="s">
        <v>198</v>
      </c>
      <c r="K318" s="358"/>
    </row>
    <row r="319" spans="1:11" ht="31.15" hidden="1" customHeight="1">
      <c r="A319" s="357">
        <v>122</v>
      </c>
      <c r="B319" s="357" t="s">
        <v>2915</v>
      </c>
      <c r="C319" s="357" t="s">
        <v>338</v>
      </c>
      <c r="D319" s="359" t="s">
        <v>2445</v>
      </c>
      <c r="E319" s="360">
        <v>0.5</v>
      </c>
      <c r="F319" s="366" t="s">
        <v>304</v>
      </c>
      <c r="G319" s="358" t="s">
        <v>2446</v>
      </c>
      <c r="H319" s="358" t="s">
        <v>159</v>
      </c>
      <c r="I319" s="360" t="s">
        <v>197</v>
      </c>
      <c r="J319" s="360" t="s">
        <v>198</v>
      </c>
      <c r="K319" s="358"/>
    </row>
    <row r="320" spans="1:11" ht="27" hidden="1" customHeight="1">
      <c r="A320" s="357">
        <v>123</v>
      </c>
      <c r="B320" s="357" t="s">
        <v>1160</v>
      </c>
      <c r="C320" s="357" t="s">
        <v>338</v>
      </c>
      <c r="D320" s="359" t="s">
        <v>1176</v>
      </c>
      <c r="E320" s="360">
        <v>18</v>
      </c>
      <c r="F320" s="366" t="s">
        <v>308</v>
      </c>
      <c r="G320" s="358"/>
      <c r="H320" s="358" t="s">
        <v>148</v>
      </c>
      <c r="I320" s="360" t="s">
        <v>197</v>
      </c>
      <c r="J320" s="360" t="s">
        <v>198</v>
      </c>
      <c r="K320" s="358"/>
    </row>
    <row r="321" spans="1:11" ht="15.75" hidden="1">
      <c r="A321" s="383" t="s">
        <v>2457</v>
      </c>
      <c r="B321" s="383"/>
      <c r="C321" s="383"/>
      <c r="D321" s="567" t="s">
        <v>2761</v>
      </c>
      <c r="E321" s="564"/>
      <c r="F321" s="361"/>
      <c r="G321" s="377"/>
      <c r="H321" s="565"/>
      <c r="I321" s="377"/>
      <c r="J321" s="377"/>
      <c r="K321" s="377"/>
    </row>
    <row r="322" spans="1:11" ht="20.25" hidden="1" customHeight="1">
      <c r="A322" s="357">
        <v>1</v>
      </c>
      <c r="B322" s="357" t="s">
        <v>2934</v>
      </c>
      <c r="C322" s="357" t="s">
        <v>335</v>
      </c>
      <c r="D322" s="359" t="s">
        <v>2458</v>
      </c>
      <c r="E322" s="360">
        <v>0.13</v>
      </c>
      <c r="F322" s="360" t="s">
        <v>338</v>
      </c>
      <c r="G322" s="360" t="s">
        <v>2459</v>
      </c>
      <c r="H322" s="357" t="s">
        <v>1799</v>
      </c>
      <c r="I322" s="360" t="s">
        <v>196</v>
      </c>
      <c r="J322" s="360" t="s">
        <v>198</v>
      </c>
      <c r="K322" s="360"/>
    </row>
    <row r="323" spans="1:11" ht="20.25" hidden="1" customHeight="1">
      <c r="A323" s="357">
        <v>2</v>
      </c>
      <c r="B323" s="357" t="s">
        <v>2935</v>
      </c>
      <c r="C323" s="357" t="s">
        <v>335</v>
      </c>
      <c r="D323" s="359" t="s">
        <v>2460</v>
      </c>
      <c r="E323" s="360">
        <v>0.25</v>
      </c>
      <c r="F323" s="360" t="s">
        <v>311</v>
      </c>
      <c r="G323" s="449" t="s">
        <v>2461</v>
      </c>
      <c r="H323" s="357" t="s">
        <v>1794</v>
      </c>
      <c r="I323" s="360" t="s">
        <v>196</v>
      </c>
      <c r="J323" s="360" t="s">
        <v>198</v>
      </c>
      <c r="K323" s="449"/>
    </row>
    <row r="324" spans="1:11" ht="20.25" hidden="1" customHeight="1">
      <c r="A324" s="357">
        <v>3</v>
      </c>
      <c r="B324" s="357" t="s">
        <v>2936</v>
      </c>
      <c r="C324" s="357" t="s">
        <v>335</v>
      </c>
      <c r="D324" s="359" t="s">
        <v>2462</v>
      </c>
      <c r="E324" s="360">
        <v>0.01</v>
      </c>
      <c r="F324" s="360" t="s">
        <v>190</v>
      </c>
      <c r="G324" s="449" t="s">
        <v>3272</v>
      </c>
      <c r="H324" s="357" t="s">
        <v>1794</v>
      </c>
      <c r="I324" s="360" t="s">
        <v>196</v>
      </c>
      <c r="J324" s="360" t="s">
        <v>198</v>
      </c>
      <c r="K324" s="449"/>
    </row>
    <row r="325" spans="1:11" ht="20.25" hidden="1" customHeight="1">
      <c r="A325" s="357">
        <v>4</v>
      </c>
      <c r="B325" s="357" t="s">
        <v>2937</v>
      </c>
      <c r="C325" s="357" t="s">
        <v>335</v>
      </c>
      <c r="D325" s="359" t="s">
        <v>2463</v>
      </c>
      <c r="E325" s="360">
        <v>0.21</v>
      </c>
      <c r="F325" s="360" t="s">
        <v>311</v>
      </c>
      <c r="G325" s="449" t="s">
        <v>2464</v>
      </c>
      <c r="H325" s="357" t="s">
        <v>1794</v>
      </c>
      <c r="I325" s="360" t="s">
        <v>196</v>
      </c>
      <c r="J325" s="360" t="s">
        <v>198</v>
      </c>
      <c r="K325" s="449"/>
    </row>
    <row r="326" spans="1:11" ht="20.25" hidden="1" customHeight="1">
      <c r="A326" s="357">
        <v>5</v>
      </c>
      <c r="B326" s="357" t="s">
        <v>2945</v>
      </c>
      <c r="C326" s="357" t="s">
        <v>335</v>
      </c>
      <c r="D326" s="359" t="s">
        <v>739</v>
      </c>
      <c r="E326" s="360">
        <v>0.01</v>
      </c>
      <c r="F326" s="360" t="s">
        <v>308</v>
      </c>
      <c r="G326" s="364" t="s">
        <v>2735</v>
      </c>
      <c r="H326" s="357" t="s">
        <v>1794</v>
      </c>
      <c r="I326" s="360" t="s">
        <v>197</v>
      </c>
      <c r="J326" s="360" t="s">
        <v>198</v>
      </c>
      <c r="K326" s="364"/>
    </row>
    <row r="327" spans="1:11" ht="20.25" hidden="1" customHeight="1">
      <c r="A327" s="357">
        <v>6</v>
      </c>
      <c r="B327" s="357" t="s">
        <v>2938</v>
      </c>
      <c r="C327" s="357" t="s">
        <v>335</v>
      </c>
      <c r="D327" s="359" t="s">
        <v>2465</v>
      </c>
      <c r="E327" s="360">
        <v>0.43</v>
      </c>
      <c r="F327" s="360" t="s">
        <v>308</v>
      </c>
      <c r="G327" s="364" t="s">
        <v>595</v>
      </c>
      <c r="H327" s="357" t="s">
        <v>160</v>
      </c>
      <c r="I327" s="360" t="s">
        <v>196</v>
      </c>
      <c r="J327" s="360" t="s">
        <v>198</v>
      </c>
      <c r="K327" s="364"/>
    </row>
    <row r="328" spans="1:11" ht="20.25" hidden="1" customHeight="1">
      <c r="A328" s="357">
        <v>7</v>
      </c>
      <c r="B328" s="357" t="s">
        <v>2940</v>
      </c>
      <c r="C328" s="357" t="s">
        <v>335</v>
      </c>
      <c r="D328" s="359" t="s">
        <v>29</v>
      </c>
      <c r="E328" s="360">
        <v>0.15</v>
      </c>
      <c r="F328" s="360" t="s">
        <v>311</v>
      </c>
      <c r="G328" s="364" t="s">
        <v>26</v>
      </c>
      <c r="H328" s="357" t="s">
        <v>1800</v>
      </c>
      <c r="I328" s="360" t="s">
        <v>197</v>
      </c>
      <c r="J328" s="360" t="s">
        <v>198</v>
      </c>
      <c r="K328" s="364"/>
    </row>
    <row r="329" spans="1:11" ht="20.25" hidden="1" customHeight="1">
      <c r="A329" s="357">
        <v>8</v>
      </c>
      <c r="B329" s="357" t="s">
        <v>2941</v>
      </c>
      <c r="C329" s="357" t="s">
        <v>335</v>
      </c>
      <c r="D329" s="359" t="s">
        <v>28</v>
      </c>
      <c r="E329" s="360">
        <v>0.1</v>
      </c>
      <c r="F329" s="360" t="s">
        <v>308</v>
      </c>
      <c r="G329" s="364" t="s">
        <v>2732</v>
      </c>
      <c r="H329" s="357" t="s">
        <v>1800</v>
      </c>
      <c r="I329" s="360" t="s">
        <v>197</v>
      </c>
      <c r="J329" s="360" t="s">
        <v>198</v>
      </c>
      <c r="K329" s="364"/>
    </row>
    <row r="330" spans="1:11" ht="20.25" hidden="1" customHeight="1">
      <c r="A330" s="357">
        <v>9</v>
      </c>
      <c r="B330" s="357" t="s">
        <v>2942</v>
      </c>
      <c r="C330" s="357" t="s">
        <v>335</v>
      </c>
      <c r="D330" s="359" t="s">
        <v>27</v>
      </c>
      <c r="E330" s="360">
        <v>0.12</v>
      </c>
      <c r="F330" s="360" t="s">
        <v>308</v>
      </c>
      <c r="G330" s="364" t="s">
        <v>2733</v>
      </c>
      <c r="H330" s="357" t="s">
        <v>1800</v>
      </c>
      <c r="I330" s="360" t="s">
        <v>197</v>
      </c>
      <c r="J330" s="360" t="s">
        <v>198</v>
      </c>
      <c r="K330" s="364"/>
    </row>
    <row r="331" spans="1:11" ht="20.25" hidden="1" customHeight="1">
      <c r="A331" s="357">
        <v>10</v>
      </c>
      <c r="B331" s="357" t="s">
        <v>2943</v>
      </c>
      <c r="C331" s="357" t="s">
        <v>335</v>
      </c>
      <c r="D331" s="359" t="s">
        <v>31</v>
      </c>
      <c r="E331" s="360">
        <v>0.1</v>
      </c>
      <c r="F331" s="360" t="s">
        <v>308</v>
      </c>
      <c r="G331" s="364"/>
      <c r="H331" s="357" t="s">
        <v>154</v>
      </c>
      <c r="I331" s="360" t="s">
        <v>197</v>
      </c>
      <c r="J331" s="360" t="s">
        <v>198</v>
      </c>
      <c r="K331" s="364"/>
    </row>
    <row r="332" spans="1:11" ht="20.25" hidden="1" customHeight="1">
      <c r="A332" s="357">
        <v>11</v>
      </c>
      <c r="B332" s="357" t="s">
        <v>2944</v>
      </c>
      <c r="C332" s="357" t="s">
        <v>335</v>
      </c>
      <c r="D332" s="359" t="s">
        <v>32</v>
      </c>
      <c r="E332" s="360">
        <v>2.5</v>
      </c>
      <c r="F332" s="360" t="s">
        <v>311</v>
      </c>
      <c r="G332" s="364" t="s">
        <v>2734</v>
      </c>
      <c r="H332" s="357" t="s">
        <v>1795</v>
      </c>
      <c r="I332" s="360" t="s">
        <v>197</v>
      </c>
      <c r="J332" s="360" t="s">
        <v>198</v>
      </c>
      <c r="K332" s="364"/>
    </row>
    <row r="333" spans="1:11" ht="20.25" hidden="1" customHeight="1">
      <c r="A333" s="357">
        <v>12</v>
      </c>
      <c r="B333" s="357" t="s">
        <v>2939</v>
      </c>
      <c r="C333" s="357" t="s">
        <v>335</v>
      </c>
      <c r="D333" s="359" t="s">
        <v>30</v>
      </c>
      <c r="E333" s="360">
        <v>4.5</v>
      </c>
      <c r="F333" s="360" t="s">
        <v>192</v>
      </c>
      <c r="G333" s="364" t="s">
        <v>2731</v>
      </c>
      <c r="H333" s="357" t="s">
        <v>159</v>
      </c>
      <c r="I333" s="360" t="s">
        <v>197</v>
      </c>
      <c r="J333" s="360" t="s">
        <v>198</v>
      </c>
      <c r="K333" s="364"/>
    </row>
    <row r="334" spans="1:11" ht="31.15" hidden="1" customHeight="1">
      <c r="A334" s="357">
        <v>13</v>
      </c>
      <c r="B334" s="357" t="s">
        <v>2946</v>
      </c>
      <c r="C334" s="357" t="s">
        <v>335</v>
      </c>
      <c r="D334" s="359" t="s">
        <v>2744</v>
      </c>
      <c r="E334" s="360">
        <v>1</v>
      </c>
      <c r="F334" s="360" t="s">
        <v>335</v>
      </c>
      <c r="G334" s="364" t="s">
        <v>2731</v>
      </c>
      <c r="H334" s="357" t="s">
        <v>159</v>
      </c>
      <c r="I334" s="360" t="s">
        <v>197</v>
      </c>
      <c r="J334" s="360" t="s">
        <v>198</v>
      </c>
    </row>
    <row r="335" spans="1:11" ht="20.25" hidden="1" customHeight="1">
      <c r="A335" s="357">
        <v>14</v>
      </c>
      <c r="B335" s="357" t="s">
        <v>2947</v>
      </c>
      <c r="C335" s="357" t="s">
        <v>335</v>
      </c>
      <c r="D335" s="359" t="s">
        <v>892</v>
      </c>
      <c r="E335" s="360">
        <v>0.3</v>
      </c>
      <c r="F335" s="360" t="s">
        <v>308</v>
      </c>
      <c r="G335" s="364" t="s">
        <v>73</v>
      </c>
      <c r="H335" s="357" t="s">
        <v>1796</v>
      </c>
      <c r="I335" s="360" t="s">
        <v>197</v>
      </c>
      <c r="J335" s="360" t="s">
        <v>198</v>
      </c>
      <c r="K335" s="364"/>
    </row>
    <row r="336" spans="1:11" ht="15.75" hidden="1">
      <c r="A336" s="383" t="s">
        <v>2466</v>
      </c>
      <c r="B336" s="383"/>
      <c r="C336" s="383"/>
      <c r="D336" s="567" t="s">
        <v>2760</v>
      </c>
      <c r="E336" s="564"/>
      <c r="F336" s="361"/>
      <c r="G336" s="377"/>
      <c r="H336" s="565"/>
      <c r="I336" s="377"/>
      <c r="J336" s="377"/>
      <c r="K336" s="377"/>
    </row>
    <row r="337" spans="1:11" ht="18" hidden="1" customHeight="1">
      <c r="A337" s="357">
        <v>1</v>
      </c>
      <c r="B337" s="357" t="s">
        <v>2948</v>
      </c>
      <c r="C337" s="357" t="s">
        <v>327</v>
      </c>
      <c r="D337" s="359" t="s">
        <v>565</v>
      </c>
      <c r="E337" s="360">
        <v>0.03</v>
      </c>
      <c r="F337" s="360" t="s">
        <v>190</v>
      </c>
      <c r="G337" s="449" t="s">
        <v>3272</v>
      </c>
      <c r="H337" s="358" t="s">
        <v>1794</v>
      </c>
      <c r="I337" s="360" t="s">
        <v>196</v>
      </c>
      <c r="J337" s="360" t="s">
        <v>198</v>
      </c>
      <c r="K337" s="358"/>
    </row>
    <row r="338" spans="1:11" ht="18" hidden="1" customHeight="1">
      <c r="A338" s="357">
        <v>2</v>
      </c>
      <c r="B338" s="357" t="s">
        <v>2949</v>
      </c>
      <c r="C338" s="357" t="s">
        <v>327</v>
      </c>
      <c r="D338" s="359" t="s">
        <v>740</v>
      </c>
      <c r="E338" s="360">
        <v>0.03</v>
      </c>
      <c r="F338" s="360" t="s">
        <v>2467</v>
      </c>
      <c r="G338" s="357" t="s">
        <v>3222</v>
      </c>
      <c r="H338" s="565" t="s">
        <v>1801</v>
      </c>
      <c r="I338" s="360" t="s">
        <v>197</v>
      </c>
      <c r="J338" s="360" t="s">
        <v>198</v>
      </c>
      <c r="K338" s="357"/>
    </row>
    <row r="339" spans="1:11" ht="18" hidden="1" customHeight="1">
      <c r="A339" s="357">
        <v>3</v>
      </c>
      <c r="B339" s="357" t="s">
        <v>2950</v>
      </c>
      <c r="C339" s="357" t="s">
        <v>327</v>
      </c>
      <c r="D339" s="359" t="s">
        <v>566</v>
      </c>
      <c r="E339" s="360">
        <v>0.04</v>
      </c>
      <c r="F339" s="360" t="s">
        <v>311</v>
      </c>
      <c r="G339" s="357" t="s">
        <v>204</v>
      </c>
      <c r="H339" s="565" t="s">
        <v>157</v>
      </c>
      <c r="I339" s="360" t="s">
        <v>197</v>
      </c>
      <c r="J339" s="360" t="s">
        <v>198</v>
      </c>
      <c r="K339" s="357"/>
    </row>
    <row r="340" spans="1:11" ht="18" hidden="1" customHeight="1">
      <c r="A340" s="357">
        <v>4</v>
      </c>
      <c r="B340" s="357" t="s">
        <v>2951</v>
      </c>
      <c r="C340" s="357" t="s">
        <v>327</v>
      </c>
      <c r="D340" s="359" t="s">
        <v>741</v>
      </c>
      <c r="E340" s="360">
        <v>0.02</v>
      </c>
      <c r="F340" s="360" t="s">
        <v>308</v>
      </c>
      <c r="G340" s="357" t="s">
        <v>783</v>
      </c>
      <c r="H340" s="565" t="s">
        <v>158</v>
      </c>
      <c r="I340" s="360" t="s">
        <v>197</v>
      </c>
      <c r="J340" s="360" t="s">
        <v>198</v>
      </c>
      <c r="K340" s="357"/>
    </row>
    <row r="341" spans="1:11" ht="15.75" hidden="1">
      <c r="A341" s="383" t="s">
        <v>2468</v>
      </c>
      <c r="B341" s="383"/>
      <c r="C341" s="383"/>
      <c r="D341" s="567" t="s">
        <v>2762</v>
      </c>
      <c r="E341" s="564"/>
      <c r="F341" s="361"/>
      <c r="G341" s="377"/>
      <c r="H341" s="565"/>
      <c r="I341" s="377"/>
      <c r="J341" s="377"/>
      <c r="K341" s="377"/>
    </row>
    <row r="342" spans="1:11" ht="82.9" customHeight="1">
      <c r="A342" s="357">
        <v>1</v>
      </c>
      <c r="B342" s="357" t="s">
        <v>2952</v>
      </c>
      <c r="C342" s="357" t="s">
        <v>326</v>
      </c>
      <c r="D342" s="359" t="s">
        <v>2469</v>
      </c>
      <c r="E342" s="360">
        <v>53.69</v>
      </c>
      <c r="F342" s="444" t="s">
        <v>2470</v>
      </c>
      <c r="G342" s="425"/>
      <c r="H342" s="425" t="s">
        <v>156</v>
      </c>
      <c r="I342" s="360" t="s">
        <v>196</v>
      </c>
      <c r="J342" s="360" t="s">
        <v>198</v>
      </c>
      <c r="K342" s="425" t="s">
        <v>1437</v>
      </c>
    </row>
    <row r="343" spans="1:11" ht="78" customHeight="1">
      <c r="A343" s="357">
        <v>2</v>
      </c>
      <c r="B343" s="357" t="s">
        <v>2953</v>
      </c>
      <c r="C343" s="357" t="s">
        <v>326</v>
      </c>
      <c r="D343" s="359" t="s">
        <v>567</v>
      </c>
      <c r="E343" s="360">
        <v>89</v>
      </c>
      <c r="F343" s="444" t="s">
        <v>2471</v>
      </c>
      <c r="G343" s="425"/>
      <c r="H343" s="425" t="s">
        <v>1382</v>
      </c>
      <c r="I343" s="360" t="s">
        <v>196</v>
      </c>
      <c r="J343" s="360" t="s">
        <v>198</v>
      </c>
      <c r="K343" s="425" t="s">
        <v>1437</v>
      </c>
    </row>
    <row r="344" spans="1:11" ht="66.599999999999994" customHeight="1">
      <c r="A344" s="357">
        <v>3</v>
      </c>
      <c r="B344" s="357" t="s">
        <v>2954</v>
      </c>
      <c r="C344" s="357" t="s">
        <v>326</v>
      </c>
      <c r="D344" s="359" t="s">
        <v>2472</v>
      </c>
      <c r="E344" s="570">
        <v>17.12</v>
      </c>
      <c r="F344" s="444" t="s">
        <v>2473</v>
      </c>
      <c r="G344" s="425"/>
      <c r="H344" s="425" t="s">
        <v>1383</v>
      </c>
      <c r="I344" s="360" t="s">
        <v>196</v>
      </c>
      <c r="J344" s="360" t="s">
        <v>198</v>
      </c>
      <c r="K344" s="425" t="s">
        <v>3276</v>
      </c>
    </row>
    <row r="345" spans="1:11" ht="97.9" customHeight="1">
      <c r="A345" s="357">
        <v>4</v>
      </c>
      <c r="B345" s="357" t="s">
        <v>2955</v>
      </c>
      <c r="C345" s="357" t="s">
        <v>326</v>
      </c>
      <c r="D345" s="359" t="s">
        <v>2474</v>
      </c>
      <c r="E345" s="570">
        <v>15.5</v>
      </c>
      <c r="F345" s="444" t="s">
        <v>2475</v>
      </c>
      <c r="G345" s="425"/>
      <c r="H345" s="425" t="s">
        <v>2476</v>
      </c>
      <c r="I345" s="360" t="s">
        <v>196</v>
      </c>
      <c r="J345" s="360" t="s">
        <v>198</v>
      </c>
      <c r="K345" s="425" t="s">
        <v>515</v>
      </c>
    </row>
    <row r="346" spans="1:11" ht="20.25" customHeight="1">
      <c r="A346" s="357">
        <v>5</v>
      </c>
      <c r="B346" s="357" t="s">
        <v>2960</v>
      </c>
      <c r="C346" s="357" t="s">
        <v>326</v>
      </c>
      <c r="D346" s="359" t="s">
        <v>2484</v>
      </c>
      <c r="E346" s="360">
        <v>0.04</v>
      </c>
      <c r="F346" s="360" t="s">
        <v>308</v>
      </c>
      <c r="G346" s="465" t="s">
        <v>2238</v>
      </c>
      <c r="H346" s="357" t="s">
        <v>156</v>
      </c>
      <c r="I346" s="360" t="s">
        <v>196</v>
      </c>
      <c r="J346" s="360" t="s">
        <v>198</v>
      </c>
      <c r="K346" s="465"/>
    </row>
    <row r="347" spans="1:11" ht="20.25" customHeight="1">
      <c r="A347" s="357">
        <v>6</v>
      </c>
      <c r="B347" s="357" t="s">
        <v>2971</v>
      </c>
      <c r="C347" s="357" t="s">
        <v>326</v>
      </c>
      <c r="D347" s="359" t="s">
        <v>2484</v>
      </c>
      <c r="E347" s="360">
        <v>0.04</v>
      </c>
      <c r="F347" s="360" t="s">
        <v>191</v>
      </c>
      <c r="G347" s="360"/>
      <c r="H347" s="358" t="s">
        <v>157</v>
      </c>
      <c r="I347" s="360" t="s">
        <v>196</v>
      </c>
      <c r="J347" s="360" t="s">
        <v>198</v>
      </c>
      <c r="K347" s="360"/>
    </row>
    <row r="348" spans="1:11" ht="20.25" customHeight="1">
      <c r="A348" s="357">
        <v>7</v>
      </c>
      <c r="B348" s="357" t="s">
        <v>2964</v>
      </c>
      <c r="C348" s="357" t="s">
        <v>326</v>
      </c>
      <c r="D348" s="359" t="s">
        <v>2483</v>
      </c>
      <c r="E348" s="360">
        <v>0.04</v>
      </c>
      <c r="F348" s="360" t="s">
        <v>191</v>
      </c>
      <c r="G348" s="360"/>
      <c r="H348" s="358" t="s">
        <v>161</v>
      </c>
      <c r="I348" s="360" t="s">
        <v>196</v>
      </c>
      <c r="J348" s="360" t="s">
        <v>198</v>
      </c>
      <c r="K348" s="360"/>
    </row>
    <row r="349" spans="1:11" ht="20.25" customHeight="1">
      <c r="A349" s="357">
        <v>8</v>
      </c>
      <c r="B349" s="357" t="s">
        <v>2965</v>
      </c>
      <c r="C349" s="357" t="s">
        <v>326</v>
      </c>
      <c r="D349" s="359" t="s">
        <v>2484</v>
      </c>
      <c r="E349" s="360">
        <v>0.04</v>
      </c>
      <c r="F349" s="360" t="s">
        <v>190</v>
      </c>
      <c r="G349" s="364" t="s">
        <v>2448</v>
      </c>
      <c r="H349" s="358" t="s">
        <v>1797</v>
      </c>
      <c r="I349" s="360" t="s">
        <v>196</v>
      </c>
      <c r="J349" s="360" t="s">
        <v>198</v>
      </c>
      <c r="K349" s="364"/>
    </row>
    <row r="350" spans="1:11" ht="20.25" customHeight="1">
      <c r="A350" s="357">
        <v>9</v>
      </c>
      <c r="B350" s="357" t="s">
        <v>2956</v>
      </c>
      <c r="C350" s="357" t="s">
        <v>326</v>
      </c>
      <c r="D350" s="359" t="s">
        <v>742</v>
      </c>
      <c r="E350" s="360">
        <v>0.03</v>
      </c>
      <c r="F350" s="360" t="s">
        <v>312</v>
      </c>
      <c r="G350" s="364" t="s">
        <v>2477</v>
      </c>
      <c r="H350" s="357" t="s">
        <v>156</v>
      </c>
      <c r="I350" s="360" t="s">
        <v>196</v>
      </c>
      <c r="J350" s="360" t="s">
        <v>198</v>
      </c>
      <c r="K350" s="364"/>
    </row>
    <row r="351" spans="1:11" ht="20.25" customHeight="1">
      <c r="A351" s="357">
        <v>10</v>
      </c>
      <c r="B351" s="357" t="s">
        <v>2961</v>
      </c>
      <c r="C351" s="357" t="s">
        <v>326</v>
      </c>
      <c r="D351" s="359" t="s">
        <v>2485</v>
      </c>
      <c r="E351" s="360">
        <v>0.01</v>
      </c>
      <c r="F351" s="360" t="s">
        <v>304</v>
      </c>
      <c r="G351" s="360" t="s">
        <v>2287</v>
      </c>
      <c r="H351" s="358" t="s">
        <v>161</v>
      </c>
      <c r="I351" s="360" t="s">
        <v>196</v>
      </c>
      <c r="J351" s="360" t="s">
        <v>198</v>
      </c>
      <c r="K351" s="360"/>
    </row>
    <row r="352" spans="1:11" ht="20.25" customHeight="1">
      <c r="A352" s="357">
        <v>11</v>
      </c>
      <c r="B352" s="357" t="s">
        <v>2962</v>
      </c>
      <c r="C352" s="357" t="s">
        <v>326</v>
      </c>
      <c r="D352" s="359" t="s">
        <v>2485</v>
      </c>
      <c r="E352" s="360">
        <v>0.01</v>
      </c>
      <c r="F352" s="360" t="s">
        <v>304</v>
      </c>
      <c r="G352" s="360" t="s">
        <v>2481</v>
      </c>
      <c r="H352" s="358" t="s">
        <v>161</v>
      </c>
      <c r="I352" s="360" t="s">
        <v>196</v>
      </c>
      <c r="J352" s="360" t="s">
        <v>198</v>
      </c>
      <c r="K352" s="360"/>
    </row>
    <row r="353" spans="1:11" ht="20.25" customHeight="1">
      <c r="A353" s="357">
        <v>12</v>
      </c>
      <c r="B353" s="357" t="s">
        <v>2963</v>
      </c>
      <c r="C353" s="357" t="s">
        <v>326</v>
      </c>
      <c r="D353" s="359" t="s">
        <v>2485</v>
      </c>
      <c r="E353" s="360">
        <v>0.01</v>
      </c>
      <c r="F353" s="360" t="s">
        <v>190</v>
      </c>
      <c r="G353" s="360" t="s">
        <v>2482</v>
      </c>
      <c r="H353" s="358" t="s">
        <v>161</v>
      </c>
      <c r="I353" s="360" t="s">
        <v>196</v>
      </c>
      <c r="J353" s="360" t="s">
        <v>198</v>
      </c>
      <c r="K353" s="360"/>
    </row>
    <row r="354" spans="1:11" ht="20.25" customHeight="1">
      <c r="A354" s="357">
        <v>13</v>
      </c>
      <c r="B354" s="357" t="s">
        <v>2966</v>
      </c>
      <c r="C354" s="357" t="s">
        <v>326</v>
      </c>
      <c r="D354" s="359" t="s">
        <v>2485</v>
      </c>
      <c r="E354" s="360">
        <v>0.01</v>
      </c>
      <c r="F354" s="360" t="s">
        <v>190</v>
      </c>
      <c r="G354" s="364" t="s">
        <v>2486</v>
      </c>
      <c r="H354" s="358" t="s">
        <v>1797</v>
      </c>
      <c r="I354" s="360" t="s">
        <v>196</v>
      </c>
      <c r="J354" s="360" t="s">
        <v>198</v>
      </c>
      <c r="K354" s="364"/>
    </row>
    <row r="355" spans="1:11" ht="20.25" customHeight="1">
      <c r="A355" s="357">
        <v>14</v>
      </c>
      <c r="B355" s="357" t="s">
        <v>2967</v>
      </c>
      <c r="C355" s="357" t="s">
        <v>326</v>
      </c>
      <c r="D355" s="359" t="s">
        <v>2485</v>
      </c>
      <c r="E355" s="360">
        <v>0.01</v>
      </c>
      <c r="F355" s="360" t="s">
        <v>311</v>
      </c>
      <c r="G355" s="364" t="s">
        <v>2487</v>
      </c>
      <c r="H355" s="364" t="s">
        <v>1795</v>
      </c>
      <c r="I355" s="360" t="s">
        <v>196</v>
      </c>
      <c r="J355" s="360" t="s">
        <v>198</v>
      </c>
      <c r="K355" s="364"/>
    </row>
    <row r="356" spans="1:11" ht="20.25" customHeight="1">
      <c r="A356" s="357">
        <v>15</v>
      </c>
      <c r="B356" s="357" t="s">
        <v>2968</v>
      </c>
      <c r="C356" s="357" t="s">
        <v>326</v>
      </c>
      <c r="D356" s="359" t="s">
        <v>2488</v>
      </c>
      <c r="E356" s="360">
        <v>0.01</v>
      </c>
      <c r="F356" s="360" t="s">
        <v>308</v>
      </c>
      <c r="G356" s="364" t="s">
        <v>2317</v>
      </c>
      <c r="H356" s="358" t="s">
        <v>153</v>
      </c>
      <c r="I356" s="360" t="s">
        <v>196</v>
      </c>
      <c r="J356" s="360" t="s">
        <v>198</v>
      </c>
      <c r="K356" s="364"/>
    </row>
    <row r="357" spans="1:11" ht="20.25" customHeight="1">
      <c r="A357" s="357">
        <v>16</v>
      </c>
      <c r="B357" s="357" t="s">
        <v>2969</v>
      </c>
      <c r="C357" s="357" t="s">
        <v>326</v>
      </c>
      <c r="D357" s="359" t="s">
        <v>2489</v>
      </c>
      <c r="E357" s="360">
        <v>0.01</v>
      </c>
      <c r="F357" s="360" t="s">
        <v>308</v>
      </c>
      <c r="G357" s="364" t="s">
        <v>2490</v>
      </c>
      <c r="H357" s="358" t="s">
        <v>153</v>
      </c>
      <c r="I357" s="360" t="s">
        <v>197</v>
      </c>
      <c r="J357" s="360" t="s">
        <v>198</v>
      </c>
      <c r="K357" s="364"/>
    </row>
    <row r="358" spans="1:11" ht="20.25" customHeight="1">
      <c r="A358" s="357">
        <v>17</v>
      </c>
      <c r="B358" s="357" t="s">
        <v>2970</v>
      </c>
      <c r="C358" s="357" t="s">
        <v>326</v>
      </c>
      <c r="D358" s="359" t="s">
        <v>2491</v>
      </c>
      <c r="E358" s="360">
        <v>0.01</v>
      </c>
      <c r="F358" s="360" t="s">
        <v>328</v>
      </c>
      <c r="G358" s="364" t="s">
        <v>2417</v>
      </c>
      <c r="H358" s="358" t="s">
        <v>153</v>
      </c>
      <c r="I358" s="360" t="s">
        <v>197</v>
      </c>
      <c r="J358" s="360" t="s">
        <v>198</v>
      </c>
      <c r="K358" s="364"/>
    </row>
    <row r="359" spans="1:11" ht="20.25" customHeight="1">
      <c r="A359" s="357">
        <v>18</v>
      </c>
      <c r="B359" s="357" t="s">
        <v>2991</v>
      </c>
      <c r="C359" s="357" t="s">
        <v>326</v>
      </c>
      <c r="D359" s="359" t="s">
        <v>2097</v>
      </c>
      <c r="E359" s="360">
        <v>0.01</v>
      </c>
      <c r="F359" s="360" t="s">
        <v>2098</v>
      </c>
      <c r="G359" s="357" t="s">
        <v>2099</v>
      </c>
      <c r="H359" s="565" t="s">
        <v>161</v>
      </c>
      <c r="I359" s="360" t="s">
        <v>197</v>
      </c>
      <c r="J359" s="360" t="s">
        <v>198</v>
      </c>
      <c r="K359" s="357"/>
    </row>
    <row r="360" spans="1:11" ht="20.25" customHeight="1">
      <c r="A360" s="357">
        <v>19</v>
      </c>
      <c r="B360" s="357" t="s">
        <v>2992</v>
      </c>
      <c r="C360" s="357" t="s">
        <v>326</v>
      </c>
      <c r="D360" s="359" t="s">
        <v>2100</v>
      </c>
      <c r="E360" s="360">
        <v>0.01</v>
      </c>
      <c r="F360" s="360" t="s">
        <v>2098</v>
      </c>
      <c r="G360" s="357" t="s">
        <v>2101</v>
      </c>
      <c r="H360" s="358" t="s">
        <v>161</v>
      </c>
      <c r="I360" s="360" t="s">
        <v>197</v>
      </c>
      <c r="J360" s="360" t="s">
        <v>198</v>
      </c>
      <c r="K360" s="357"/>
    </row>
    <row r="361" spans="1:11" ht="20.25" customHeight="1">
      <c r="A361" s="357">
        <v>20</v>
      </c>
      <c r="B361" s="357" t="s">
        <v>2993</v>
      </c>
      <c r="C361" s="357" t="s">
        <v>326</v>
      </c>
      <c r="D361" s="359" t="s">
        <v>2102</v>
      </c>
      <c r="E361" s="360">
        <v>0.05</v>
      </c>
      <c r="F361" s="360" t="s">
        <v>305</v>
      </c>
      <c r="G361" s="357" t="s">
        <v>569</v>
      </c>
      <c r="H361" s="358" t="s">
        <v>160</v>
      </c>
      <c r="I361" s="360" t="s">
        <v>197</v>
      </c>
      <c r="J361" s="360" t="s">
        <v>198</v>
      </c>
      <c r="K361" s="357"/>
    </row>
    <row r="362" spans="1:11" ht="20.25" customHeight="1">
      <c r="A362" s="357">
        <v>21</v>
      </c>
      <c r="B362" s="357" t="s">
        <v>2994</v>
      </c>
      <c r="C362" s="357" t="s">
        <v>326</v>
      </c>
      <c r="D362" s="359" t="s">
        <v>2103</v>
      </c>
      <c r="E362" s="360">
        <v>0.05</v>
      </c>
      <c r="F362" s="360" t="s">
        <v>305</v>
      </c>
      <c r="G362" s="357" t="s">
        <v>2104</v>
      </c>
      <c r="H362" s="358" t="s">
        <v>160</v>
      </c>
      <c r="I362" s="360" t="s">
        <v>197</v>
      </c>
      <c r="J362" s="360" t="s">
        <v>198</v>
      </c>
      <c r="K362" s="357"/>
    </row>
    <row r="363" spans="1:11" ht="20.25" customHeight="1">
      <c r="A363" s="357">
        <v>22</v>
      </c>
      <c r="B363" s="357" t="s">
        <v>2995</v>
      </c>
      <c r="C363" s="357" t="s">
        <v>326</v>
      </c>
      <c r="D363" s="359" t="s">
        <v>2105</v>
      </c>
      <c r="E363" s="360">
        <v>0.05</v>
      </c>
      <c r="F363" s="360" t="s">
        <v>308</v>
      </c>
      <c r="G363" s="357" t="s">
        <v>2106</v>
      </c>
      <c r="H363" s="358" t="s">
        <v>160</v>
      </c>
      <c r="I363" s="360" t="s">
        <v>197</v>
      </c>
      <c r="J363" s="360" t="s">
        <v>198</v>
      </c>
      <c r="K363" s="357"/>
    </row>
    <row r="364" spans="1:11" ht="20.25" customHeight="1">
      <c r="A364" s="357">
        <v>23</v>
      </c>
      <c r="B364" s="357" t="s">
        <v>2996</v>
      </c>
      <c r="C364" s="357" t="s">
        <v>326</v>
      </c>
      <c r="D364" s="359" t="s">
        <v>2107</v>
      </c>
      <c r="E364" s="360">
        <v>0.05</v>
      </c>
      <c r="F364" s="360" t="s">
        <v>308</v>
      </c>
      <c r="G364" s="357" t="s">
        <v>574</v>
      </c>
      <c r="H364" s="358" t="s">
        <v>160</v>
      </c>
      <c r="I364" s="360" t="s">
        <v>197</v>
      </c>
      <c r="J364" s="360" t="s">
        <v>198</v>
      </c>
      <c r="K364" s="357"/>
    </row>
    <row r="365" spans="1:11" ht="20.25" customHeight="1">
      <c r="A365" s="357">
        <v>24</v>
      </c>
      <c r="B365" s="357" t="s">
        <v>3015</v>
      </c>
      <c r="C365" s="357" t="s">
        <v>326</v>
      </c>
      <c r="D365" s="359" t="s">
        <v>2736</v>
      </c>
      <c r="E365" s="360">
        <v>0.01</v>
      </c>
      <c r="F365" s="360" t="s">
        <v>308</v>
      </c>
      <c r="G365" s="357" t="s">
        <v>205</v>
      </c>
      <c r="H365" s="358" t="s">
        <v>153</v>
      </c>
      <c r="I365" s="360" t="s">
        <v>197</v>
      </c>
      <c r="J365" s="360" t="s">
        <v>198</v>
      </c>
      <c r="K365" s="357"/>
    </row>
    <row r="366" spans="1:11" ht="20.25" customHeight="1">
      <c r="A366" s="357">
        <v>25</v>
      </c>
      <c r="B366" s="357" t="s">
        <v>3016</v>
      </c>
      <c r="C366" s="357" t="s">
        <v>326</v>
      </c>
      <c r="D366" s="359" t="s">
        <v>2737</v>
      </c>
      <c r="E366" s="360">
        <v>0.01</v>
      </c>
      <c r="F366" s="360" t="s">
        <v>304</v>
      </c>
      <c r="G366" s="357" t="s">
        <v>2738</v>
      </c>
      <c r="H366" s="358" t="s">
        <v>153</v>
      </c>
      <c r="I366" s="360" t="s">
        <v>197</v>
      </c>
      <c r="J366" s="360" t="s">
        <v>198</v>
      </c>
      <c r="K366" s="357"/>
    </row>
    <row r="367" spans="1:11" ht="47.25">
      <c r="A367" s="357">
        <v>26</v>
      </c>
      <c r="B367" s="357" t="s">
        <v>2972</v>
      </c>
      <c r="C367" s="357" t="s">
        <v>326</v>
      </c>
      <c r="D367" s="359" t="s">
        <v>2492</v>
      </c>
      <c r="E367" s="360">
        <v>0.05</v>
      </c>
      <c r="F367" s="360" t="s">
        <v>190</v>
      </c>
      <c r="G367" s="471" t="s">
        <v>2493</v>
      </c>
      <c r="H367" s="472" t="s">
        <v>159</v>
      </c>
      <c r="I367" s="360" t="s">
        <v>196</v>
      </c>
      <c r="J367" s="360" t="s">
        <v>198</v>
      </c>
      <c r="K367" s="471"/>
    </row>
    <row r="368" spans="1:11" ht="18.75" customHeight="1">
      <c r="A368" s="357">
        <v>27</v>
      </c>
      <c r="B368" s="357" t="s">
        <v>2957</v>
      </c>
      <c r="C368" s="357" t="s">
        <v>326</v>
      </c>
      <c r="D368" s="359" t="s">
        <v>2478</v>
      </c>
      <c r="E368" s="360">
        <v>0.6</v>
      </c>
      <c r="F368" s="360" t="s">
        <v>304</v>
      </c>
      <c r="G368" s="465" t="s">
        <v>3240</v>
      </c>
      <c r="H368" s="357" t="s">
        <v>156</v>
      </c>
      <c r="I368" s="360" t="s">
        <v>196</v>
      </c>
      <c r="J368" s="360" t="s">
        <v>198</v>
      </c>
      <c r="K368" s="465"/>
    </row>
    <row r="369" spans="1:11" ht="18.75" customHeight="1">
      <c r="A369" s="357">
        <v>28</v>
      </c>
      <c r="B369" s="357" t="s">
        <v>2958</v>
      </c>
      <c r="C369" s="357" t="s">
        <v>326</v>
      </c>
      <c r="D369" s="359" t="s">
        <v>2479</v>
      </c>
      <c r="E369" s="360">
        <v>0.6</v>
      </c>
      <c r="F369" s="360" t="s">
        <v>308</v>
      </c>
      <c r="G369" s="465" t="s">
        <v>597</v>
      </c>
      <c r="H369" s="357" t="s">
        <v>156</v>
      </c>
      <c r="I369" s="360" t="s">
        <v>196</v>
      </c>
      <c r="J369" s="360" t="s">
        <v>198</v>
      </c>
      <c r="K369" s="465"/>
    </row>
    <row r="370" spans="1:11" ht="18.75" customHeight="1">
      <c r="A370" s="357">
        <v>29</v>
      </c>
      <c r="B370" s="357" t="s">
        <v>2959</v>
      </c>
      <c r="C370" s="357" t="s">
        <v>326</v>
      </c>
      <c r="D370" s="359" t="s">
        <v>2480</v>
      </c>
      <c r="E370" s="360">
        <v>0.6</v>
      </c>
      <c r="F370" s="360" t="s">
        <v>308</v>
      </c>
      <c r="G370" s="465" t="s">
        <v>207</v>
      </c>
      <c r="H370" s="357" t="s">
        <v>156</v>
      </c>
      <c r="I370" s="360" t="s">
        <v>196</v>
      </c>
      <c r="J370" s="360" t="s">
        <v>198</v>
      </c>
      <c r="K370" s="465"/>
    </row>
    <row r="371" spans="1:11" ht="62.45" customHeight="1">
      <c r="A371" s="357">
        <v>30</v>
      </c>
      <c r="B371" s="357" t="s">
        <v>2973</v>
      </c>
      <c r="C371" s="357" t="s">
        <v>326</v>
      </c>
      <c r="D371" s="359" t="s">
        <v>2506</v>
      </c>
      <c r="E371" s="360">
        <v>0.94</v>
      </c>
      <c r="F371" s="360" t="s">
        <v>2494</v>
      </c>
      <c r="G371" s="471" t="s">
        <v>2495</v>
      </c>
      <c r="H371" s="472" t="s">
        <v>156</v>
      </c>
      <c r="I371" s="360" t="s">
        <v>196</v>
      </c>
      <c r="J371" s="360" t="s">
        <v>198</v>
      </c>
      <c r="K371" s="357" t="s">
        <v>2499</v>
      </c>
    </row>
    <row r="372" spans="1:11" ht="62.45" customHeight="1">
      <c r="A372" s="357">
        <v>31</v>
      </c>
      <c r="B372" s="357" t="s">
        <v>2974</v>
      </c>
      <c r="C372" s="357" t="s">
        <v>326</v>
      </c>
      <c r="D372" s="359" t="s">
        <v>2496</v>
      </c>
      <c r="E372" s="360">
        <v>1.63</v>
      </c>
      <c r="F372" s="360" t="s">
        <v>2497</v>
      </c>
      <c r="G372" s="357" t="s">
        <v>2498</v>
      </c>
      <c r="H372" s="565" t="s">
        <v>154</v>
      </c>
      <c r="I372" s="360" t="s">
        <v>197</v>
      </c>
      <c r="J372" s="360" t="s">
        <v>198</v>
      </c>
      <c r="K372" s="357" t="s">
        <v>2499</v>
      </c>
    </row>
    <row r="373" spans="1:11" ht="62.45" customHeight="1">
      <c r="A373" s="357">
        <v>32</v>
      </c>
      <c r="B373" s="357" t="s">
        <v>2975</v>
      </c>
      <c r="C373" s="357" t="s">
        <v>326</v>
      </c>
      <c r="D373" s="359" t="s">
        <v>2500</v>
      </c>
      <c r="E373" s="360">
        <v>0.82</v>
      </c>
      <c r="F373" s="360" t="s">
        <v>2501</v>
      </c>
      <c r="G373" s="357" t="s">
        <v>2502</v>
      </c>
      <c r="H373" s="565" t="s">
        <v>158</v>
      </c>
      <c r="I373" s="360" t="s">
        <v>197</v>
      </c>
      <c r="J373" s="360" t="s">
        <v>198</v>
      </c>
      <c r="K373" s="357" t="s">
        <v>2499</v>
      </c>
    </row>
    <row r="374" spans="1:11" ht="78.75">
      <c r="A374" s="357">
        <v>33</v>
      </c>
      <c r="B374" s="357" t="s">
        <v>2976</v>
      </c>
      <c r="C374" s="357" t="s">
        <v>326</v>
      </c>
      <c r="D374" s="359" t="s">
        <v>2503</v>
      </c>
      <c r="E374" s="360">
        <v>0.45</v>
      </c>
      <c r="F374" s="360" t="s">
        <v>2504</v>
      </c>
      <c r="G374" s="357" t="s">
        <v>2505</v>
      </c>
      <c r="H374" s="565" t="s">
        <v>1794</v>
      </c>
      <c r="I374" s="360" t="s">
        <v>197</v>
      </c>
      <c r="J374" s="360" t="s">
        <v>198</v>
      </c>
      <c r="K374" s="357" t="s">
        <v>2499</v>
      </c>
    </row>
    <row r="375" spans="1:11" ht="64.150000000000006" customHeight="1">
      <c r="A375" s="357">
        <v>34</v>
      </c>
      <c r="B375" s="357" t="s">
        <v>2977</v>
      </c>
      <c r="C375" s="357" t="s">
        <v>326</v>
      </c>
      <c r="D375" s="359" t="s">
        <v>2506</v>
      </c>
      <c r="E375" s="360">
        <v>0.52</v>
      </c>
      <c r="F375" s="360" t="s">
        <v>1392</v>
      </c>
      <c r="G375" s="357" t="s">
        <v>2507</v>
      </c>
      <c r="H375" s="565" t="s">
        <v>156</v>
      </c>
      <c r="I375" s="360" t="s">
        <v>197</v>
      </c>
      <c r="J375" s="360" t="s">
        <v>198</v>
      </c>
      <c r="K375" s="357" t="s">
        <v>2499</v>
      </c>
    </row>
    <row r="376" spans="1:11" ht="60.6" customHeight="1">
      <c r="A376" s="357">
        <v>35</v>
      </c>
      <c r="B376" s="357" t="s">
        <v>2978</v>
      </c>
      <c r="C376" s="357" t="s">
        <v>326</v>
      </c>
      <c r="D376" s="359" t="s">
        <v>2508</v>
      </c>
      <c r="E376" s="360" t="s">
        <v>2509</v>
      </c>
      <c r="F376" s="360" t="s">
        <v>2510</v>
      </c>
      <c r="G376" s="357" t="s">
        <v>2717</v>
      </c>
      <c r="H376" s="565" t="s">
        <v>157</v>
      </c>
      <c r="I376" s="360" t="s">
        <v>197</v>
      </c>
      <c r="J376" s="360" t="s">
        <v>198</v>
      </c>
      <c r="K376" s="357" t="s">
        <v>2499</v>
      </c>
    </row>
    <row r="377" spans="1:11" ht="60.6" customHeight="1">
      <c r="A377" s="357">
        <v>36</v>
      </c>
      <c r="B377" s="357" t="s">
        <v>2979</v>
      </c>
      <c r="C377" s="357" t="s">
        <v>326</v>
      </c>
      <c r="D377" s="359" t="s">
        <v>2511</v>
      </c>
      <c r="E377" s="360">
        <v>0.4</v>
      </c>
      <c r="F377" s="360" t="s">
        <v>2512</v>
      </c>
      <c r="G377" s="357" t="s">
        <v>2513</v>
      </c>
      <c r="H377" s="565" t="s">
        <v>153</v>
      </c>
      <c r="I377" s="360" t="s">
        <v>197</v>
      </c>
      <c r="J377" s="360" t="s">
        <v>198</v>
      </c>
      <c r="K377" s="357" t="s">
        <v>2499</v>
      </c>
    </row>
    <row r="378" spans="1:11" ht="60.6" customHeight="1">
      <c r="A378" s="357">
        <v>37</v>
      </c>
      <c r="B378" s="357" t="s">
        <v>2980</v>
      </c>
      <c r="C378" s="357" t="s">
        <v>326</v>
      </c>
      <c r="D378" s="359" t="s">
        <v>2514</v>
      </c>
      <c r="E378" s="360">
        <v>0.2</v>
      </c>
      <c r="F378" s="360" t="s">
        <v>2515</v>
      </c>
      <c r="G378" s="357" t="s">
        <v>2516</v>
      </c>
      <c r="H378" s="565" t="s">
        <v>1801</v>
      </c>
      <c r="I378" s="360" t="s">
        <v>197</v>
      </c>
      <c r="J378" s="360" t="s">
        <v>198</v>
      </c>
      <c r="K378" s="357" t="s">
        <v>2499</v>
      </c>
    </row>
    <row r="379" spans="1:11" ht="60.6" customHeight="1">
      <c r="A379" s="357">
        <v>38</v>
      </c>
      <c r="B379" s="357" t="s">
        <v>2981</v>
      </c>
      <c r="C379" s="357" t="s">
        <v>326</v>
      </c>
      <c r="D379" s="359" t="s">
        <v>2517</v>
      </c>
      <c r="E379" s="360">
        <v>0.45</v>
      </c>
      <c r="F379" s="360" t="s">
        <v>2518</v>
      </c>
      <c r="G379" s="357" t="s">
        <v>2718</v>
      </c>
      <c r="H379" s="565" t="s">
        <v>155</v>
      </c>
      <c r="I379" s="360" t="s">
        <v>197</v>
      </c>
      <c r="J379" s="360" t="s">
        <v>198</v>
      </c>
      <c r="K379" s="357" t="s">
        <v>2499</v>
      </c>
    </row>
    <row r="380" spans="1:11" ht="60.6" customHeight="1">
      <c r="A380" s="357">
        <v>39</v>
      </c>
      <c r="B380" s="357" t="s">
        <v>2982</v>
      </c>
      <c r="C380" s="357" t="s">
        <v>326</v>
      </c>
      <c r="D380" s="359" t="s">
        <v>605</v>
      </c>
      <c r="E380" s="360">
        <v>0.36</v>
      </c>
      <c r="F380" s="360" t="s">
        <v>606</v>
      </c>
      <c r="G380" s="357" t="s">
        <v>607</v>
      </c>
      <c r="H380" s="565" t="s">
        <v>1800</v>
      </c>
      <c r="I380" s="360" t="s">
        <v>197</v>
      </c>
      <c r="J380" s="360" t="s">
        <v>198</v>
      </c>
      <c r="K380" s="357" t="s">
        <v>2499</v>
      </c>
    </row>
    <row r="381" spans="1:11" ht="60.6" customHeight="1">
      <c r="A381" s="357">
        <v>40</v>
      </c>
      <c r="B381" s="357" t="s">
        <v>2983</v>
      </c>
      <c r="C381" s="357" t="s">
        <v>326</v>
      </c>
      <c r="D381" s="359" t="s">
        <v>608</v>
      </c>
      <c r="E381" s="360">
        <v>0.62</v>
      </c>
      <c r="F381" s="360" t="s">
        <v>609</v>
      </c>
      <c r="G381" s="357" t="s">
        <v>610</v>
      </c>
      <c r="H381" s="565" t="s">
        <v>159</v>
      </c>
      <c r="I381" s="360" t="s">
        <v>197</v>
      </c>
      <c r="J381" s="360" t="s">
        <v>198</v>
      </c>
      <c r="K381" s="357" t="s">
        <v>2499</v>
      </c>
    </row>
    <row r="382" spans="1:11" ht="60.6" customHeight="1">
      <c r="A382" s="357">
        <v>41</v>
      </c>
      <c r="B382" s="357" t="s">
        <v>2984</v>
      </c>
      <c r="C382" s="357" t="s">
        <v>326</v>
      </c>
      <c r="D382" s="359" t="s">
        <v>2079</v>
      </c>
      <c r="E382" s="360">
        <v>0.71</v>
      </c>
      <c r="F382" s="360" t="s">
        <v>2080</v>
      </c>
      <c r="G382" s="357" t="s">
        <v>2081</v>
      </c>
      <c r="H382" s="565" t="s">
        <v>1795</v>
      </c>
      <c r="I382" s="360" t="s">
        <v>197</v>
      </c>
      <c r="J382" s="360" t="s">
        <v>198</v>
      </c>
      <c r="K382" s="357" t="s">
        <v>2499</v>
      </c>
    </row>
    <row r="383" spans="1:11" ht="60.6" customHeight="1">
      <c r="A383" s="357">
        <v>42</v>
      </c>
      <c r="B383" s="357" t="s">
        <v>2985</v>
      </c>
      <c r="C383" s="357" t="s">
        <v>326</v>
      </c>
      <c r="D383" s="359" t="s">
        <v>2082</v>
      </c>
      <c r="E383" s="360">
        <v>0.52</v>
      </c>
      <c r="F383" s="360" t="s">
        <v>2083</v>
      </c>
      <c r="G383" s="357" t="s">
        <v>2720</v>
      </c>
      <c r="H383" s="565" t="s">
        <v>1796</v>
      </c>
      <c r="I383" s="360" t="s">
        <v>197</v>
      </c>
      <c r="J383" s="360" t="s">
        <v>198</v>
      </c>
      <c r="K383" s="357" t="s">
        <v>2499</v>
      </c>
    </row>
    <row r="384" spans="1:11" ht="15.6" customHeight="1">
      <c r="A384" s="357">
        <v>43</v>
      </c>
      <c r="B384" s="357" t="s">
        <v>2986</v>
      </c>
      <c r="C384" s="357" t="s">
        <v>326</v>
      </c>
      <c r="D384" s="359" t="s">
        <v>2084</v>
      </c>
      <c r="E384" s="360">
        <v>0.5</v>
      </c>
      <c r="F384" s="360" t="s">
        <v>311</v>
      </c>
      <c r="G384" s="357" t="s">
        <v>3229</v>
      </c>
      <c r="H384" s="565" t="s">
        <v>1796</v>
      </c>
      <c r="I384" s="360" t="s">
        <v>197</v>
      </c>
      <c r="J384" s="360" t="s">
        <v>198</v>
      </c>
      <c r="K384" s="357"/>
    </row>
    <row r="385" spans="1:11" ht="66.599999999999994" customHeight="1">
      <c r="A385" s="357">
        <v>44</v>
      </c>
      <c r="B385" s="357" t="s">
        <v>2987</v>
      </c>
      <c r="C385" s="357" t="s">
        <v>326</v>
      </c>
      <c r="D385" s="359" t="s">
        <v>2085</v>
      </c>
      <c r="E385" s="360" t="s">
        <v>2086</v>
      </c>
      <c r="F385" s="360" t="s">
        <v>2087</v>
      </c>
      <c r="G385" s="357" t="s">
        <v>2088</v>
      </c>
      <c r="H385" s="565" t="s">
        <v>1799</v>
      </c>
      <c r="I385" s="360" t="s">
        <v>197</v>
      </c>
      <c r="J385" s="360" t="s">
        <v>198</v>
      </c>
      <c r="K385" s="357" t="s">
        <v>2499</v>
      </c>
    </row>
    <row r="386" spans="1:11" ht="66.599999999999994" customHeight="1">
      <c r="A386" s="357">
        <v>45</v>
      </c>
      <c r="B386" s="357" t="s">
        <v>2988</v>
      </c>
      <c r="C386" s="357" t="s">
        <v>326</v>
      </c>
      <c r="D386" s="359" t="s">
        <v>1388</v>
      </c>
      <c r="E386" s="360">
        <v>0.45</v>
      </c>
      <c r="F386" s="360" t="s">
        <v>2089</v>
      </c>
      <c r="G386" s="357" t="s">
        <v>2090</v>
      </c>
      <c r="H386" s="565" t="s">
        <v>199</v>
      </c>
      <c r="I386" s="360" t="s">
        <v>197</v>
      </c>
      <c r="J386" s="360" t="s">
        <v>198</v>
      </c>
      <c r="K386" s="357" t="s">
        <v>2499</v>
      </c>
    </row>
    <row r="387" spans="1:11" ht="66.599999999999994" customHeight="1">
      <c r="A387" s="357">
        <v>46</v>
      </c>
      <c r="B387" s="357" t="s">
        <v>2989</v>
      </c>
      <c r="C387" s="357" t="s">
        <v>326</v>
      </c>
      <c r="D387" s="359" t="s">
        <v>2091</v>
      </c>
      <c r="E387" s="360">
        <v>0.25</v>
      </c>
      <c r="F387" s="360" t="s">
        <v>2092</v>
      </c>
      <c r="G387" s="357" t="s">
        <v>2093</v>
      </c>
      <c r="H387" s="565" t="s">
        <v>160</v>
      </c>
      <c r="I387" s="360" t="s">
        <v>197</v>
      </c>
      <c r="J387" s="360" t="s">
        <v>198</v>
      </c>
      <c r="K387" s="357" t="s">
        <v>2499</v>
      </c>
    </row>
    <row r="388" spans="1:11" ht="66.599999999999994" customHeight="1">
      <c r="A388" s="357">
        <v>47</v>
      </c>
      <c r="B388" s="357" t="s">
        <v>2990</v>
      </c>
      <c r="C388" s="357" t="s">
        <v>326</v>
      </c>
      <c r="D388" s="359" t="s">
        <v>2094</v>
      </c>
      <c r="E388" s="360">
        <v>0.48</v>
      </c>
      <c r="F388" s="360" t="s">
        <v>2095</v>
      </c>
      <c r="G388" s="357" t="s">
        <v>2096</v>
      </c>
      <c r="H388" s="565" t="s">
        <v>161</v>
      </c>
      <c r="I388" s="360" t="s">
        <v>197</v>
      </c>
      <c r="J388" s="360" t="s">
        <v>198</v>
      </c>
      <c r="K388" s="357" t="s">
        <v>2499</v>
      </c>
    </row>
    <row r="389" spans="1:11" ht="66.599999999999994" customHeight="1">
      <c r="A389" s="357">
        <v>48</v>
      </c>
      <c r="B389" s="357" t="s">
        <v>2997</v>
      </c>
      <c r="C389" s="357" t="s">
        <v>326</v>
      </c>
      <c r="D389" s="359" t="s">
        <v>2108</v>
      </c>
      <c r="E389" s="360">
        <v>0.64</v>
      </c>
      <c r="F389" s="360" t="s">
        <v>2109</v>
      </c>
      <c r="G389" s="357" t="s">
        <v>2110</v>
      </c>
      <c r="H389" s="358" t="s">
        <v>156</v>
      </c>
      <c r="I389" s="360" t="s">
        <v>197</v>
      </c>
      <c r="J389" s="360" t="s">
        <v>198</v>
      </c>
      <c r="K389" s="357" t="s">
        <v>3282</v>
      </c>
    </row>
    <row r="390" spans="1:11" ht="66.599999999999994" customHeight="1">
      <c r="A390" s="357">
        <v>49</v>
      </c>
      <c r="B390" s="357" t="s">
        <v>2998</v>
      </c>
      <c r="C390" s="357" t="s">
        <v>326</v>
      </c>
      <c r="D390" s="359" t="s">
        <v>2111</v>
      </c>
      <c r="E390" s="360">
        <v>0.95</v>
      </c>
      <c r="F390" s="360" t="s">
        <v>2112</v>
      </c>
      <c r="G390" s="357" t="s">
        <v>2721</v>
      </c>
      <c r="H390" s="358" t="s">
        <v>154</v>
      </c>
      <c r="I390" s="360" t="s">
        <v>197</v>
      </c>
      <c r="J390" s="360" t="s">
        <v>198</v>
      </c>
      <c r="K390" s="357" t="s">
        <v>3282</v>
      </c>
    </row>
    <row r="391" spans="1:11" ht="66.599999999999994" customHeight="1">
      <c r="A391" s="357">
        <v>50</v>
      </c>
      <c r="B391" s="357" t="s">
        <v>2999</v>
      </c>
      <c r="C391" s="357" t="s">
        <v>326</v>
      </c>
      <c r="D391" s="359" t="s">
        <v>2113</v>
      </c>
      <c r="E391" s="360">
        <v>0.62</v>
      </c>
      <c r="F391" s="360" t="s">
        <v>2114</v>
      </c>
      <c r="G391" s="357" t="s">
        <v>2115</v>
      </c>
      <c r="H391" s="358" t="s">
        <v>158</v>
      </c>
      <c r="I391" s="360" t="s">
        <v>197</v>
      </c>
      <c r="J391" s="360" t="s">
        <v>198</v>
      </c>
      <c r="K391" s="357" t="s">
        <v>3282</v>
      </c>
    </row>
    <row r="392" spans="1:11" ht="66.599999999999994" customHeight="1">
      <c r="A392" s="357">
        <v>51</v>
      </c>
      <c r="B392" s="357" t="s">
        <v>3000</v>
      </c>
      <c r="C392" s="357" t="s">
        <v>326</v>
      </c>
      <c r="D392" s="359" t="s">
        <v>2116</v>
      </c>
      <c r="E392" s="360">
        <v>0.95</v>
      </c>
      <c r="F392" s="360" t="s">
        <v>2117</v>
      </c>
      <c r="G392" s="357" t="s">
        <v>2118</v>
      </c>
      <c r="H392" s="358" t="s">
        <v>157</v>
      </c>
      <c r="I392" s="360" t="s">
        <v>197</v>
      </c>
      <c r="J392" s="360" t="s">
        <v>198</v>
      </c>
      <c r="K392" s="357" t="s">
        <v>3282</v>
      </c>
    </row>
    <row r="393" spans="1:11" ht="66.599999999999994" customHeight="1">
      <c r="A393" s="357">
        <v>52</v>
      </c>
      <c r="B393" s="357" t="s">
        <v>3001</v>
      </c>
      <c r="C393" s="357" t="s">
        <v>326</v>
      </c>
      <c r="D393" s="359" t="s">
        <v>2119</v>
      </c>
      <c r="E393" s="360">
        <v>0.1</v>
      </c>
      <c r="F393" s="360" t="s">
        <v>2120</v>
      </c>
      <c r="G393" s="357" t="s">
        <v>2121</v>
      </c>
      <c r="H393" s="357" t="s">
        <v>1801</v>
      </c>
      <c r="I393" s="360" t="s">
        <v>197</v>
      </c>
      <c r="J393" s="360" t="s">
        <v>198</v>
      </c>
      <c r="K393" s="357" t="s">
        <v>3282</v>
      </c>
    </row>
    <row r="394" spans="1:11" ht="66.599999999999994" customHeight="1">
      <c r="A394" s="357">
        <v>53</v>
      </c>
      <c r="B394" s="357" t="s">
        <v>3002</v>
      </c>
      <c r="C394" s="357" t="s">
        <v>326</v>
      </c>
      <c r="D394" s="359" t="s">
        <v>2122</v>
      </c>
      <c r="E394" s="360">
        <v>0.2</v>
      </c>
      <c r="F394" s="360" t="s">
        <v>2123</v>
      </c>
      <c r="G394" s="357" t="s">
        <v>2124</v>
      </c>
      <c r="H394" s="358" t="s">
        <v>153</v>
      </c>
      <c r="I394" s="360" t="s">
        <v>197</v>
      </c>
      <c r="J394" s="360" t="s">
        <v>198</v>
      </c>
      <c r="K394" s="357" t="s">
        <v>3282</v>
      </c>
    </row>
    <row r="395" spans="1:11" ht="96.6" customHeight="1">
      <c r="A395" s="357">
        <v>54</v>
      </c>
      <c r="B395" s="357" t="s">
        <v>3003</v>
      </c>
      <c r="C395" s="357" t="s">
        <v>326</v>
      </c>
      <c r="D395" s="359" t="s">
        <v>2125</v>
      </c>
      <c r="E395" s="360">
        <v>0.85</v>
      </c>
      <c r="F395" s="360" t="s">
        <v>2126</v>
      </c>
      <c r="G395" s="357" t="s">
        <v>2127</v>
      </c>
      <c r="H395" s="358" t="s">
        <v>155</v>
      </c>
      <c r="I395" s="360" t="s">
        <v>197</v>
      </c>
      <c r="J395" s="360" t="s">
        <v>198</v>
      </c>
      <c r="K395" s="357" t="s">
        <v>3282</v>
      </c>
    </row>
    <row r="396" spans="1:11" ht="66" customHeight="1">
      <c r="A396" s="357">
        <v>55</v>
      </c>
      <c r="B396" s="357" t="s">
        <v>3004</v>
      </c>
      <c r="C396" s="357" t="s">
        <v>326</v>
      </c>
      <c r="D396" s="359" t="s">
        <v>2128</v>
      </c>
      <c r="E396" s="360">
        <v>0.86</v>
      </c>
      <c r="F396" s="360" t="s">
        <v>2129</v>
      </c>
      <c r="G396" s="357" t="s">
        <v>2130</v>
      </c>
      <c r="H396" s="358" t="s">
        <v>1800</v>
      </c>
      <c r="I396" s="360" t="s">
        <v>197</v>
      </c>
      <c r="J396" s="360" t="s">
        <v>198</v>
      </c>
      <c r="K396" s="357" t="s">
        <v>3282</v>
      </c>
    </row>
    <row r="397" spans="1:11" ht="66" customHeight="1">
      <c r="A397" s="357">
        <v>56</v>
      </c>
      <c r="B397" s="357" t="s">
        <v>3005</v>
      </c>
      <c r="C397" s="357" t="s">
        <v>326</v>
      </c>
      <c r="D397" s="359" t="s">
        <v>2131</v>
      </c>
      <c r="E397" s="360">
        <v>1.1200000000000001</v>
      </c>
      <c r="F397" s="360" t="s">
        <v>2132</v>
      </c>
      <c r="G397" s="357" t="s">
        <v>2133</v>
      </c>
      <c r="H397" s="358" t="s">
        <v>159</v>
      </c>
      <c r="I397" s="360" t="s">
        <v>197</v>
      </c>
      <c r="J397" s="360" t="s">
        <v>198</v>
      </c>
      <c r="K397" s="357" t="s">
        <v>3282</v>
      </c>
    </row>
    <row r="398" spans="1:11" ht="66" customHeight="1">
      <c r="A398" s="357">
        <v>57</v>
      </c>
      <c r="B398" s="357" t="s">
        <v>3006</v>
      </c>
      <c r="C398" s="357" t="s">
        <v>326</v>
      </c>
      <c r="D398" s="359" t="s">
        <v>2134</v>
      </c>
      <c r="E398" s="360">
        <v>0.71</v>
      </c>
      <c r="F398" s="360" t="s">
        <v>2135</v>
      </c>
      <c r="G398" s="357" t="s">
        <v>2136</v>
      </c>
      <c r="H398" s="358" t="s">
        <v>1795</v>
      </c>
      <c r="I398" s="360" t="s">
        <v>197</v>
      </c>
      <c r="J398" s="360" t="s">
        <v>198</v>
      </c>
      <c r="K398" s="357" t="s">
        <v>3282</v>
      </c>
    </row>
    <row r="399" spans="1:11" ht="66" customHeight="1">
      <c r="A399" s="357">
        <v>58</v>
      </c>
      <c r="B399" s="357" t="s">
        <v>3007</v>
      </c>
      <c r="C399" s="357" t="s">
        <v>326</v>
      </c>
      <c r="D399" s="359" t="s">
        <v>2137</v>
      </c>
      <c r="E399" s="360">
        <v>0.32</v>
      </c>
      <c r="F399" s="360" t="s">
        <v>2138</v>
      </c>
      <c r="G399" s="357" t="s">
        <v>2139</v>
      </c>
      <c r="H399" s="358" t="s">
        <v>1796</v>
      </c>
      <c r="I399" s="360" t="s">
        <v>197</v>
      </c>
      <c r="J399" s="360" t="s">
        <v>198</v>
      </c>
      <c r="K399" s="357" t="s">
        <v>3282</v>
      </c>
    </row>
    <row r="400" spans="1:11" ht="66" customHeight="1">
      <c r="A400" s="357">
        <v>59</v>
      </c>
      <c r="B400" s="357" t="s">
        <v>3008</v>
      </c>
      <c r="C400" s="357" t="s">
        <v>326</v>
      </c>
      <c r="D400" s="359" t="s">
        <v>2140</v>
      </c>
      <c r="E400" s="360">
        <v>0.43</v>
      </c>
      <c r="F400" s="360" t="s">
        <v>746</v>
      </c>
      <c r="G400" s="357" t="s">
        <v>1428</v>
      </c>
      <c r="H400" s="358" t="s">
        <v>1799</v>
      </c>
      <c r="I400" s="360" t="s">
        <v>197</v>
      </c>
      <c r="J400" s="360" t="s">
        <v>198</v>
      </c>
      <c r="K400" s="357" t="s">
        <v>3282</v>
      </c>
    </row>
    <row r="401" spans="1:11" ht="66" customHeight="1">
      <c r="A401" s="357">
        <v>60</v>
      </c>
      <c r="B401" s="357" t="s">
        <v>3009</v>
      </c>
      <c r="C401" s="357" t="s">
        <v>326</v>
      </c>
      <c r="D401" s="359" t="s">
        <v>747</v>
      </c>
      <c r="E401" s="360">
        <v>0.52</v>
      </c>
      <c r="F401" s="360" t="s">
        <v>748</v>
      </c>
      <c r="G401" s="357" t="s">
        <v>749</v>
      </c>
      <c r="H401" s="358" t="s">
        <v>199</v>
      </c>
      <c r="I401" s="360" t="s">
        <v>197</v>
      </c>
      <c r="J401" s="360" t="s">
        <v>198</v>
      </c>
      <c r="K401" s="357" t="s">
        <v>3282</v>
      </c>
    </row>
    <row r="402" spans="1:11" ht="66" customHeight="1">
      <c r="A402" s="357">
        <v>61</v>
      </c>
      <c r="B402" s="357" t="s">
        <v>3010</v>
      </c>
      <c r="C402" s="357" t="s">
        <v>326</v>
      </c>
      <c r="D402" s="359" t="s">
        <v>750</v>
      </c>
      <c r="E402" s="360">
        <v>0.25</v>
      </c>
      <c r="F402" s="360" t="s">
        <v>751</v>
      </c>
      <c r="G402" s="357" t="s">
        <v>752</v>
      </c>
      <c r="H402" s="358" t="s">
        <v>160</v>
      </c>
      <c r="I402" s="360" t="s">
        <v>197</v>
      </c>
      <c r="J402" s="360" t="s">
        <v>198</v>
      </c>
      <c r="K402" s="357" t="s">
        <v>3282</v>
      </c>
    </row>
    <row r="403" spans="1:11" ht="66" customHeight="1">
      <c r="A403" s="357">
        <v>62</v>
      </c>
      <c r="B403" s="357" t="s">
        <v>3011</v>
      </c>
      <c r="C403" s="357" t="s">
        <v>326</v>
      </c>
      <c r="D403" s="359" t="s">
        <v>753</v>
      </c>
      <c r="E403" s="360">
        <v>0.98</v>
      </c>
      <c r="F403" s="360" t="s">
        <v>754</v>
      </c>
      <c r="G403" s="357" t="s">
        <v>755</v>
      </c>
      <c r="H403" s="358" t="s">
        <v>161</v>
      </c>
      <c r="I403" s="360" t="s">
        <v>197</v>
      </c>
      <c r="J403" s="360" t="s">
        <v>198</v>
      </c>
      <c r="K403" s="357" t="s">
        <v>3282</v>
      </c>
    </row>
    <row r="404" spans="1:11" ht="66" customHeight="1">
      <c r="A404" s="357">
        <v>63</v>
      </c>
      <c r="B404" s="357" t="s">
        <v>3012</v>
      </c>
      <c r="C404" s="357" t="s">
        <v>326</v>
      </c>
      <c r="D404" s="359" t="s">
        <v>756</v>
      </c>
      <c r="E404" s="360">
        <v>0.02</v>
      </c>
      <c r="F404" s="360" t="s">
        <v>311</v>
      </c>
      <c r="G404" s="357" t="s">
        <v>2726</v>
      </c>
      <c r="H404" s="358" t="s">
        <v>1793</v>
      </c>
      <c r="I404" s="360" t="s">
        <v>197</v>
      </c>
      <c r="J404" s="360" t="s">
        <v>198</v>
      </c>
      <c r="K404" s="357" t="s">
        <v>3282</v>
      </c>
    </row>
    <row r="405" spans="1:11" ht="31.15" customHeight="1">
      <c r="A405" s="357">
        <v>64</v>
      </c>
      <c r="B405" s="357" t="s">
        <v>3013</v>
      </c>
      <c r="C405" s="357" t="s">
        <v>326</v>
      </c>
      <c r="D405" s="359" t="s">
        <v>2729</v>
      </c>
      <c r="E405" s="360">
        <v>0.3</v>
      </c>
      <c r="F405" s="360" t="s">
        <v>311</v>
      </c>
      <c r="G405" s="357" t="s">
        <v>57</v>
      </c>
      <c r="H405" s="358" t="s">
        <v>1793</v>
      </c>
      <c r="I405" s="360" t="s">
        <v>197</v>
      </c>
      <c r="J405" s="360" t="s">
        <v>198</v>
      </c>
      <c r="K405" s="357"/>
    </row>
    <row r="406" spans="1:11" ht="31.15" customHeight="1">
      <c r="A406" s="357">
        <v>65</v>
      </c>
      <c r="B406" s="357" t="s">
        <v>3014</v>
      </c>
      <c r="C406" s="357" t="s">
        <v>326</v>
      </c>
      <c r="D406" s="359" t="s">
        <v>2730</v>
      </c>
      <c r="E406" s="360">
        <v>0.02</v>
      </c>
      <c r="F406" s="360" t="s">
        <v>311</v>
      </c>
      <c r="G406" s="357" t="s">
        <v>571</v>
      </c>
      <c r="H406" s="358" t="s">
        <v>160</v>
      </c>
      <c r="I406" s="360" t="s">
        <v>197</v>
      </c>
      <c r="J406" s="360" t="s">
        <v>198</v>
      </c>
      <c r="K406" s="357"/>
    </row>
    <row r="407" spans="1:11" ht="15.75" hidden="1">
      <c r="A407" s="383" t="s">
        <v>757</v>
      </c>
      <c r="B407" s="383"/>
      <c r="C407" s="383"/>
      <c r="D407" s="567" t="s">
        <v>743</v>
      </c>
      <c r="E407" s="564"/>
      <c r="F407" s="361"/>
      <c r="G407" s="377"/>
      <c r="H407" s="565"/>
      <c r="I407" s="377"/>
      <c r="J407" s="377"/>
      <c r="K407" s="377"/>
    </row>
    <row r="408" spans="1:11" ht="31.15" hidden="1" customHeight="1">
      <c r="A408" s="357">
        <v>1</v>
      </c>
      <c r="B408" s="357" t="s">
        <v>3017</v>
      </c>
      <c r="C408" s="357" t="s">
        <v>344</v>
      </c>
      <c r="D408" s="359" t="s">
        <v>758</v>
      </c>
      <c r="E408" s="360">
        <v>3.52</v>
      </c>
      <c r="F408" s="360" t="s">
        <v>4</v>
      </c>
      <c r="G408" s="358" t="s">
        <v>759</v>
      </c>
      <c r="H408" s="358" t="s">
        <v>1793</v>
      </c>
      <c r="I408" s="360" t="s">
        <v>196</v>
      </c>
      <c r="J408" s="360" t="s">
        <v>198</v>
      </c>
      <c r="K408" s="358"/>
    </row>
    <row r="409" spans="1:11" ht="31.15" hidden="1" customHeight="1">
      <c r="A409" s="357">
        <v>2</v>
      </c>
      <c r="B409" s="357" t="s">
        <v>3053</v>
      </c>
      <c r="C409" s="357" t="s">
        <v>344</v>
      </c>
      <c r="D409" s="359" t="s">
        <v>744</v>
      </c>
      <c r="E409" s="360">
        <v>0.8</v>
      </c>
      <c r="F409" s="360" t="s">
        <v>797</v>
      </c>
      <c r="G409" s="357" t="s">
        <v>798</v>
      </c>
      <c r="H409" s="565" t="s">
        <v>1793</v>
      </c>
      <c r="I409" s="360" t="s">
        <v>197</v>
      </c>
      <c r="J409" s="360" t="s">
        <v>198</v>
      </c>
      <c r="K409" s="357"/>
    </row>
    <row r="410" spans="1:11" ht="31.15" hidden="1" customHeight="1">
      <c r="A410" s="357">
        <v>3</v>
      </c>
      <c r="B410" s="357" t="s">
        <v>3018</v>
      </c>
      <c r="C410" s="357" t="s">
        <v>344</v>
      </c>
      <c r="D410" s="359" t="s">
        <v>1429</v>
      </c>
      <c r="E410" s="360">
        <v>3</v>
      </c>
      <c r="F410" s="360" t="s">
        <v>311</v>
      </c>
      <c r="G410" s="358" t="s">
        <v>584</v>
      </c>
      <c r="H410" s="360" t="s">
        <v>1799</v>
      </c>
      <c r="I410" s="360" t="s">
        <v>196</v>
      </c>
      <c r="J410" s="360" t="s">
        <v>198</v>
      </c>
      <c r="K410" s="358"/>
    </row>
    <row r="411" spans="1:11" ht="31.15" hidden="1" customHeight="1">
      <c r="A411" s="357">
        <v>4</v>
      </c>
      <c r="B411" s="357" t="s">
        <v>3019</v>
      </c>
      <c r="C411" s="357" t="s">
        <v>344</v>
      </c>
      <c r="D411" s="359" t="s">
        <v>2813</v>
      </c>
      <c r="E411" s="360">
        <v>4.47</v>
      </c>
      <c r="F411" s="360" t="s">
        <v>760</v>
      </c>
      <c r="G411" s="358" t="s">
        <v>825</v>
      </c>
      <c r="H411" s="360" t="s">
        <v>1799</v>
      </c>
      <c r="I411" s="360" t="s">
        <v>197</v>
      </c>
      <c r="J411" s="360" t="s">
        <v>198</v>
      </c>
      <c r="K411" s="358"/>
    </row>
    <row r="412" spans="1:11" ht="18" hidden="1" customHeight="1">
      <c r="A412" s="357">
        <v>5</v>
      </c>
      <c r="B412" s="357" t="s">
        <v>3021</v>
      </c>
      <c r="C412" s="357" t="s">
        <v>344</v>
      </c>
      <c r="D412" s="359" t="s">
        <v>745</v>
      </c>
      <c r="E412" s="360">
        <v>1.8</v>
      </c>
      <c r="F412" s="360" t="s">
        <v>311</v>
      </c>
      <c r="G412" s="358" t="s">
        <v>762</v>
      </c>
      <c r="H412" s="358" t="s">
        <v>155</v>
      </c>
      <c r="I412" s="360" t="s">
        <v>196</v>
      </c>
      <c r="J412" s="360" t="s">
        <v>198</v>
      </c>
      <c r="K412" s="358"/>
    </row>
    <row r="413" spans="1:11" ht="18" hidden="1" customHeight="1">
      <c r="A413" s="357">
        <v>6</v>
      </c>
      <c r="B413" s="357" t="s">
        <v>3022</v>
      </c>
      <c r="C413" s="357" t="s">
        <v>344</v>
      </c>
      <c r="D413" s="359" t="s">
        <v>2412</v>
      </c>
      <c r="E413" s="360">
        <v>1</v>
      </c>
      <c r="F413" s="360" t="s">
        <v>311</v>
      </c>
      <c r="G413" s="358" t="s">
        <v>763</v>
      </c>
      <c r="H413" s="358" t="s">
        <v>155</v>
      </c>
      <c r="I413" s="360" t="s">
        <v>196</v>
      </c>
      <c r="J413" s="360" t="s">
        <v>198</v>
      </c>
      <c r="K413" s="358"/>
    </row>
    <row r="414" spans="1:11" ht="18" hidden="1" customHeight="1">
      <c r="A414" s="357">
        <v>7</v>
      </c>
      <c r="B414" s="357" t="s">
        <v>3023</v>
      </c>
      <c r="C414" s="357" t="s">
        <v>344</v>
      </c>
      <c r="D414" s="359" t="s">
        <v>764</v>
      </c>
      <c r="E414" s="360">
        <v>3</v>
      </c>
      <c r="F414" s="360" t="s">
        <v>311</v>
      </c>
      <c r="G414" s="403" t="s">
        <v>765</v>
      </c>
      <c r="H414" s="358" t="s">
        <v>155</v>
      </c>
      <c r="I414" s="360" t="s">
        <v>196</v>
      </c>
      <c r="J414" s="360" t="s">
        <v>198</v>
      </c>
      <c r="K414" s="403"/>
    </row>
    <row r="415" spans="1:11" ht="18" hidden="1" customHeight="1">
      <c r="A415" s="357">
        <v>8</v>
      </c>
      <c r="B415" s="357" t="s">
        <v>3024</v>
      </c>
      <c r="C415" s="357" t="s">
        <v>344</v>
      </c>
      <c r="D415" s="359" t="s">
        <v>766</v>
      </c>
      <c r="E415" s="360">
        <v>1.5</v>
      </c>
      <c r="F415" s="360" t="s">
        <v>311</v>
      </c>
      <c r="G415" s="403" t="s">
        <v>767</v>
      </c>
      <c r="H415" s="358" t="s">
        <v>155</v>
      </c>
      <c r="I415" s="360" t="s">
        <v>196</v>
      </c>
      <c r="J415" s="360" t="s">
        <v>198</v>
      </c>
      <c r="K415" s="403"/>
    </row>
    <row r="416" spans="1:11" ht="18" hidden="1" customHeight="1">
      <c r="A416" s="357">
        <v>9</v>
      </c>
      <c r="B416" s="357" t="s">
        <v>3025</v>
      </c>
      <c r="C416" s="357" t="s">
        <v>344</v>
      </c>
      <c r="D416" s="359" t="s">
        <v>768</v>
      </c>
      <c r="E416" s="360">
        <v>3</v>
      </c>
      <c r="F416" s="360" t="s">
        <v>311</v>
      </c>
      <c r="G416" s="403" t="s">
        <v>769</v>
      </c>
      <c r="H416" s="358" t="s">
        <v>155</v>
      </c>
      <c r="I416" s="360" t="s">
        <v>196</v>
      </c>
      <c r="J416" s="360" t="s">
        <v>198</v>
      </c>
      <c r="K416" s="403"/>
    </row>
    <row r="417" spans="1:11" ht="31.5" hidden="1">
      <c r="A417" s="357">
        <v>10</v>
      </c>
      <c r="B417" s="357" t="s">
        <v>232</v>
      </c>
      <c r="C417" s="357" t="s">
        <v>344</v>
      </c>
      <c r="D417" s="359" t="s">
        <v>2413</v>
      </c>
      <c r="E417" s="360">
        <v>3</v>
      </c>
      <c r="F417" s="360" t="s">
        <v>311</v>
      </c>
      <c r="G417" s="357" t="s">
        <v>68</v>
      </c>
      <c r="H417" s="565" t="s">
        <v>155</v>
      </c>
      <c r="I417" s="360" t="s">
        <v>197</v>
      </c>
      <c r="J417" s="360" t="s">
        <v>198</v>
      </c>
      <c r="K417" s="357"/>
    </row>
    <row r="418" spans="1:11" ht="18" hidden="1" customHeight="1">
      <c r="A418" s="357">
        <v>11</v>
      </c>
      <c r="B418" s="357" t="s">
        <v>3026</v>
      </c>
      <c r="C418" s="357" t="s">
        <v>344</v>
      </c>
      <c r="D418" s="359" t="s">
        <v>611</v>
      </c>
      <c r="E418" s="360">
        <v>0.5</v>
      </c>
      <c r="F418" s="360" t="s">
        <v>311</v>
      </c>
      <c r="G418" s="403" t="s">
        <v>206</v>
      </c>
      <c r="H418" s="358" t="s">
        <v>161</v>
      </c>
      <c r="I418" s="360" t="s">
        <v>197</v>
      </c>
      <c r="J418" s="360" t="s">
        <v>198</v>
      </c>
      <c r="K418" s="403"/>
    </row>
    <row r="419" spans="1:11" ht="18" hidden="1" customHeight="1">
      <c r="A419" s="357">
        <v>12</v>
      </c>
      <c r="B419" s="357" t="s">
        <v>3027</v>
      </c>
      <c r="C419" s="357" t="s">
        <v>344</v>
      </c>
      <c r="D419" s="359" t="s">
        <v>612</v>
      </c>
      <c r="E419" s="360">
        <v>0.4</v>
      </c>
      <c r="F419" s="360" t="s">
        <v>311</v>
      </c>
      <c r="G419" s="364" t="s">
        <v>770</v>
      </c>
      <c r="H419" s="358" t="s">
        <v>161</v>
      </c>
      <c r="I419" s="360" t="s">
        <v>196</v>
      </c>
      <c r="J419" s="360" t="s">
        <v>198</v>
      </c>
      <c r="K419" s="364"/>
    </row>
    <row r="420" spans="1:11" ht="18" hidden="1" customHeight="1">
      <c r="A420" s="357">
        <v>13</v>
      </c>
      <c r="B420" s="357" t="s">
        <v>3028</v>
      </c>
      <c r="C420" s="357" t="s">
        <v>344</v>
      </c>
      <c r="D420" s="359" t="s">
        <v>613</v>
      </c>
      <c r="E420" s="360">
        <v>0.35</v>
      </c>
      <c r="F420" s="360" t="s">
        <v>311</v>
      </c>
      <c r="G420" s="364" t="s">
        <v>771</v>
      </c>
      <c r="H420" s="358" t="s">
        <v>161</v>
      </c>
      <c r="I420" s="360" t="s">
        <v>196</v>
      </c>
      <c r="J420" s="360" t="s">
        <v>198</v>
      </c>
      <c r="K420" s="364"/>
    </row>
    <row r="421" spans="1:11" ht="18" hidden="1" customHeight="1">
      <c r="A421" s="357">
        <v>14</v>
      </c>
      <c r="B421" s="357" t="s">
        <v>3029</v>
      </c>
      <c r="C421" s="357" t="s">
        <v>344</v>
      </c>
      <c r="D421" s="359" t="s">
        <v>614</v>
      </c>
      <c r="E421" s="360">
        <v>0.4</v>
      </c>
      <c r="F421" s="360" t="s">
        <v>311</v>
      </c>
      <c r="G421" s="364" t="s">
        <v>2101</v>
      </c>
      <c r="H421" s="358" t="s">
        <v>161</v>
      </c>
      <c r="I421" s="360" t="s">
        <v>196</v>
      </c>
      <c r="J421" s="360" t="s">
        <v>198</v>
      </c>
      <c r="K421" s="364"/>
    </row>
    <row r="422" spans="1:11" ht="18" hidden="1" customHeight="1">
      <c r="A422" s="357">
        <v>15</v>
      </c>
      <c r="B422" s="357" t="s">
        <v>3030</v>
      </c>
      <c r="C422" s="357" t="s">
        <v>344</v>
      </c>
      <c r="D422" s="359" t="s">
        <v>615</v>
      </c>
      <c r="E422" s="360">
        <v>0.5</v>
      </c>
      <c r="F422" s="360" t="s">
        <v>311</v>
      </c>
      <c r="G422" s="364" t="s">
        <v>772</v>
      </c>
      <c r="H422" s="358" t="s">
        <v>161</v>
      </c>
      <c r="I422" s="360" t="s">
        <v>196</v>
      </c>
      <c r="J422" s="360" t="s">
        <v>198</v>
      </c>
      <c r="K422" s="364"/>
    </row>
    <row r="423" spans="1:11" ht="31.5" hidden="1">
      <c r="A423" s="357">
        <v>16</v>
      </c>
      <c r="B423" s="357" t="s">
        <v>3031</v>
      </c>
      <c r="C423" s="357" t="s">
        <v>344</v>
      </c>
      <c r="D423" s="359" t="s">
        <v>616</v>
      </c>
      <c r="E423" s="360">
        <v>1.7</v>
      </c>
      <c r="F423" s="360" t="s">
        <v>773</v>
      </c>
      <c r="G423" s="364" t="s">
        <v>774</v>
      </c>
      <c r="H423" s="360" t="s">
        <v>1796</v>
      </c>
      <c r="I423" s="360" t="s">
        <v>196</v>
      </c>
      <c r="J423" s="360" t="s">
        <v>198</v>
      </c>
      <c r="K423" s="364"/>
    </row>
    <row r="424" spans="1:11" ht="20.25" hidden="1" customHeight="1">
      <c r="A424" s="357">
        <v>17</v>
      </c>
      <c r="B424" s="357" t="s">
        <v>3032</v>
      </c>
      <c r="C424" s="357" t="s">
        <v>344</v>
      </c>
      <c r="D424" s="359" t="s">
        <v>775</v>
      </c>
      <c r="E424" s="360">
        <v>0.2</v>
      </c>
      <c r="F424" s="360" t="s">
        <v>308</v>
      </c>
      <c r="G424" s="364" t="s">
        <v>776</v>
      </c>
      <c r="H424" s="360" t="s">
        <v>1796</v>
      </c>
      <c r="I424" s="360" t="s">
        <v>197</v>
      </c>
      <c r="J424" s="360" t="s">
        <v>198</v>
      </c>
      <c r="K424" s="364"/>
    </row>
    <row r="425" spans="1:11" ht="20.25" hidden="1" customHeight="1">
      <c r="A425" s="357">
        <v>18</v>
      </c>
      <c r="B425" s="357" t="s">
        <v>3033</v>
      </c>
      <c r="C425" s="357" t="s">
        <v>344</v>
      </c>
      <c r="D425" s="359" t="s">
        <v>617</v>
      </c>
      <c r="E425" s="360">
        <v>0.2</v>
      </c>
      <c r="F425" s="360" t="s">
        <v>308</v>
      </c>
      <c r="G425" s="364" t="s">
        <v>777</v>
      </c>
      <c r="H425" s="360" t="s">
        <v>1796</v>
      </c>
      <c r="I425" s="360" t="s">
        <v>197</v>
      </c>
      <c r="J425" s="360" t="s">
        <v>198</v>
      </c>
      <c r="K425" s="364"/>
    </row>
    <row r="426" spans="1:11" ht="20.25" hidden="1" customHeight="1">
      <c r="A426" s="357">
        <v>19</v>
      </c>
      <c r="B426" s="357" t="s">
        <v>3034</v>
      </c>
      <c r="C426" s="357" t="s">
        <v>344</v>
      </c>
      <c r="D426" s="359" t="s">
        <v>778</v>
      </c>
      <c r="E426" s="360">
        <v>0.5</v>
      </c>
      <c r="F426" s="360" t="s">
        <v>311</v>
      </c>
      <c r="G426" s="364" t="s">
        <v>779</v>
      </c>
      <c r="H426" s="360" t="s">
        <v>1796</v>
      </c>
      <c r="I426" s="360" t="s">
        <v>197</v>
      </c>
      <c r="J426" s="360" t="s">
        <v>198</v>
      </c>
      <c r="K426" s="364"/>
    </row>
    <row r="427" spans="1:11" ht="31.15" hidden="1" customHeight="1">
      <c r="A427" s="357">
        <v>20</v>
      </c>
      <c r="B427" s="357" t="s">
        <v>3035</v>
      </c>
      <c r="C427" s="357" t="s">
        <v>344</v>
      </c>
      <c r="D427" s="359" t="s">
        <v>618</v>
      </c>
      <c r="E427" s="360">
        <v>2.5</v>
      </c>
      <c r="F427" s="360" t="s">
        <v>311</v>
      </c>
      <c r="G427" s="364" t="s">
        <v>143</v>
      </c>
      <c r="H427" s="358" t="s">
        <v>154</v>
      </c>
      <c r="I427" s="360" t="s">
        <v>196</v>
      </c>
      <c r="J427" s="360" t="s">
        <v>198</v>
      </c>
      <c r="K427" s="364"/>
    </row>
    <row r="428" spans="1:11" ht="15.75" hidden="1">
      <c r="A428" s="357">
        <v>21</v>
      </c>
      <c r="B428" s="357" t="s">
        <v>3036</v>
      </c>
      <c r="C428" s="357" t="s">
        <v>344</v>
      </c>
      <c r="D428" s="359" t="s">
        <v>619</v>
      </c>
      <c r="E428" s="360">
        <v>1.5</v>
      </c>
      <c r="F428" s="360" t="s">
        <v>311</v>
      </c>
      <c r="G428" s="364" t="s">
        <v>142</v>
      </c>
      <c r="H428" s="358" t="s">
        <v>154</v>
      </c>
      <c r="I428" s="360" t="s">
        <v>196</v>
      </c>
      <c r="J428" s="360" t="s">
        <v>198</v>
      </c>
      <c r="K428" s="364"/>
    </row>
    <row r="429" spans="1:11" ht="46.9" hidden="1" customHeight="1">
      <c r="A429" s="357">
        <v>22</v>
      </c>
      <c r="B429" s="357" t="s">
        <v>3037</v>
      </c>
      <c r="C429" s="357" t="s">
        <v>344</v>
      </c>
      <c r="D429" s="359" t="s">
        <v>620</v>
      </c>
      <c r="E429" s="360">
        <v>1</v>
      </c>
      <c r="F429" s="360" t="s">
        <v>308</v>
      </c>
      <c r="G429" s="364" t="s">
        <v>780</v>
      </c>
      <c r="H429" s="358" t="s">
        <v>199</v>
      </c>
      <c r="I429" s="360" t="s">
        <v>196</v>
      </c>
      <c r="J429" s="360" t="s">
        <v>198</v>
      </c>
      <c r="K429" s="364"/>
    </row>
    <row r="430" spans="1:11" ht="15.6" hidden="1" customHeight="1">
      <c r="A430" s="357">
        <v>23</v>
      </c>
      <c r="B430" s="357" t="s">
        <v>3038</v>
      </c>
      <c r="C430" s="357" t="s">
        <v>344</v>
      </c>
      <c r="D430" s="359" t="s">
        <v>621</v>
      </c>
      <c r="E430" s="360">
        <v>0.45</v>
      </c>
      <c r="F430" s="360" t="s">
        <v>311</v>
      </c>
      <c r="G430" s="364" t="s">
        <v>1336</v>
      </c>
      <c r="H430" s="358" t="s">
        <v>1795</v>
      </c>
      <c r="I430" s="360" t="s">
        <v>196</v>
      </c>
      <c r="J430" s="360" t="s">
        <v>198</v>
      </c>
      <c r="K430" s="364"/>
    </row>
    <row r="431" spans="1:11" ht="15.6" hidden="1" customHeight="1">
      <c r="A431" s="357">
        <v>24</v>
      </c>
      <c r="B431" s="357" t="s">
        <v>3054</v>
      </c>
      <c r="C431" s="357" t="s">
        <v>344</v>
      </c>
      <c r="D431" s="359" t="s">
        <v>622</v>
      </c>
      <c r="E431" s="360">
        <v>2</v>
      </c>
      <c r="F431" s="360" t="s">
        <v>311</v>
      </c>
      <c r="G431" s="357" t="s">
        <v>3203</v>
      </c>
      <c r="H431" s="565" t="s">
        <v>1795</v>
      </c>
      <c r="I431" s="360" t="s">
        <v>197</v>
      </c>
      <c r="J431" s="360" t="s">
        <v>198</v>
      </c>
      <c r="K431" s="357"/>
    </row>
    <row r="432" spans="1:11" ht="15.6" hidden="1" customHeight="1">
      <c r="A432" s="357">
        <v>25</v>
      </c>
      <c r="B432" s="357" t="s">
        <v>3039</v>
      </c>
      <c r="C432" s="357" t="s">
        <v>344</v>
      </c>
      <c r="D432" s="359" t="s">
        <v>623</v>
      </c>
      <c r="E432" s="360">
        <v>0.35</v>
      </c>
      <c r="F432" s="360" t="s">
        <v>311</v>
      </c>
      <c r="G432" s="364" t="s">
        <v>781</v>
      </c>
      <c r="H432" s="358" t="s">
        <v>1800</v>
      </c>
      <c r="I432" s="360" t="s">
        <v>196</v>
      </c>
      <c r="J432" s="360" t="s">
        <v>198</v>
      </c>
      <c r="K432" s="364"/>
    </row>
    <row r="433" spans="1:11" ht="15.6" hidden="1" customHeight="1">
      <c r="A433" s="357">
        <v>26</v>
      </c>
      <c r="B433" s="357" t="s">
        <v>3040</v>
      </c>
      <c r="C433" s="357" t="s">
        <v>344</v>
      </c>
      <c r="D433" s="359" t="s">
        <v>624</v>
      </c>
      <c r="E433" s="360">
        <v>0.5</v>
      </c>
      <c r="F433" s="360" t="s">
        <v>311</v>
      </c>
      <c r="G433" s="364" t="s">
        <v>2306</v>
      </c>
      <c r="H433" s="358" t="s">
        <v>1800</v>
      </c>
      <c r="I433" s="360" t="s">
        <v>196</v>
      </c>
      <c r="J433" s="360" t="s">
        <v>198</v>
      </c>
      <c r="K433" s="364"/>
    </row>
    <row r="434" spans="1:11" ht="15.6" hidden="1" customHeight="1">
      <c r="A434" s="357">
        <v>27</v>
      </c>
      <c r="B434" s="357" t="s">
        <v>3041</v>
      </c>
      <c r="C434" s="357" t="s">
        <v>344</v>
      </c>
      <c r="D434" s="359" t="s">
        <v>625</v>
      </c>
      <c r="E434" s="360">
        <v>1.5</v>
      </c>
      <c r="F434" s="360" t="s">
        <v>311</v>
      </c>
      <c r="G434" s="364" t="s">
        <v>782</v>
      </c>
      <c r="H434" s="358" t="s">
        <v>158</v>
      </c>
      <c r="I434" s="360" t="s">
        <v>197</v>
      </c>
      <c r="J434" s="360" t="s">
        <v>198</v>
      </c>
      <c r="K434" s="364"/>
    </row>
    <row r="435" spans="1:11" ht="15.6" hidden="1" customHeight="1">
      <c r="A435" s="357">
        <v>28</v>
      </c>
      <c r="B435" s="357" t="s">
        <v>3042</v>
      </c>
      <c r="C435" s="357" t="s">
        <v>344</v>
      </c>
      <c r="D435" s="359" t="s">
        <v>626</v>
      </c>
      <c r="E435" s="360">
        <v>1</v>
      </c>
      <c r="F435" s="360" t="s">
        <v>311</v>
      </c>
      <c r="G435" s="364" t="s">
        <v>783</v>
      </c>
      <c r="H435" s="358" t="s">
        <v>158</v>
      </c>
      <c r="I435" s="360" t="s">
        <v>196</v>
      </c>
      <c r="J435" s="360" t="s">
        <v>198</v>
      </c>
      <c r="K435" s="364"/>
    </row>
    <row r="436" spans="1:11" ht="15.6" hidden="1" customHeight="1">
      <c r="A436" s="357">
        <v>29</v>
      </c>
      <c r="B436" s="357" t="s">
        <v>3043</v>
      </c>
      <c r="C436" s="357" t="s">
        <v>344</v>
      </c>
      <c r="D436" s="359" t="s">
        <v>627</v>
      </c>
      <c r="E436" s="360">
        <v>0.2</v>
      </c>
      <c r="F436" s="360" t="s">
        <v>311</v>
      </c>
      <c r="G436" s="364" t="s">
        <v>784</v>
      </c>
      <c r="H436" s="358" t="s">
        <v>158</v>
      </c>
      <c r="I436" s="360" t="s">
        <v>196</v>
      </c>
      <c r="J436" s="360" t="s">
        <v>198</v>
      </c>
      <c r="K436" s="364"/>
    </row>
    <row r="437" spans="1:11" ht="15.6" hidden="1" customHeight="1">
      <c r="A437" s="357">
        <v>30</v>
      </c>
      <c r="B437" s="357" t="s">
        <v>3044</v>
      </c>
      <c r="C437" s="357" t="s">
        <v>344</v>
      </c>
      <c r="D437" s="359" t="s">
        <v>628</v>
      </c>
      <c r="E437" s="360">
        <v>0.6</v>
      </c>
      <c r="F437" s="360" t="s">
        <v>311</v>
      </c>
      <c r="G437" s="364" t="s">
        <v>785</v>
      </c>
      <c r="H437" s="358" t="s">
        <v>153</v>
      </c>
      <c r="I437" s="360" t="s">
        <v>196</v>
      </c>
      <c r="J437" s="360" t="s">
        <v>198</v>
      </c>
      <c r="K437" s="364"/>
    </row>
    <row r="438" spans="1:11" ht="15.6" hidden="1" customHeight="1">
      <c r="A438" s="357">
        <v>31</v>
      </c>
      <c r="B438" s="357" t="s">
        <v>3045</v>
      </c>
      <c r="C438" s="357" t="s">
        <v>344</v>
      </c>
      <c r="D438" s="359" t="s">
        <v>629</v>
      </c>
      <c r="E438" s="360">
        <v>0.2</v>
      </c>
      <c r="F438" s="360" t="s">
        <v>311</v>
      </c>
      <c r="G438" s="364" t="s">
        <v>786</v>
      </c>
      <c r="H438" s="358" t="s">
        <v>153</v>
      </c>
      <c r="I438" s="360" t="s">
        <v>196</v>
      </c>
      <c r="J438" s="360" t="s">
        <v>198</v>
      </c>
      <c r="K438" s="364"/>
    </row>
    <row r="439" spans="1:11" ht="15.6" hidden="1" customHeight="1">
      <c r="A439" s="357">
        <v>32</v>
      </c>
      <c r="B439" s="357" t="s">
        <v>3046</v>
      </c>
      <c r="C439" s="357" t="s">
        <v>344</v>
      </c>
      <c r="D439" s="359" t="s">
        <v>630</v>
      </c>
      <c r="E439" s="360">
        <v>0.6</v>
      </c>
      <c r="F439" s="360" t="s">
        <v>787</v>
      </c>
      <c r="G439" s="364" t="s">
        <v>788</v>
      </c>
      <c r="H439" s="358" t="s">
        <v>153</v>
      </c>
      <c r="I439" s="360" t="s">
        <v>196</v>
      </c>
      <c r="J439" s="360" t="s">
        <v>198</v>
      </c>
      <c r="K439" s="364"/>
    </row>
    <row r="440" spans="1:11" ht="15.6" hidden="1" customHeight="1">
      <c r="A440" s="357">
        <v>33</v>
      </c>
      <c r="B440" s="357" t="s">
        <v>3047</v>
      </c>
      <c r="C440" s="357" t="s">
        <v>344</v>
      </c>
      <c r="D440" s="359" t="s">
        <v>631</v>
      </c>
      <c r="E440" s="360">
        <v>0.68</v>
      </c>
      <c r="F440" s="360" t="s">
        <v>311</v>
      </c>
      <c r="G440" s="364" t="s">
        <v>789</v>
      </c>
      <c r="H440" s="358" t="s">
        <v>153</v>
      </c>
      <c r="I440" s="360" t="s">
        <v>196</v>
      </c>
      <c r="J440" s="360" t="s">
        <v>198</v>
      </c>
      <c r="K440" s="364"/>
    </row>
    <row r="441" spans="1:11" ht="15.6" hidden="1" customHeight="1">
      <c r="A441" s="357">
        <v>34</v>
      </c>
      <c r="B441" s="357" t="s">
        <v>3055</v>
      </c>
      <c r="C441" s="357" t="s">
        <v>344</v>
      </c>
      <c r="D441" s="359" t="s">
        <v>632</v>
      </c>
      <c r="E441" s="360">
        <v>1</v>
      </c>
      <c r="F441" s="360" t="s">
        <v>190</v>
      </c>
      <c r="G441" s="357" t="s">
        <v>579</v>
      </c>
      <c r="H441" s="565" t="s">
        <v>1797</v>
      </c>
      <c r="I441" s="360" t="s">
        <v>197</v>
      </c>
      <c r="J441" s="360" t="s">
        <v>198</v>
      </c>
      <c r="K441" s="357"/>
    </row>
    <row r="442" spans="1:11" ht="15.6" hidden="1" customHeight="1">
      <c r="A442" s="357">
        <v>35</v>
      </c>
      <c r="B442" s="357" t="s">
        <v>3050</v>
      </c>
      <c r="C442" s="357" t="s">
        <v>344</v>
      </c>
      <c r="D442" s="359" t="s">
        <v>633</v>
      </c>
      <c r="E442" s="360">
        <v>0.69</v>
      </c>
      <c r="F442" s="360" t="s">
        <v>308</v>
      </c>
      <c r="G442" s="364" t="s">
        <v>2298</v>
      </c>
      <c r="H442" s="358" t="s">
        <v>1797</v>
      </c>
      <c r="I442" s="360" t="s">
        <v>197</v>
      </c>
      <c r="J442" s="360" t="s">
        <v>198</v>
      </c>
      <c r="K442" s="364"/>
    </row>
    <row r="443" spans="1:11" ht="15.6" hidden="1" customHeight="1">
      <c r="A443" s="357">
        <v>36</v>
      </c>
      <c r="B443" s="357" t="s">
        <v>3051</v>
      </c>
      <c r="C443" s="357" t="s">
        <v>344</v>
      </c>
      <c r="D443" s="359" t="s">
        <v>634</v>
      </c>
      <c r="E443" s="360">
        <v>0.3</v>
      </c>
      <c r="F443" s="360" t="s">
        <v>311</v>
      </c>
      <c r="G443" s="364" t="s">
        <v>792</v>
      </c>
      <c r="H443" s="357" t="s">
        <v>1797</v>
      </c>
      <c r="I443" s="360" t="s">
        <v>196</v>
      </c>
      <c r="J443" s="360" t="s">
        <v>198</v>
      </c>
      <c r="K443" s="364"/>
    </row>
    <row r="444" spans="1:11" ht="31.15" hidden="1" customHeight="1">
      <c r="A444" s="357">
        <v>37</v>
      </c>
      <c r="B444" s="357" t="s">
        <v>3048</v>
      </c>
      <c r="C444" s="357" t="s">
        <v>344</v>
      </c>
      <c r="D444" s="359" t="s">
        <v>635</v>
      </c>
      <c r="E444" s="360">
        <v>0.64</v>
      </c>
      <c r="F444" s="360" t="s">
        <v>790</v>
      </c>
      <c r="G444" s="364" t="s">
        <v>791</v>
      </c>
      <c r="H444" s="358" t="s">
        <v>157</v>
      </c>
      <c r="I444" s="360" t="s">
        <v>196</v>
      </c>
      <c r="J444" s="360" t="s">
        <v>198</v>
      </c>
      <c r="K444" s="364"/>
    </row>
    <row r="445" spans="1:11" ht="15.6" hidden="1" customHeight="1">
      <c r="A445" s="357">
        <v>38</v>
      </c>
      <c r="B445" s="357" t="s">
        <v>3049</v>
      </c>
      <c r="C445" s="357" t="s">
        <v>344</v>
      </c>
      <c r="D445" s="359" t="s">
        <v>636</v>
      </c>
      <c r="E445" s="360">
        <v>0.5</v>
      </c>
      <c r="F445" s="360" t="s">
        <v>311</v>
      </c>
      <c r="G445" s="364" t="s">
        <v>2422</v>
      </c>
      <c r="H445" s="358" t="s">
        <v>157</v>
      </c>
      <c r="I445" s="360" t="s">
        <v>197</v>
      </c>
      <c r="J445" s="360" t="s">
        <v>198</v>
      </c>
      <c r="K445" s="364"/>
    </row>
    <row r="446" spans="1:11" ht="15.6" hidden="1" customHeight="1">
      <c r="A446" s="357">
        <v>39</v>
      </c>
      <c r="B446" s="357" t="s">
        <v>3056</v>
      </c>
      <c r="C446" s="357" t="s">
        <v>344</v>
      </c>
      <c r="D446" s="359" t="s">
        <v>637</v>
      </c>
      <c r="E446" s="360">
        <v>2</v>
      </c>
      <c r="F446" s="360" t="s">
        <v>311</v>
      </c>
      <c r="G446" s="357" t="s">
        <v>2446</v>
      </c>
      <c r="H446" s="565" t="s">
        <v>159</v>
      </c>
      <c r="I446" s="360" t="s">
        <v>197</v>
      </c>
      <c r="J446" s="360" t="s">
        <v>198</v>
      </c>
      <c r="K446" s="357"/>
    </row>
    <row r="447" spans="1:11" ht="15.6" hidden="1" customHeight="1">
      <c r="A447" s="357">
        <v>40</v>
      </c>
      <c r="B447" s="357" t="s">
        <v>3057</v>
      </c>
      <c r="C447" s="357" t="s">
        <v>344</v>
      </c>
      <c r="D447" s="359" t="s">
        <v>638</v>
      </c>
      <c r="E447" s="360">
        <v>2</v>
      </c>
      <c r="F447" s="360" t="s">
        <v>311</v>
      </c>
      <c r="G447" s="357" t="s">
        <v>1320</v>
      </c>
      <c r="H447" s="565" t="s">
        <v>159</v>
      </c>
      <c r="I447" s="360" t="s">
        <v>197</v>
      </c>
      <c r="J447" s="360" t="s">
        <v>198</v>
      </c>
      <c r="K447" s="357"/>
    </row>
    <row r="448" spans="1:11" ht="15.6" hidden="1" customHeight="1">
      <c r="A448" s="357">
        <v>41</v>
      </c>
      <c r="B448" s="357" t="s">
        <v>3052</v>
      </c>
      <c r="C448" s="357" t="s">
        <v>344</v>
      </c>
      <c r="D448" s="359" t="s">
        <v>639</v>
      </c>
      <c r="E448" s="360">
        <v>0.2</v>
      </c>
      <c r="F448" s="360" t="s">
        <v>311</v>
      </c>
      <c r="G448" s="357" t="s">
        <v>3240</v>
      </c>
      <c r="H448" s="357" t="s">
        <v>156</v>
      </c>
      <c r="I448" s="360" t="s">
        <v>196</v>
      </c>
      <c r="J448" s="360" t="s">
        <v>198</v>
      </c>
      <c r="K448" s="357"/>
    </row>
    <row r="449" spans="1:11" ht="31.5" hidden="1">
      <c r="A449" s="357">
        <v>42</v>
      </c>
      <c r="B449" s="357" t="s">
        <v>3020</v>
      </c>
      <c r="C449" s="357" t="s">
        <v>344</v>
      </c>
      <c r="D449" s="359" t="s">
        <v>640</v>
      </c>
      <c r="E449" s="360">
        <v>1</v>
      </c>
      <c r="F449" s="360" t="s">
        <v>761</v>
      </c>
      <c r="G449" s="358" t="s">
        <v>2261</v>
      </c>
      <c r="H449" s="357" t="s">
        <v>1801</v>
      </c>
      <c r="I449" s="360" t="s">
        <v>196</v>
      </c>
      <c r="J449" s="360" t="s">
        <v>198</v>
      </c>
      <c r="K449" s="358"/>
    </row>
    <row r="450" spans="1:11" ht="15.75" hidden="1">
      <c r="A450" s="383" t="s">
        <v>799</v>
      </c>
      <c r="B450" s="383"/>
      <c r="C450" s="383"/>
      <c r="D450" s="567" t="s">
        <v>1562</v>
      </c>
      <c r="E450" s="564"/>
      <c r="F450" s="361"/>
      <c r="G450" s="377"/>
      <c r="H450" s="565"/>
      <c r="I450" s="360"/>
      <c r="J450" s="360"/>
      <c r="K450" s="377"/>
    </row>
    <row r="451" spans="1:11" ht="18" hidden="1" customHeight="1">
      <c r="A451" s="357">
        <v>1</v>
      </c>
      <c r="B451" s="357" t="s">
        <v>3058</v>
      </c>
      <c r="C451" s="357" t="s">
        <v>334</v>
      </c>
      <c r="D451" s="359" t="s">
        <v>641</v>
      </c>
      <c r="E451" s="360">
        <v>0.1</v>
      </c>
      <c r="F451" s="360" t="s">
        <v>312</v>
      </c>
      <c r="G451" s="358" t="s">
        <v>2313</v>
      </c>
      <c r="H451" s="358" t="s">
        <v>156</v>
      </c>
      <c r="I451" s="360" t="s">
        <v>197</v>
      </c>
      <c r="J451" s="360" t="s">
        <v>198</v>
      </c>
      <c r="K451" s="358"/>
    </row>
    <row r="452" spans="1:11" ht="18" hidden="1" customHeight="1">
      <c r="A452" s="357">
        <v>2</v>
      </c>
      <c r="B452" s="357" t="s">
        <v>3059</v>
      </c>
      <c r="C452" s="357" t="s">
        <v>334</v>
      </c>
      <c r="D452" s="359" t="s">
        <v>642</v>
      </c>
      <c r="E452" s="360">
        <v>0.6</v>
      </c>
      <c r="F452" s="360" t="s">
        <v>304</v>
      </c>
      <c r="G452" s="358" t="s">
        <v>1430</v>
      </c>
      <c r="H452" s="358" t="s">
        <v>1799</v>
      </c>
      <c r="I452" s="360" t="s">
        <v>196</v>
      </c>
      <c r="J452" s="360" t="s">
        <v>198</v>
      </c>
      <c r="K452" s="358"/>
    </row>
    <row r="453" spans="1:11" ht="18" hidden="1" customHeight="1">
      <c r="A453" s="357">
        <v>3</v>
      </c>
      <c r="B453" s="357" t="s">
        <v>3060</v>
      </c>
      <c r="C453" s="357" t="s">
        <v>334</v>
      </c>
      <c r="D453" s="359" t="s">
        <v>2610</v>
      </c>
      <c r="E453" s="360">
        <v>0.2</v>
      </c>
      <c r="F453" s="360" t="s">
        <v>308</v>
      </c>
      <c r="G453" s="358" t="s">
        <v>2253</v>
      </c>
      <c r="H453" s="357" t="s">
        <v>1801</v>
      </c>
      <c r="I453" s="360" t="s">
        <v>196</v>
      </c>
      <c r="J453" s="360" t="s">
        <v>198</v>
      </c>
      <c r="K453" s="358"/>
    </row>
    <row r="454" spans="1:11" ht="18" hidden="1" customHeight="1">
      <c r="A454" s="357">
        <v>4</v>
      </c>
      <c r="B454" s="357" t="s">
        <v>3062</v>
      </c>
      <c r="C454" s="357" t="s">
        <v>334</v>
      </c>
      <c r="D454" s="359" t="s">
        <v>2611</v>
      </c>
      <c r="E454" s="360">
        <v>0.5</v>
      </c>
      <c r="F454" s="360" t="s">
        <v>305</v>
      </c>
      <c r="G454" s="364" t="s">
        <v>802</v>
      </c>
      <c r="H454" s="357" t="s">
        <v>160</v>
      </c>
      <c r="I454" s="360" t="s">
        <v>196</v>
      </c>
      <c r="J454" s="360" t="s">
        <v>198</v>
      </c>
      <c r="K454" s="364"/>
    </row>
    <row r="455" spans="1:11" ht="18" hidden="1" customHeight="1">
      <c r="A455" s="357">
        <v>5</v>
      </c>
      <c r="B455" s="357" t="s">
        <v>3063</v>
      </c>
      <c r="C455" s="357" t="s">
        <v>334</v>
      </c>
      <c r="D455" s="359" t="s">
        <v>643</v>
      </c>
      <c r="E455" s="360">
        <v>0.12</v>
      </c>
      <c r="F455" s="360" t="s">
        <v>304</v>
      </c>
      <c r="G455" s="364" t="s">
        <v>803</v>
      </c>
      <c r="H455" s="357" t="s">
        <v>160</v>
      </c>
      <c r="I455" s="360" t="s">
        <v>196</v>
      </c>
      <c r="J455" s="360" t="s">
        <v>198</v>
      </c>
      <c r="K455" s="364"/>
    </row>
    <row r="456" spans="1:11" ht="20.25" hidden="1" customHeight="1">
      <c r="A456" s="357">
        <v>6</v>
      </c>
      <c r="B456" s="357" t="s">
        <v>3064</v>
      </c>
      <c r="C456" s="357" t="s">
        <v>334</v>
      </c>
      <c r="D456" s="359" t="s">
        <v>2612</v>
      </c>
      <c r="E456" s="360">
        <v>0.4</v>
      </c>
      <c r="F456" s="360" t="s">
        <v>311</v>
      </c>
      <c r="G456" s="357" t="s">
        <v>2302</v>
      </c>
      <c r="H456" s="357" t="s">
        <v>1800</v>
      </c>
      <c r="I456" s="360" t="s">
        <v>196</v>
      </c>
      <c r="J456" s="360" t="s">
        <v>198</v>
      </c>
      <c r="K456" s="357"/>
    </row>
    <row r="457" spans="1:11" ht="20.25" hidden="1" customHeight="1">
      <c r="A457" s="357">
        <v>7</v>
      </c>
      <c r="B457" s="357" t="s">
        <v>3065</v>
      </c>
      <c r="C457" s="357" t="s">
        <v>334</v>
      </c>
      <c r="D457" s="359" t="s">
        <v>2613</v>
      </c>
      <c r="E457" s="360">
        <v>0.05</v>
      </c>
      <c r="F457" s="360" t="s">
        <v>311</v>
      </c>
      <c r="G457" s="364" t="s">
        <v>788</v>
      </c>
      <c r="H457" s="357" t="s">
        <v>153</v>
      </c>
      <c r="I457" s="360" t="s">
        <v>196</v>
      </c>
      <c r="J457" s="360" t="s">
        <v>198</v>
      </c>
      <c r="K457" s="364"/>
    </row>
    <row r="458" spans="1:11" ht="31.15" hidden="1" customHeight="1">
      <c r="A458" s="357">
        <v>8</v>
      </c>
      <c r="B458" s="357" t="s">
        <v>3066</v>
      </c>
      <c r="C458" s="357" t="s">
        <v>334</v>
      </c>
      <c r="D458" s="359" t="s">
        <v>2609</v>
      </c>
      <c r="E458" s="360">
        <v>0.5</v>
      </c>
      <c r="F458" s="360" t="s">
        <v>304</v>
      </c>
      <c r="G458" s="364" t="s">
        <v>1337</v>
      </c>
      <c r="H458" s="357" t="s">
        <v>159</v>
      </c>
      <c r="I458" s="360" t="s">
        <v>197</v>
      </c>
      <c r="J458" s="360" t="s">
        <v>198</v>
      </c>
      <c r="K458" s="364"/>
    </row>
    <row r="459" spans="1:11" ht="22.5" hidden="1" customHeight="1">
      <c r="A459" s="357">
        <v>9</v>
      </c>
      <c r="B459" s="357" t="s">
        <v>3067</v>
      </c>
      <c r="C459" s="357" t="s">
        <v>334</v>
      </c>
      <c r="D459" s="359" t="s">
        <v>644</v>
      </c>
      <c r="E459" s="360">
        <v>2.5000000000000001E-2</v>
      </c>
      <c r="F459" s="360" t="s">
        <v>320</v>
      </c>
      <c r="G459" s="364" t="s">
        <v>3248</v>
      </c>
      <c r="H459" s="357" t="s">
        <v>154</v>
      </c>
      <c r="I459" s="360" t="s">
        <v>197</v>
      </c>
      <c r="J459" s="360" t="s">
        <v>198</v>
      </c>
      <c r="K459" s="364"/>
    </row>
    <row r="460" spans="1:11" ht="31.15" hidden="1" customHeight="1">
      <c r="A460" s="357">
        <v>10</v>
      </c>
      <c r="B460" s="357" t="s">
        <v>3061</v>
      </c>
      <c r="C460" s="357" t="s">
        <v>334</v>
      </c>
      <c r="D460" s="359" t="s">
        <v>2614</v>
      </c>
      <c r="E460" s="360">
        <v>0.15</v>
      </c>
      <c r="F460" s="360" t="s">
        <v>801</v>
      </c>
      <c r="G460" s="358" t="s">
        <v>769</v>
      </c>
      <c r="H460" s="358" t="s">
        <v>155</v>
      </c>
      <c r="I460" s="360" t="s">
        <v>196</v>
      </c>
      <c r="J460" s="360" t="s">
        <v>198</v>
      </c>
      <c r="K460" s="358"/>
    </row>
    <row r="461" spans="1:11" ht="31.15" hidden="1" customHeight="1">
      <c r="A461" s="357">
        <v>11</v>
      </c>
      <c r="B461" s="357" t="s">
        <v>3068</v>
      </c>
      <c r="C461" s="357" t="s">
        <v>334</v>
      </c>
      <c r="D461" s="359" t="s">
        <v>2620</v>
      </c>
      <c r="E461" s="360">
        <v>0.8</v>
      </c>
      <c r="F461" s="360" t="s">
        <v>2264</v>
      </c>
      <c r="G461" s="360"/>
      <c r="H461" s="357" t="s">
        <v>155</v>
      </c>
      <c r="I461" s="360" t="s">
        <v>197</v>
      </c>
      <c r="J461" s="360" t="s">
        <v>198</v>
      </c>
      <c r="K461" s="360"/>
    </row>
    <row r="462" spans="1:11" ht="20.25" hidden="1" customHeight="1">
      <c r="A462" s="357">
        <v>12</v>
      </c>
      <c r="B462" s="357" t="s">
        <v>3069</v>
      </c>
      <c r="C462" s="357" t="s">
        <v>334</v>
      </c>
      <c r="D462" s="359" t="s">
        <v>645</v>
      </c>
      <c r="E462" s="360">
        <v>1.5</v>
      </c>
      <c r="F462" s="360" t="s">
        <v>311</v>
      </c>
      <c r="G462" s="360" t="s">
        <v>2244</v>
      </c>
      <c r="H462" s="357" t="s">
        <v>158</v>
      </c>
      <c r="I462" s="360" t="s">
        <v>197</v>
      </c>
      <c r="J462" s="360" t="s">
        <v>198</v>
      </c>
      <c r="K462" s="360"/>
    </row>
    <row r="463" spans="1:11" ht="49.9" hidden="1" customHeight="1">
      <c r="A463" s="357">
        <v>13</v>
      </c>
      <c r="B463" s="357" t="s">
        <v>3070</v>
      </c>
      <c r="C463" s="357" t="s">
        <v>334</v>
      </c>
      <c r="D463" s="359" t="s">
        <v>1532</v>
      </c>
      <c r="E463" s="360">
        <v>1.45</v>
      </c>
      <c r="F463" s="360" t="s">
        <v>1533</v>
      </c>
      <c r="G463" s="360" t="s">
        <v>1446</v>
      </c>
      <c r="H463" s="357" t="s">
        <v>1793</v>
      </c>
      <c r="I463" s="360" t="s">
        <v>197</v>
      </c>
      <c r="J463" s="360" t="s">
        <v>198</v>
      </c>
      <c r="K463" s="360" t="s">
        <v>514</v>
      </c>
    </row>
    <row r="464" spans="1:11" ht="15.6" hidden="1" customHeight="1">
      <c r="A464" s="383" t="s">
        <v>804</v>
      </c>
      <c r="B464" s="383"/>
      <c r="C464" s="383"/>
      <c r="D464" s="567" t="s">
        <v>1520</v>
      </c>
      <c r="E464" s="564"/>
      <c r="F464" s="361"/>
      <c r="G464" s="377"/>
      <c r="H464" s="565"/>
      <c r="I464" s="360"/>
      <c r="J464" s="360"/>
      <c r="K464" s="377"/>
    </row>
    <row r="465" spans="1:11" ht="55.9" hidden="1" customHeight="1">
      <c r="A465" s="357">
        <v>1</v>
      </c>
      <c r="B465" s="357" t="s">
        <v>245</v>
      </c>
      <c r="C465" s="357" t="s">
        <v>324</v>
      </c>
      <c r="D465" s="359" t="s">
        <v>3285</v>
      </c>
      <c r="E465" s="360">
        <v>30</v>
      </c>
      <c r="F465" s="360" t="s">
        <v>1159</v>
      </c>
      <c r="G465" s="357"/>
      <c r="H465" s="565" t="s">
        <v>1389</v>
      </c>
      <c r="I465" s="360" t="s">
        <v>197</v>
      </c>
      <c r="J465" s="360" t="s">
        <v>198</v>
      </c>
      <c r="K465" s="357" t="s">
        <v>3286</v>
      </c>
    </row>
    <row r="466" spans="1:11" ht="63" hidden="1">
      <c r="A466" s="357">
        <v>2</v>
      </c>
      <c r="B466" s="357" t="s">
        <v>246</v>
      </c>
      <c r="C466" s="357" t="s">
        <v>324</v>
      </c>
      <c r="D466" s="359" t="s">
        <v>1048</v>
      </c>
      <c r="E466" s="360">
        <v>28.73</v>
      </c>
      <c r="F466" s="360" t="s">
        <v>1386</v>
      </c>
      <c r="G466" s="357" t="s">
        <v>1049</v>
      </c>
      <c r="H466" s="565" t="s">
        <v>1050</v>
      </c>
      <c r="I466" s="360" t="s">
        <v>197</v>
      </c>
      <c r="J466" s="360" t="s">
        <v>198</v>
      </c>
      <c r="K466" s="357" t="s">
        <v>3286</v>
      </c>
    </row>
    <row r="467" spans="1:11" ht="63" hidden="1">
      <c r="A467" s="357">
        <v>3</v>
      </c>
      <c r="B467" s="357" t="s">
        <v>247</v>
      </c>
      <c r="C467" s="357" t="s">
        <v>324</v>
      </c>
      <c r="D467" s="359" t="s">
        <v>1557</v>
      </c>
      <c r="E467" s="360">
        <v>16.13</v>
      </c>
      <c r="F467" s="360" t="s">
        <v>1384</v>
      </c>
      <c r="G467" s="357"/>
      <c r="H467" s="565" t="s">
        <v>1390</v>
      </c>
      <c r="I467" s="360" t="s">
        <v>197</v>
      </c>
      <c r="J467" s="360" t="s">
        <v>198</v>
      </c>
      <c r="K467" s="357" t="s">
        <v>3284</v>
      </c>
    </row>
    <row r="468" spans="1:11" ht="63" hidden="1">
      <c r="A468" s="357">
        <v>4</v>
      </c>
      <c r="B468" s="357" t="s">
        <v>248</v>
      </c>
      <c r="C468" s="357" t="s">
        <v>324</v>
      </c>
      <c r="D468" s="359" t="s">
        <v>1051</v>
      </c>
      <c r="E468" s="360">
        <v>9.08</v>
      </c>
      <c r="F468" s="360" t="s">
        <v>1385</v>
      </c>
      <c r="G468" s="357"/>
      <c r="H468" s="565" t="s">
        <v>2822</v>
      </c>
      <c r="I468" s="360" t="s">
        <v>197</v>
      </c>
      <c r="J468" s="360" t="s">
        <v>198</v>
      </c>
      <c r="K468" s="357" t="s">
        <v>3286</v>
      </c>
    </row>
    <row r="469" spans="1:11" ht="60" hidden="1" customHeight="1">
      <c r="A469" s="357">
        <v>5</v>
      </c>
      <c r="B469" s="357" t="s">
        <v>249</v>
      </c>
      <c r="C469" s="357" t="s">
        <v>324</v>
      </c>
      <c r="D469" s="359" t="s">
        <v>2823</v>
      </c>
      <c r="E469" s="360">
        <v>8.4499999999999993</v>
      </c>
      <c r="F469" s="360" t="s">
        <v>1174</v>
      </c>
      <c r="G469" s="357"/>
      <c r="H469" s="565" t="s">
        <v>2824</v>
      </c>
      <c r="I469" s="360" t="s">
        <v>197</v>
      </c>
      <c r="J469" s="360" t="s">
        <v>198</v>
      </c>
      <c r="K469" s="357" t="s">
        <v>3286</v>
      </c>
    </row>
    <row r="470" spans="1:11" ht="62.45" hidden="1" customHeight="1">
      <c r="A470" s="357">
        <v>6</v>
      </c>
      <c r="B470" s="357" t="s">
        <v>3076</v>
      </c>
      <c r="C470" s="357" t="s">
        <v>324</v>
      </c>
      <c r="D470" s="359" t="s">
        <v>646</v>
      </c>
      <c r="E470" s="360">
        <v>20</v>
      </c>
      <c r="F470" s="403" t="s">
        <v>1547</v>
      </c>
      <c r="G470" s="358"/>
      <c r="H470" s="360" t="s">
        <v>1793</v>
      </c>
      <c r="I470" s="360" t="s">
        <v>196</v>
      </c>
      <c r="J470" s="360" t="s">
        <v>198</v>
      </c>
      <c r="K470" s="358"/>
    </row>
    <row r="471" spans="1:11" ht="62.45" hidden="1" customHeight="1">
      <c r="A471" s="357">
        <v>7</v>
      </c>
      <c r="B471" s="357" t="s">
        <v>253</v>
      </c>
      <c r="C471" s="357" t="s">
        <v>324</v>
      </c>
      <c r="D471" s="359" t="s">
        <v>2825</v>
      </c>
      <c r="E471" s="360">
        <v>5.76</v>
      </c>
      <c r="F471" s="360" t="s">
        <v>2826</v>
      </c>
      <c r="G471" s="357"/>
      <c r="H471" s="565" t="s">
        <v>154</v>
      </c>
      <c r="I471" s="360" t="s">
        <v>197</v>
      </c>
      <c r="J471" s="360" t="s">
        <v>198</v>
      </c>
      <c r="K471" s="357" t="s">
        <v>1047</v>
      </c>
    </row>
    <row r="472" spans="1:11" ht="46.9" hidden="1" customHeight="1">
      <c r="A472" s="357">
        <v>8</v>
      </c>
      <c r="B472" s="357" t="s">
        <v>254</v>
      </c>
      <c r="C472" s="357" t="s">
        <v>324</v>
      </c>
      <c r="D472" s="359" t="s">
        <v>2827</v>
      </c>
      <c r="E472" s="360">
        <v>2.88</v>
      </c>
      <c r="F472" s="360" t="s">
        <v>1396</v>
      </c>
      <c r="G472" s="357"/>
      <c r="H472" s="565" t="s">
        <v>159</v>
      </c>
      <c r="I472" s="360" t="s">
        <v>197</v>
      </c>
      <c r="J472" s="360" t="s">
        <v>198</v>
      </c>
      <c r="K472" s="357" t="s">
        <v>1047</v>
      </c>
    </row>
    <row r="473" spans="1:11" ht="62.45" hidden="1" customHeight="1">
      <c r="A473" s="357">
        <v>9</v>
      </c>
      <c r="B473" s="357" t="s">
        <v>255</v>
      </c>
      <c r="C473" s="357" t="s">
        <v>324</v>
      </c>
      <c r="D473" s="359" t="s">
        <v>2828</v>
      </c>
      <c r="E473" s="360">
        <v>1.92</v>
      </c>
      <c r="F473" s="360" t="s">
        <v>2593</v>
      </c>
      <c r="G473" s="357"/>
      <c r="H473" s="565" t="s">
        <v>159</v>
      </c>
      <c r="I473" s="360" t="s">
        <v>197</v>
      </c>
      <c r="J473" s="360" t="s">
        <v>198</v>
      </c>
      <c r="K473" s="357" t="s">
        <v>1047</v>
      </c>
    </row>
    <row r="474" spans="1:11" ht="46.9" hidden="1" customHeight="1">
      <c r="A474" s="357">
        <v>10</v>
      </c>
      <c r="B474" s="357" t="s">
        <v>256</v>
      </c>
      <c r="C474" s="357" t="s">
        <v>324</v>
      </c>
      <c r="D474" s="359" t="s">
        <v>2829</v>
      </c>
      <c r="E474" s="360">
        <v>4.32</v>
      </c>
      <c r="F474" s="360" t="s">
        <v>1393</v>
      </c>
      <c r="G474" s="357"/>
      <c r="H474" s="565" t="s">
        <v>161</v>
      </c>
      <c r="I474" s="360" t="s">
        <v>197</v>
      </c>
      <c r="J474" s="360" t="s">
        <v>198</v>
      </c>
      <c r="K474" s="357" t="s">
        <v>1047</v>
      </c>
    </row>
    <row r="475" spans="1:11" ht="31.15" hidden="1" customHeight="1">
      <c r="A475" s="357">
        <v>11</v>
      </c>
      <c r="B475" s="357" t="s">
        <v>250</v>
      </c>
      <c r="C475" s="357" t="s">
        <v>324</v>
      </c>
      <c r="D475" s="359" t="s">
        <v>1546</v>
      </c>
      <c r="E475" s="360">
        <v>18</v>
      </c>
      <c r="F475" s="360" t="s">
        <v>1550</v>
      </c>
      <c r="G475" s="357"/>
      <c r="H475" s="565" t="s">
        <v>1793</v>
      </c>
      <c r="I475" s="360" t="s">
        <v>197</v>
      </c>
      <c r="J475" s="360" t="s">
        <v>198</v>
      </c>
      <c r="K475" s="357" t="s">
        <v>1047</v>
      </c>
    </row>
    <row r="476" spans="1:11" ht="31.15" hidden="1" customHeight="1">
      <c r="A476" s="357">
        <v>12</v>
      </c>
      <c r="B476" s="357" t="s">
        <v>251</v>
      </c>
      <c r="C476" s="357" t="s">
        <v>324</v>
      </c>
      <c r="D476" s="359" t="s">
        <v>1545</v>
      </c>
      <c r="E476" s="360">
        <v>15</v>
      </c>
      <c r="F476" s="360" t="s">
        <v>1548</v>
      </c>
      <c r="G476" s="357"/>
      <c r="H476" s="565" t="s">
        <v>1793</v>
      </c>
      <c r="I476" s="360" t="s">
        <v>197</v>
      </c>
      <c r="J476" s="360" t="s">
        <v>198</v>
      </c>
      <c r="K476" s="357" t="s">
        <v>1047</v>
      </c>
    </row>
    <row r="477" spans="1:11" ht="31.15" hidden="1" customHeight="1">
      <c r="A477" s="357">
        <v>13</v>
      </c>
      <c r="B477" s="357" t="s">
        <v>257</v>
      </c>
      <c r="C477" s="357" t="s">
        <v>324</v>
      </c>
      <c r="D477" s="359" t="s">
        <v>2830</v>
      </c>
      <c r="E477" s="360">
        <v>8.82</v>
      </c>
      <c r="F477" s="360" t="s">
        <v>1126</v>
      </c>
      <c r="G477" s="357"/>
      <c r="H477" s="565" t="s">
        <v>1793</v>
      </c>
      <c r="I477" s="360" t="s">
        <v>197</v>
      </c>
      <c r="J477" s="360" t="s">
        <v>198</v>
      </c>
      <c r="K477" s="357" t="s">
        <v>1047</v>
      </c>
    </row>
    <row r="478" spans="1:11" ht="31.15" hidden="1" customHeight="1">
      <c r="A478" s="357">
        <v>14</v>
      </c>
      <c r="B478" s="357" t="s">
        <v>252</v>
      </c>
      <c r="C478" s="357" t="s">
        <v>324</v>
      </c>
      <c r="D478" s="359" t="s">
        <v>1544</v>
      </c>
      <c r="E478" s="360">
        <v>10</v>
      </c>
      <c r="F478" s="360" t="s">
        <v>1549</v>
      </c>
      <c r="G478" s="357"/>
      <c r="H478" s="565" t="s">
        <v>1793</v>
      </c>
      <c r="I478" s="360" t="s">
        <v>197</v>
      </c>
      <c r="J478" s="360" t="s">
        <v>198</v>
      </c>
      <c r="K478" s="357" t="s">
        <v>1047</v>
      </c>
    </row>
    <row r="479" spans="1:11" ht="62.45" hidden="1" customHeight="1">
      <c r="A479" s="357">
        <v>15</v>
      </c>
      <c r="B479" s="357" t="s">
        <v>3071</v>
      </c>
      <c r="C479" s="357" t="s">
        <v>324</v>
      </c>
      <c r="D479" s="359" t="s">
        <v>56</v>
      </c>
      <c r="E479" s="360">
        <v>2.5</v>
      </c>
      <c r="F479" s="360" t="s">
        <v>1127</v>
      </c>
      <c r="G479" s="360"/>
      <c r="H479" s="360" t="s">
        <v>1793</v>
      </c>
      <c r="I479" s="360" t="s">
        <v>197</v>
      </c>
      <c r="J479" s="360" t="s">
        <v>198</v>
      </c>
      <c r="K479" s="360"/>
    </row>
    <row r="480" spans="1:11" ht="31.15" hidden="1" customHeight="1">
      <c r="A480" s="357">
        <v>16</v>
      </c>
      <c r="B480" s="357" t="s">
        <v>283</v>
      </c>
      <c r="C480" s="357" t="s">
        <v>324</v>
      </c>
      <c r="D480" s="359" t="s">
        <v>1282</v>
      </c>
      <c r="E480" s="360">
        <v>0.72</v>
      </c>
      <c r="F480" s="360" t="s">
        <v>1283</v>
      </c>
      <c r="G480" s="357"/>
      <c r="H480" s="565" t="s">
        <v>1793</v>
      </c>
      <c r="I480" s="360" t="s">
        <v>197</v>
      </c>
      <c r="J480" s="360" t="s">
        <v>198</v>
      </c>
      <c r="K480" s="357"/>
    </row>
    <row r="481" spans="1:11" ht="46.9" hidden="1" customHeight="1">
      <c r="A481" s="357">
        <v>17</v>
      </c>
      <c r="B481" s="357" t="s">
        <v>1804</v>
      </c>
      <c r="C481" s="357" t="s">
        <v>324</v>
      </c>
      <c r="D481" s="359" t="s">
        <v>13</v>
      </c>
      <c r="E481" s="360">
        <v>0.6</v>
      </c>
      <c r="F481" s="360" t="s">
        <v>14</v>
      </c>
      <c r="G481" s="364" t="s">
        <v>16</v>
      </c>
      <c r="H481" s="565" t="s">
        <v>1793</v>
      </c>
      <c r="I481" s="360" t="s">
        <v>197</v>
      </c>
      <c r="J481" s="360" t="s">
        <v>198</v>
      </c>
      <c r="K481" s="364"/>
    </row>
    <row r="482" spans="1:11" ht="46.9" hidden="1" customHeight="1">
      <c r="A482" s="357">
        <v>18</v>
      </c>
      <c r="B482" s="357" t="s">
        <v>922</v>
      </c>
      <c r="C482" s="357" t="s">
        <v>324</v>
      </c>
      <c r="D482" s="359" t="s">
        <v>124</v>
      </c>
      <c r="E482" s="360">
        <v>0.8</v>
      </c>
      <c r="F482" s="360" t="s">
        <v>15</v>
      </c>
      <c r="G482" s="364" t="s">
        <v>17</v>
      </c>
      <c r="H482" s="565" t="s">
        <v>1793</v>
      </c>
      <c r="I482" s="360" t="s">
        <v>197</v>
      </c>
      <c r="J482" s="360" t="s">
        <v>198</v>
      </c>
      <c r="K482" s="364"/>
    </row>
    <row r="483" spans="1:11" ht="31.5" hidden="1">
      <c r="A483" s="357">
        <v>19</v>
      </c>
      <c r="B483" s="357" t="s">
        <v>258</v>
      </c>
      <c r="C483" s="357" t="s">
        <v>324</v>
      </c>
      <c r="D483" s="359" t="s">
        <v>2831</v>
      </c>
      <c r="E483" s="360">
        <v>3.15</v>
      </c>
      <c r="F483" s="360" t="s">
        <v>2832</v>
      </c>
      <c r="G483" s="357" t="s">
        <v>2833</v>
      </c>
      <c r="H483" s="565" t="s">
        <v>1796</v>
      </c>
      <c r="I483" s="360" t="s">
        <v>197</v>
      </c>
      <c r="J483" s="360" t="s">
        <v>198</v>
      </c>
      <c r="K483" s="357" t="s">
        <v>1047</v>
      </c>
    </row>
    <row r="484" spans="1:11" ht="31.5" hidden="1">
      <c r="A484" s="357">
        <v>20</v>
      </c>
      <c r="B484" s="357" t="s">
        <v>259</v>
      </c>
      <c r="C484" s="357" t="s">
        <v>324</v>
      </c>
      <c r="D484" s="359" t="s">
        <v>2834</v>
      </c>
      <c r="E484" s="360">
        <v>1.4</v>
      </c>
      <c r="F484" s="360" t="s">
        <v>2835</v>
      </c>
      <c r="G484" s="357"/>
      <c r="H484" s="565" t="s">
        <v>1796</v>
      </c>
      <c r="I484" s="360" t="s">
        <v>197</v>
      </c>
      <c r="J484" s="360" t="s">
        <v>198</v>
      </c>
      <c r="K484" s="357" t="s">
        <v>1047</v>
      </c>
    </row>
    <row r="485" spans="1:11" ht="31.5" hidden="1">
      <c r="A485" s="357">
        <v>21</v>
      </c>
      <c r="B485" s="357" t="s">
        <v>260</v>
      </c>
      <c r="C485" s="357" t="s">
        <v>324</v>
      </c>
      <c r="D485" s="359" t="s">
        <v>857</v>
      </c>
      <c r="E485" s="360">
        <v>0.7</v>
      </c>
      <c r="F485" s="360" t="s">
        <v>2836</v>
      </c>
      <c r="G485" s="357" t="s">
        <v>856</v>
      </c>
      <c r="H485" s="565" t="s">
        <v>154</v>
      </c>
      <c r="I485" s="360" t="s">
        <v>197</v>
      </c>
      <c r="J485" s="360" t="s">
        <v>198</v>
      </c>
      <c r="K485" s="357" t="s">
        <v>1047</v>
      </c>
    </row>
    <row r="486" spans="1:11" ht="31.5" hidden="1">
      <c r="A486" s="357">
        <v>22</v>
      </c>
      <c r="B486" s="357" t="s">
        <v>261</v>
      </c>
      <c r="C486" s="357" t="s">
        <v>324</v>
      </c>
      <c r="D486" s="359" t="s">
        <v>146</v>
      </c>
      <c r="E486" s="360">
        <v>0.7</v>
      </c>
      <c r="F486" s="360" t="s">
        <v>2836</v>
      </c>
      <c r="G486" s="357"/>
      <c r="H486" s="565" t="s">
        <v>1801</v>
      </c>
      <c r="I486" s="360" t="s">
        <v>197</v>
      </c>
      <c r="J486" s="360" t="s">
        <v>198</v>
      </c>
      <c r="K486" s="357" t="s">
        <v>1047</v>
      </c>
    </row>
    <row r="487" spans="1:11" ht="31.5" hidden="1">
      <c r="A487" s="357">
        <v>23</v>
      </c>
      <c r="B487" s="357" t="s">
        <v>262</v>
      </c>
      <c r="C487" s="357" t="s">
        <v>324</v>
      </c>
      <c r="D487" s="359" t="s">
        <v>1391</v>
      </c>
      <c r="E487" s="360">
        <v>0.35</v>
      </c>
      <c r="F487" s="360" t="s">
        <v>2837</v>
      </c>
      <c r="G487" s="357"/>
      <c r="H487" s="565" t="s">
        <v>199</v>
      </c>
      <c r="I487" s="360" t="s">
        <v>197</v>
      </c>
      <c r="J487" s="360" t="s">
        <v>198</v>
      </c>
      <c r="K487" s="357" t="s">
        <v>1047</v>
      </c>
    </row>
    <row r="488" spans="1:11" ht="31.5" hidden="1">
      <c r="A488" s="357">
        <v>24</v>
      </c>
      <c r="B488" s="357" t="s">
        <v>263</v>
      </c>
      <c r="C488" s="357" t="s">
        <v>324</v>
      </c>
      <c r="D488" s="359" t="s">
        <v>2838</v>
      </c>
      <c r="E488" s="360">
        <v>1.4</v>
      </c>
      <c r="F488" s="360" t="s">
        <v>2835</v>
      </c>
      <c r="G488" s="357"/>
      <c r="H488" s="565" t="s">
        <v>161</v>
      </c>
      <c r="I488" s="360" t="s">
        <v>197</v>
      </c>
      <c r="J488" s="360" t="s">
        <v>198</v>
      </c>
      <c r="K488" s="357" t="s">
        <v>1047</v>
      </c>
    </row>
    <row r="489" spans="1:11" ht="31.5" hidden="1">
      <c r="A489" s="357">
        <v>25</v>
      </c>
      <c r="B489" s="357" t="s">
        <v>264</v>
      </c>
      <c r="C489" s="357" t="s">
        <v>324</v>
      </c>
      <c r="D489" s="359" t="s">
        <v>2839</v>
      </c>
      <c r="E489" s="360">
        <v>1.05</v>
      </c>
      <c r="F489" s="360" t="s">
        <v>2840</v>
      </c>
      <c r="G489" s="357" t="s">
        <v>2099</v>
      </c>
      <c r="H489" s="565" t="s">
        <v>161</v>
      </c>
      <c r="I489" s="360" t="s">
        <v>197</v>
      </c>
      <c r="J489" s="360" t="s">
        <v>198</v>
      </c>
      <c r="K489" s="357" t="s">
        <v>1047</v>
      </c>
    </row>
    <row r="490" spans="1:11" ht="31.5" hidden="1">
      <c r="A490" s="357">
        <v>26</v>
      </c>
      <c r="B490" s="357" t="s">
        <v>265</v>
      </c>
      <c r="C490" s="357" t="s">
        <v>324</v>
      </c>
      <c r="D490" s="359" t="s">
        <v>2841</v>
      </c>
      <c r="E490" s="360">
        <v>1.75</v>
      </c>
      <c r="F490" s="360" t="s">
        <v>2842</v>
      </c>
      <c r="G490" s="357" t="s">
        <v>2843</v>
      </c>
      <c r="H490" s="565" t="s">
        <v>1799</v>
      </c>
      <c r="I490" s="360" t="s">
        <v>197</v>
      </c>
      <c r="J490" s="360" t="s">
        <v>198</v>
      </c>
      <c r="K490" s="357" t="s">
        <v>1047</v>
      </c>
    </row>
    <row r="491" spans="1:11" ht="31.5" hidden="1">
      <c r="A491" s="357">
        <v>27</v>
      </c>
      <c r="B491" s="357" t="s">
        <v>266</v>
      </c>
      <c r="C491" s="357" t="s">
        <v>324</v>
      </c>
      <c r="D491" s="359" t="s">
        <v>2844</v>
      </c>
      <c r="E491" s="360">
        <v>0.7</v>
      </c>
      <c r="F491" s="360" t="s">
        <v>2836</v>
      </c>
      <c r="G491" s="357" t="s">
        <v>2221</v>
      </c>
      <c r="H491" s="565" t="s">
        <v>1801</v>
      </c>
      <c r="I491" s="360" t="s">
        <v>197</v>
      </c>
      <c r="J491" s="360" t="s">
        <v>198</v>
      </c>
      <c r="K491" s="357" t="s">
        <v>1047</v>
      </c>
    </row>
    <row r="492" spans="1:11" ht="47.25" hidden="1">
      <c r="A492" s="357">
        <v>28</v>
      </c>
      <c r="B492" s="357" t="s">
        <v>267</v>
      </c>
      <c r="C492" s="357" t="s">
        <v>324</v>
      </c>
      <c r="D492" s="359" t="s">
        <v>2845</v>
      </c>
      <c r="E492" s="360">
        <v>3.85</v>
      </c>
      <c r="F492" s="360" t="s">
        <v>2846</v>
      </c>
      <c r="G492" s="357"/>
      <c r="H492" s="565" t="s">
        <v>2847</v>
      </c>
      <c r="I492" s="360" t="s">
        <v>197</v>
      </c>
      <c r="J492" s="360" t="s">
        <v>198</v>
      </c>
      <c r="K492" s="357" t="s">
        <v>1047</v>
      </c>
    </row>
    <row r="493" spans="1:11" ht="31.5" hidden="1">
      <c r="A493" s="357">
        <v>29</v>
      </c>
      <c r="B493" s="357" t="s">
        <v>268</v>
      </c>
      <c r="C493" s="357" t="s">
        <v>324</v>
      </c>
      <c r="D493" s="359" t="s">
        <v>2848</v>
      </c>
      <c r="E493" s="360">
        <v>2.8</v>
      </c>
      <c r="F493" s="360" t="s">
        <v>2849</v>
      </c>
      <c r="G493" s="357"/>
      <c r="H493" s="565" t="s">
        <v>159</v>
      </c>
      <c r="I493" s="360" t="s">
        <v>197</v>
      </c>
      <c r="J493" s="360" t="s">
        <v>198</v>
      </c>
      <c r="K493" s="357" t="s">
        <v>1047</v>
      </c>
    </row>
    <row r="494" spans="1:11" ht="31.15" hidden="1" customHeight="1">
      <c r="A494" s="357">
        <v>30</v>
      </c>
      <c r="B494" s="357" t="s">
        <v>3073</v>
      </c>
      <c r="C494" s="357" t="s">
        <v>324</v>
      </c>
      <c r="D494" s="359" t="s">
        <v>806</v>
      </c>
      <c r="E494" s="360">
        <v>0.5</v>
      </c>
      <c r="F494" s="360" t="s">
        <v>2781</v>
      </c>
      <c r="G494" s="360" t="s">
        <v>807</v>
      </c>
      <c r="H494" s="360" t="s">
        <v>156</v>
      </c>
      <c r="I494" s="360" t="s">
        <v>197</v>
      </c>
      <c r="J494" s="360" t="s">
        <v>198</v>
      </c>
      <c r="K494" s="360"/>
    </row>
    <row r="495" spans="1:11" ht="31.15" hidden="1" customHeight="1">
      <c r="A495" s="357">
        <v>31</v>
      </c>
      <c r="B495" s="357" t="s">
        <v>3074</v>
      </c>
      <c r="C495" s="357" t="s">
        <v>324</v>
      </c>
      <c r="D495" s="359" t="s">
        <v>808</v>
      </c>
      <c r="E495" s="360">
        <v>0.03</v>
      </c>
      <c r="F495" s="360" t="s">
        <v>349</v>
      </c>
      <c r="G495" s="403"/>
      <c r="H495" s="360" t="s">
        <v>809</v>
      </c>
      <c r="I495" s="360" t="s">
        <v>196</v>
      </c>
      <c r="J495" s="360" t="s">
        <v>198</v>
      </c>
      <c r="K495" s="360"/>
    </row>
    <row r="496" spans="1:11" ht="31.15" hidden="1" customHeight="1">
      <c r="A496" s="357">
        <v>32</v>
      </c>
      <c r="B496" s="357" t="s">
        <v>3075</v>
      </c>
      <c r="C496" s="357" t="s">
        <v>324</v>
      </c>
      <c r="D496" s="359" t="s">
        <v>810</v>
      </c>
      <c r="E496" s="360">
        <v>0.60000000000000009</v>
      </c>
      <c r="F496" s="360" t="s">
        <v>811</v>
      </c>
      <c r="G496" s="358" t="s">
        <v>812</v>
      </c>
      <c r="H496" s="360" t="s">
        <v>1793</v>
      </c>
      <c r="I496" s="360" t="s">
        <v>196</v>
      </c>
      <c r="J496" s="360" t="s">
        <v>198</v>
      </c>
      <c r="K496" s="358"/>
    </row>
    <row r="497" spans="1:11" ht="62.45" hidden="1" customHeight="1">
      <c r="A497" s="357">
        <v>33</v>
      </c>
      <c r="B497" s="357" t="s">
        <v>3077</v>
      </c>
      <c r="C497" s="357" t="s">
        <v>324</v>
      </c>
      <c r="D497" s="359" t="s">
        <v>2765</v>
      </c>
      <c r="E497" s="360">
        <v>2.31</v>
      </c>
      <c r="F497" s="403" t="s">
        <v>813</v>
      </c>
      <c r="G497" s="358" t="s">
        <v>814</v>
      </c>
      <c r="H497" s="360" t="s">
        <v>1793</v>
      </c>
      <c r="I497" s="360" t="s">
        <v>196</v>
      </c>
      <c r="J497" s="360" t="s">
        <v>198</v>
      </c>
      <c r="K497" s="358"/>
    </row>
    <row r="498" spans="1:11" ht="31.15" hidden="1" customHeight="1">
      <c r="A498" s="357">
        <v>34</v>
      </c>
      <c r="B498" s="357" t="s">
        <v>3078</v>
      </c>
      <c r="C498" s="357" t="s">
        <v>324</v>
      </c>
      <c r="D498" s="359" t="s">
        <v>815</v>
      </c>
      <c r="E498" s="360">
        <v>0.18</v>
      </c>
      <c r="F498" s="360" t="s">
        <v>816</v>
      </c>
      <c r="G498" s="358" t="s">
        <v>2246</v>
      </c>
      <c r="H498" s="357" t="s">
        <v>1799</v>
      </c>
      <c r="I498" s="360" t="s">
        <v>196</v>
      </c>
      <c r="J498" s="360" t="s">
        <v>198</v>
      </c>
      <c r="K498" s="358"/>
    </row>
    <row r="499" spans="1:11" ht="47.25" hidden="1">
      <c r="A499" s="357">
        <v>35</v>
      </c>
      <c r="B499" s="357" t="s">
        <v>3079</v>
      </c>
      <c r="C499" s="357" t="s">
        <v>324</v>
      </c>
      <c r="D499" s="359" t="s">
        <v>647</v>
      </c>
      <c r="E499" s="360">
        <v>0.60000000000000009</v>
      </c>
      <c r="F499" s="360" t="s">
        <v>817</v>
      </c>
      <c r="G499" s="358" t="s">
        <v>818</v>
      </c>
      <c r="H499" s="357" t="s">
        <v>1799</v>
      </c>
      <c r="I499" s="360" t="s">
        <v>196</v>
      </c>
      <c r="J499" s="360" t="s">
        <v>198</v>
      </c>
      <c r="K499" s="358"/>
    </row>
    <row r="500" spans="1:11" ht="31.15" hidden="1" customHeight="1">
      <c r="A500" s="357">
        <v>36</v>
      </c>
      <c r="B500" s="357" t="s">
        <v>3080</v>
      </c>
      <c r="C500" s="357" t="s">
        <v>324</v>
      </c>
      <c r="D500" s="359" t="s">
        <v>648</v>
      </c>
      <c r="E500" s="360">
        <v>0.4</v>
      </c>
      <c r="F500" s="360" t="s">
        <v>819</v>
      </c>
      <c r="G500" s="358" t="s">
        <v>820</v>
      </c>
      <c r="H500" s="357" t="s">
        <v>1799</v>
      </c>
      <c r="I500" s="360" t="s">
        <v>196</v>
      </c>
      <c r="J500" s="360" t="s">
        <v>198</v>
      </c>
      <c r="K500" s="358"/>
    </row>
    <row r="501" spans="1:11" ht="31.15" hidden="1" customHeight="1">
      <c r="A501" s="357">
        <v>37</v>
      </c>
      <c r="B501" s="357" t="s">
        <v>3081</v>
      </c>
      <c r="C501" s="357" t="s">
        <v>324</v>
      </c>
      <c r="D501" s="359" t="s">
        <v>821</v>
      </c>
      <c r="E501" s="360">
        <v>1.05</v>
      </c>
      <c r="F501" s="360" t="s">
        <v>822</v>
      </c>
      <c r="G501" s="358" t="s">
        <v>2246</v>
      </c>
      <c r="H501" s="357" t="s">
        <v>1799</v>
      </c>
      <c r="I501" s="360" t="s">
        <v>196</v>
      </c>
      <c r="J501" s="360" t="s">
        <v>198</v>
      </c>
      <c r="K501" s="358"/>
    </row>
    <row r="502" spans="1:11" ht="31.15" hidden="1" customHeight="1">
      <c r="A502" s="357">
        <v>38</v>
      </c>
      <c r="B502" s="357" t="s">
        <v>3082</v>
      </c>
      <c r="C502" s="357" t="s">
        <v>324</v>
      </c>
      <c r="D502" s="359" t="s">
        <v>823</v>
      </c>
      <c r="E502" s="360">
        <v>0.26</v>
      </c>
      <c r="F502" s="360" t="s">
        <v>824</v>
      </c>
      <c r="G502" s="357" t="s">
        <v>825</v>
      </c>
      <c r="H502" s="357" t="s">
        <v>1799</v>
      </c>
      <c r="I502" s="360" t="s">
        <v>196</v>
      </c>
      <c r="J502" s="360" t="s">
        <v>198</v>
      </c>
      <c r="K502" s="357"/>
    </row>
    <row r="503" spans="1:11" ht="31.15" hidden="1" customHeight="1">
      <c r="A503" s="357">
        <v>39</v>
      </c>
      <c r="B503" s="357" t="s">
        <v>3083</v>
      </c>
      <c r="C503" s="357" t="s">
        <v>324</v>
      </c>
      <c r="D503" s="359" t="s">
        <v>1431</v>
      </c>
      <c r="E503" s="360">
        <v>0.1</v>
      </c>
      <c r="F503" s="360" t="s">
        <v>827</v>
      </c>
      <c r="G503" s="357" t="s">
        <v>828</v>
      </c>
      <c r="H503" s="357" t="s">
        <v>1799</v>
      </c>
      <c r="I503" s="360" t="s">
        <v>196</v>
      </c>
      <c r="J503" s="360" t="s">
        <v>198</v>
      </c>
      <c r="K503" s="357"/>
    </row>
    <row r="504" spans="1:11" ht="31.15" hidden="1" customHeight="1">
      <c r="A504" s="357">
        <v>40</v>
      </c>
      <c r="B504" s="357" t="s">
        <v>3084</v>
      </c>
      <c r="C504" s="357" t="s">
        <v>324</v>
      </c>
      <c r="D504" s="359" t="s">
        <v>826</v>
      </c>
      <c r="E504" s="360">
        <v>0.69</v>
      </c>
      <c r="F504" s="360" t="s">
        <v>829</v>
      </c>
      <c r="G504" s="357" t="s">
        <v>800</v>
      </c>
      <c r="H504" s="357" t="s">
        <v>1799</v>
      </c>
      <c r="I504" s="360" t="s">
        <v>196</v>
      </c>
      <c r="J504" s="360" t="s">
        <v>198</v>
      </c>
      <c r="K504" s="357"/>
    </row>
    <row r="505" spans="1:11" ht="31.15" hidden="1" customHeight="1">
      <c r="A505" s="357">
        <v>41</v>
      </c>
      <c r="B505" s="357" t="s">
        <v>3085</v>
      </c>
      <c r="C505" s="357" t="s">
        <v>324</v>
      </c>
      <c r="D505" s="359" t="s">
        <v>830</v>
      </c>
      <c r="E505" s="360">
        <v>0.1</v>
      </c>
      <c r="F505" s="360" t="s">
        <v>831</v>
      </c>
      <c r="G505" s="357" t="s">
        <v>832</v>
      </c>
      <c r="H505" s="357" t="s">
        <v>1799</v>
      </c>
      <c r="I505" s="360" t="s">
        <v>196</v>
      </c>
      <c r="J505" s="360" t="s">
        <v>198</v>
      </c>
      <c r="K505" s="357"/>
    </row>
    <row r="506" spans="1:11" ht="31.15" hidden="1" customHeight="1">
      <c r="A506" s="357">
        <v>42</v>
      </c>
      <c r="B506" s="357" t="s">
        <v>3086</v>
      </c>
      <c r="C506" s="357" t="s">
        <v>324</v>
      </c>
      <c r="D506" s="359" t="s">
        <v>833</v>
      </c>
      <c r="E506" s="360">
        <v>0.1</v>
      </c>
      <c r="F506" s="360" t="s">
        <v>834</v>
      </c>
      <c r="G506" s="357" t="s">
        <v>590</v>
      </c>
      <c r="H506" s="357" t="s">
        <v>1799</v>
      </c>
      <c r="I506" s="360" t="s">
        <v>196</v>
      </c>
      <c r="J506" s="360" t="s">
        <v>198</v>
      </c>
      <c r="K506" s="357"/>
    </row>
    <row r="507" spans="1:11" ht="62.45" hidden="1" customHeight="1">
      <c r="A507" s="357">
        <v>43</v>
      </c>
      <c r="B507" s="357" t="s">
        <v>3087</v>
      </c>
      <c r="C507" s="357" t="s">
        <v>324</v>
      </c>
      <c r="D507" s="359" t="s">
        <v>835</v>
      </c>
      <c r="E507" s="360">
        <v>0.13</v>
      </c>
      <c r="F507" s="360" t="s">
        <v>1097</v>
      </c>
      <c r="G507" s="358" t="s">
        <v>3246</v>
      </c>
      <c r="H507" s="357" t="s">
        <v>1799</v>
      </c>
      <c r="I507" s="360" t="s">
        <v>196</v>
      </c>
      <c r="J507" s="360" t="s">
        <v>198</v>
      </c>
      <c r="K507" s="358"/>
    </row>
    <row r="508" spans="1:11" ht="62.45" hidden="1" customHeight="1">
      <c r="A508" s="357">
        <v>44</v>
      </c>
      <c r="B508" s="357" t="s">
        <v>3088</v>
      </c>
      <c r="C508" s="357" t="s">
        <v>324</v>
      </c>
      <c r="D508" s="359" t="s">
        <v>836</v>
      </c>
      <c r="E508" s="360">
        <v>0.19</v>
      </c>
      <c r="F508" s="360" t="s">
        <v>837</v>
      </c>
      <c r="G508" s="358" t="s">
        <v>838</v>
      </c>
      <c r="H508" s="357" t="s">
        <v>1799</v>
      </c>
      <c r="I508" s="360" t="s">
        <v>196</v>
      </c>
      <c r="J508" s="360" t="s">
        <v>198</v>
      </c>
      <c r="K508" s="358"/>
    </row>
    <row r="509" spans="1:11" ht="78" hidden="1" customHeight="1">
      <c r="A509" s="357">
        <v>45</v>
      </c>
      <c r="B509" s="357" t="s">
        <v>3089</v>
      </c>
      <c r="C509" s="357" t="s">
        <v>324</v>
      </c>
      <c r="D509" s="359" t="s">
        <v>839</v>
      </c>
      <c r="E509" s="360">
        <v>0.75</v>
      </c>
      <c r="F509" s="360" t="s">
        <v>840</v>
      </c>
      <c r="G509" s="358" t="s">
        <v>841</v>
      </c>
      <c r="H509" s="357" t="s">
        <v>1799</v>
      </c>
      <c r="I509" s="360" t="s">
        <v>196</v>
      </c>
      <c r="J509" s="360" t="s">
        <v>198</v>
      </c>
      <c r="K509" s="358"/>
    </row>
    <row r="510" spans="1:11" ht="31.15" hidden="1" customHeight="1">
      <c r="A510" s="357">
        <v>46</v>
      </c>
      <c r="B510" s="357" t="s">
        <v>3090</v>
      </c>
      <c r="C510" s="357" t="s">
        <v>324</v>
      </c>
      <c r="D510" s="359" t="s">
        <v>842</v>
      </c>
      <c r="E510" s="360">
        <v>3.74</v>
      </c>
      <c r="F510" s="360" t="s">
        <v>1376</v>
      </c>
      <c r="G510" s="358" t="s">
        <v>843</v>
      </c>
      <c r="H510" s="357" t="s">
        <v>1799</v>
      </c>
      <c r="I510" s="360" t="s">
        <v>197</v>
      </c>
      <c r="J510" s="360" t="s">
        <v>198</v>
      </c>
      <c r="K510" s="358"/>
    </row>
    <row r="511" spans="1:11" ht="31.15" hidden="1" customHeight="1">
      <c r="A511" s="357">
        <v>47</v>
      </c>
      <c r="B511" s="357" t="s">
        <v>3091</v>
      </c>
      <c r="C511" s="357" t="s">
        <v>324</v>
      </c>
      <c r="D511" s="359" t="s">
        <v>1379</v>
      </c>
      <c r="E511" s="360">
        <v>4.5</v>
      </c>
      <c r="F511" s="360" t="s">
        <v>1377</v>
      </c>
      <c r="G511" s="358" t="s">
        <v>843</v>
      </c>
      <c r="H511" s="357" t="s">
        <v>1799</v>
      </c>
      <c r="I511" s="360" t="s">
        <v>197</v>
      </c>
      <c r="J511" s="360" t="s">
        <v>198</v>
      </c>
      <c r="K511" s="358"/>
    </row>
    <row r="512" spans="1:11" ht="31.15" hidden="1" customHeight="1">
      <c r="A512" s="357">
        <v>48</v>
      </c>
      <c r="B512" s="357" t="s">
        <v>3092</v>
      </c>
      <c r="C512" s="357" t="s">
        <v>324</v>
      </c>
      <c r="D512" s="359" t="s">
        <v>1378</v>
      </c>
      <c r="E512" s="360">
        <v>2.8</v>
      </c>
      <c r="F512" s="360" t="s">
        <v>1380</v>
      </c>
      <c r="G512" s="358" t="s">
        <v>843</v>
      </c>
      <c r="H512" s="357" t="s">
        <v>1799</v>
      </c>
      <c r="I512" s="360" t="s">
        <v>197</v>
      </c>
      <c r="J512" s="360" t="s">
        <v>198</v>
      </c>
      <c r="K512" s="358"/>
    </row>
    <row r="513" spans="1:11" ht="62.45" hidden="1" customHeight="1">
      <c r="A513" s="357">
        <v>49</v>
      </c>
      <c r="B513" s="357" t="s">
        <v>3093</v>
      </c>
      <c r="C513" s="357" t="s">
        <v>324</v>
      </c>
      <c r="D513" s="359" t="s">
        <v>844</v>
      </c>
      <c r="E513" s="360">
        <v>1</v>
      </c>
      <c r="F513" s="360" t="s">
        <v>845</v>
      </c>
      <c r="G513" s="358"/>
      <c r="H513" s="357" t="s">
        <v>1794</v>
      </c>
      <c r="I513" s="360" t="s">
        <v>196</v>
      </c>
      <c r="J513" s="360" t="s">
        <v>198</v>
      </c>
      <c r="K513" s="358"/>
    </row>
    <row r="514" spans="1:11" ht="78" hidden="1" customHeight="1">
      <c r="A514" s="357">
        <v>50</v>
      </c>
      <c r="B514" s="357" t="s">
        <v>3094</v>
      </c>
      <c r="C514" s="357" t="s">
        <v>324</v>
      </c>
      <c r="D514" s="359" t="s">
        <v>846</v>
      </c>
      <c r="E514" s="360">
        <v>1.79</v>
      </c>
      <c r="F514" s="360" t="s">
        <v>847</v>
      </c>
      <c r="G514" s="358"/>
      <c r="H514" s="357" t="s">
        <v>1794</v>
      </c>
      <c r="I514" s="360" t="s">
        <v>196</v>
      </c>
      <c r="J514" s="360" t="s">
        <v>198</v>
      </c>
      <c r="K514" s="358"/>
    </row>
    <row r="515" spans="1:11" ht="31.15" hidden="1" customHeight="1">
      <c r="A515" s="357">
        <v>51</v>
      </c>
      <c r="B515" s="357" t="s">
        <v>3095</v>
      </c>
      <c r="C515" s="357" t="s">
        <v>324</v>
      </c>
      <c r="D515" s="359" t="s">
        <v>848</v>
      </c>
      <c r="E515" s="360">
        <v>0.24</v>
      </c>
      <c r="F515" s="480" t="s">
        <v>308</v>
      </c>
      <c r="G515" s="357" t="s">
        <v>849</v>
      </c>
      <c r="H515" s="357" t="s">
        <v>1794</v>
      </c>
      <c r="I515" s="360" t="s">
        <v>196</v>
      </c>
      <c r="J515" s="360" t="s">
        <v>198</v>
      </c>
      <c r="K515" s="357"/>
    </row>
    <row r="516" spans="1:11" ht="31.15" hidden="1" customHeight="1">
      <c r="A516" s="357">
        <v>52</v>
      </c>
      <c r="B516" s="357" t="s">
        <v>3096</v>
      </c>
      <c r="C516" s="357" t="s">
        <v>324</v>
      </c>
      <c r="D516" s="359" t="s">
        <v>850</v>
      </c>
      <c r="E516" s="360">
        <v>0.12</v>
      </c>
      <c r="F516" s="480" t="s">
        <v>311</v>
      </c>
      <c r="G516" s="357" t="s">
        <v>851</v>
      </c>
      <c r="H516" s="357" t="s">
        <v>1794</v>
      </c>
      <c r="I516" s="360" t="s">
        <v>196</v>
      </c>
      <c r="J516" s="360" t="s">
        <v>198</v>
      </c>
      <c r="K516" s="357"/>
    </row>
    <row r="517" spans="1:11" ht="31.15" hidden="1" customHeight="1">
      <c r="A517" s="357">
        <v>53</v>
      </c>
      <c r="B517" s="357" t="s">
        <v>3097</v>
      </c>
      <c r="C517" s="357" t="s">
        <v>324</v>
      </c>
      <c r="D517" s="359" t="s">
        <v>852</v>
      </c>
      <c r="E517" s="360">
        <v>0.12</v>
      </c>
      <c r="F517" s="480" t="s">
        <v>311</v>
      </c>
      <c r="G517" s="357" t="s">
        <v>851</v>
      </c>
      <c r="H517" s="357" t="s">
        <v>1794</v>
      </c>
      <c r="I517" s="360" t="s">
        <v>196</v>
      </c>
      <c r="J517" s="360" t="s">
        <v>198</v>
      </c>
      <c r="K517" s="357"/>
    </row>
    <row r="518" spans="1:11" ht="81" hidden="1" customHeight="1">
      <c r="A518" s="357">
        <v>54</v>
      </c>
      <c r="B518" s="357" t="s">
        <v>3098</v>
      </c>
      <c r="C518" s="357" t="s">
        <v>324</v>
      </c>
      <c r="D518" s="359" t="s">
        <v>853</v>
      </c>
      <c r="E518" s="360">
        <v>1.6100000000000003</v>
      </c>
      <c r="F518" s="360" t="s">
        <v>854</v>
      </c>
      <c r="G518" s="358"/>
      <c r="H518" s="357" t="s">
        <v>1801</v>
      </c>
      <c r="I518" s="360" t="s">
        <v>196</v>
      </c>
      <c r="J518" s="360" t="s">
        <v>198</v>
      </c>
      <c r="K518" s="358"/>
    </row>
    <row r="519" spans="1:11" ht="31.15" hidden="1" customHeight="1">
      <c r="A519" s="357">
        <v>55</v>
      </c>
      <c r="B519" s="357" t="s">
        <v>3099</v>
      </c>
      <c r="C519" s="357" t="s">
        <v>324</v>
      </c>
      <c r="D519" s="359" t="s">
        <v>1179</v>
      </c>
      <c r="E519" s="360">
        <v>0.1</v>
      </c>
      <c r="F519" s="360" t="s">
        <v>1180</v>
      </c>
      <c r="G519" s="358"/>
      <c r="H519" s="357" t="s">
        <v>1801</v>
      </c>
      <c r="I519" s="360" t="s">
        <v>196</v>
      </c>
      <c r="J519" s="360" t="s">
        <v>198</v>
      </c>
      <c r="K519" s="358"/>
    </row>
    <row r="520" spans="1:11" ht="34.15" hidden="1" customHeight="1">
      <c r="A520" s="357">
        <v>56</v>
      </c>
      <c r="B520" s="357" t="s">
        <v>3100</v>
      </c>
      <c r="C520" s="357" t="s">
        <v>324</v>
      </c>
      <c r="D520" s="359" t="s">
        <v>1173</v>
      </c>
      <c r="E520" s="360">
        <v>0.60000000000000009</v>
      </c>
      <c r="F520" s="403" t="s">
        <v>1181</v>
      </c>
      <c r="G520" s="358"/>
      <c r="H520" s="357" t="s">
        <v>161</v>
      </c>
      <c r="I520" s="360" t="s">
        <v>196</v>
      </c>
      <c r="J520" s="360" t="s">
        <v>198</v>
      </c>
      <c r="K520" s="358"/>
    </row>
    <row r="521" spans="1:11" ht="33" hidden="1" customHeight="1">
      <c r="A521" s="357">
        <v>57</v>
      </c>
      <c r="B521" s="357" t="s">
        <v>3101</v>
      </c>
      <c r="C521" s="357" t="s">
        <v>324</v>
      </c>
      <c r="D521" s="359" t="s">
        <v>1182</v>
      </c>
      <c r="E521" s="360">
        <v>2.2000000000000002</v>
      </c>
      <c r="F521" s="403" t="s">
        <v>1183</v>
      </c>
      <c r="G521" s="357" t="s">
        <v>1184</v>
      </c>
      <c r="H521" s="357" t="s">
        <v>161</v>
      </c>
      <c r="I521" s="360" t="s">
        <v>196</v>
      </c>
      <c r="J521" s="360" t="s">
        <v>198</v>
      </c>
      <c r="K521" s="357"/>
    </row>
    <row r="522" spans="1:11" ht="78" hidden="1" customHeight="1">
      <c r="A522" s="357">
        <v>58</v>
      </c>
      <c r="B522" s="357" t="s">
        <v>3102</v>
      </c>
      <c r="C522" s="357" t="s">
        <v>324</v>
      </c>
      <c r="D522" s="359" t="s">
        <v>1185</v>
      </c>
      <c r="E522" s="360">
        <v>0.86</v>
      </c>
      <c r="F522" s="403" t="s">
        <v>1186</v>
      </c>
      <c r="G522" s="357" t="s">
        <v>1187</v>
      </c>
      <c r="H522" s="357" t="s">
        <v>161</v>
      </c>
      <c r="I522" s="360" t="s">
        <v>196</v>
      </c>
      <c r="J522" s="360" t="s">
        <v>198</v>
      </c>
      <c r="K522" s="357"/>
    </row>
    <row r="523" spans="1:11" ht="46.9" hidden="1" customHeight="1">
      <c r="A523" s="357">
        <v>59</v>
      </c>
      <c r="B523" s="357" t="s">
        <v>3103</v>
      </c>
      <c r="C523" s="357" t="s">
        <v>324</v>
      </c>
      <c r="D523" s="359" t="s">
        <v>1188</v>
      </c>
      <c r="E523" s="360">
        <v>0.6</v>
      </c>
      <c r="F523" s="403" t="s">
        <v>1189</v>
      </c>
      <c r="G523" s="357" t="s">
        <v>1190</v>
      </c>
      <c r="H523" s="357" t="s">
        <v>161</v>
      </c>
      <c r="I523" s="360" t="s">
        <v>196</v>
      </c>
      <c r="J523" s="360" t="s">
        <v>198</v>
      </c>
      <c r="K523" s="357"/>
    </row>
    <row r="524" spans="1:11" ht="31.15" hidden="1" customHeight="1">
      <c r="A524" s="357">
        <v>60</v>
      </c>
      <c r="B524" s="357" t="s">
        <v>3104</v>
      </c>
      <c r="C524" s="357" t="s">
        <v>324</v>
      </c>
      <c r="D524" s="359" t="s">
        <v>1191</v>
      </c>
      <c r="E524" s="360">
        <v>0.45999999999999996</v>
      </c>
      <c r="F524" s="403" t="s">
        <v>1192</v>
      </c>
      <c r="G524" s="358" t="s">
        <v>1193</v>
      </c>
      <c r="H524" s="357" t="s">
        <v>161</v>
      </c>
      <c r="I524" s="360" t="s">
        <v>196</v>
      </c>
      <c r="J524" s="360" t="s">
        <v>198</v>
      </c>
      <c r="K524" s="358"/>
    </row>
    <row r="525" spans="1:11" ht="15.6" hidden="1" customHeight="1">
      <c r="A525" s="357">
        <v>61</v>
      </c>
      <c r="B525" s="357" t="s">
        <v>3105</v>
      </c>
      <c r="C525" s="357" t="s">
        <v>324</v>
      </c>
      <c r="D525" s="359" t="s">
        <v>1194</v>
      </c>
      <c r="E525" s="360">
        <v>0.22</v>
      </c>
      <c r="F525" s="403" t="s">
        <v>1195</v>
      </c>
      <c r="G525" s="358" t="s">
        <v>1196</v>
      </c>
      <c r="H525" s="357" t="s">
        <v>161</v>
      </c>
      <c r="I525" s="360" t="s">
        <v>196</v>
      </c>
      <c r="J525" s="360" t="s">
        <v>198</v>
      </c>
      <c r="K525" s="358"/>
    </row>
    <row r="526" spans="1:11" ht="46.9" hidden="1" customHeight="1">
      <c r="A526" s="357">
        <v>62</v>
      </c>
      <c r="B526" s="357" t="s">
        <v>3106</v>
      </c>
      <c r="C526" s="357" t="s">
        <v>324</v>
      </c>
      <c r="D526" s="359" t="s">
        <v>1197</v>
      </c>
      <c r="E526" s="360">
        <v>0.77</v>
      </c>
      <c r="F526" s="403" t="s">
        <v>1198</v>
      </c>
      <c r="G526" s="358" t="s">
        <v>1199</v>
      </c>
      <c r="H526" s="357" t="s">
        <v>161</v>
      </c>
      <c r="I526" s="360" t="s">
        <v>196</v>
      </c>
      <c r="J526" s="360" t="s">
        <v>198</v>
      </c>
      <c r="K526" s="358"/>
    </row>
    <row r="527" spans="1:11" ht="31.15" hidden="1" customHeight="1">
      <c r="A527" s="357">
        <v>63</v>
      </c>
      <c r="B527" s="357" t="s">
        <v>3107</v>
      </c>
      <c r="C527" s="357" t="s">
        <v>324</v>
      </c>
      <c r="D527" s="359" t="s">
        <v>1200</v>
      </c>
      <c r="E527" s="360">
        <v>0.2</v>
      </c>
      <c r="F527" s="403" t="s">
        <v>1201</v>
      </c>
      <c r="G527" s="358" t="s">
        <v>1202</v>
      </c>
      <c r="H527" s="357" t="s">
        <v>161</v>
      </c>
      <c r="I527" s="360" t="s">
        <v>196</v>
      </c>
      <c r="J527" s="360" t="s">
        <v>198</v>
      </c>
      <c r="K527" s="358"/>
    </row>
    <row r="528" spans="1:11" ht="31.15" hidden="1" customHeight="1">
      <c r="A528" s="357">
        <v>64</v>
      </c>
      <c r="B528" s="357" t="s">
        <v>3108</v>
      </c>
      <c r="C528" s="357" t="s">
        <v>324</v>
      </c>
      <c r="D528" s="359" t="s">
        <v>1194</v>
      </c>
      <c r="E528" s="360">
        <v>0.09</v>
      </c>
      <c r="F528" s="403" t="s">
        <v>1203</v>
      </c>
      <c r="G528" s="358" t="s">
        <v>1196</v>
      </c>
      <c r="H528" s="357" t="s">
        <v>161</v>
      </c>
      <c r="I528" s="360" t="s">
        <v>196</v>
      </c>
      <c r="J528" s="360" t="s">
        <v>198</v>
      </c>
      <c r="K528" s="358"/>
    </row>
    <row r="529" spans="1:11" ht="46.9" hidden="1" customHeight="1">
      <c r="A529" s="357">
        <v>65</v>
      </c>
      <c r="B529" s="357" t="s">
        <v>3109</v>
      </c>
      <c r="C529" s="357" t="s">
        <v>324</v>
      </c>
      <c r="D529" s="359" t="s">
        <v>1204</v>
      </c>
      <c r="E529" s="360">
        <v>1.41</v>
      </c>
      <c r="F529" s="403" t="s">
        <v>1205</v>
      </c>
      <c r="G529" s="358" t="s">
        <v>1206</v>
      </c>
      <c r="H529" s="357" t="s">
        <v>161</v>
      </c>
      <c r="I529" s="360" t="s">
        <v>196</v>
      </c>
      <c r="J529" s="360" t="s">
        <v>198</v>
      </c>
      <c r="K529" s="358"/>
    </row>
    <row r="530" spans="1:11" ht="31.15" hidden="1" customHeight="1">
      <c r="A530" s="357">
        <v>66</v>
      </c>
      <c r="B530" s="357" t="s">
        <v>3110</v>
      </c>
      <c r="C530" s="357" t="s">
        <v>324</v>
      </c>
      <c r="D530" s="359" t="s">
        <v>1200</v>
      </c>
      <c r="E530" s="360">
        <v>0.06</v>
      </c>
      <c r="F530" s="403" t="s">
        <v>1207</v>
      </c>
      <c r="G530" s="358" t="s">
        <v>1208</v>
      </c>
      <c r="H530" s="357" t="s">
        <v>161</v>
      </c>
      <c r="I530" s="360" t="s">
        <v>196</v>
      </c>
      <c r="J530" s="360" t="s">
        <v>198</v>
      </c>
      <c r="K530" s="358"/>
    </row>
    <row r="531" spans="1:11" ht="31.15" hidden="1" customHeight="1">
      <c r="A531" s="357">
        <v>67</v>
      </c>
      <c r="B531" s="357" t="s">
        <v>3111</v>
      </c>
      <c r="C531" s="357" t="s">
        <v>324</v>
      </c>
      <c r="D531" s="359" t="s">
        <v>1209</v>
      </c>
      <c r="E531" s="360">
        <v>0.19</v>
      </c>
      <c r="F531" s="403" t="s">
        <v>1210</v>
      </c>
      <c r="G531" s="358" t="s">
        <v>1211</v>
      </c>
      <c r="H531" s="357" t="s">
        <v>161</v>
      </c>
      <c r="I531" s="360" t="s">
        <v>196</v>
      </c>
      <c r="J531" s="360" t="s">
        <v>198</v>
      </c>
      <c r="K531" s="358"/>
    </row>
    <row r="532" spans="1:11" ht="46.9" hidden="1" customHeight="1">
      <c r="A532" s="357">
        <v>68</v>
      </c>
      <c r="B532" s="357" t="s">
        <v>3112</v>
      </c>
      <c r="C532" s="357" t="s">
        <v>324</v>
      </c>
      <c r="D532" s="359" t="s">
        <v>1212</v>
      </c>
      <c r="E532" s="360">
        <v>1.35</v>
      </c>
      <c r="F532" s="360" t="s">
        <v>1213</v>
      </c>
      <c r="G532" s="358"/>
      <c r="H532" s="358" t="s">
        <v>1796</v>
      </c>
      <c r="I532" s="360" t="s">
        <v>196</v>
      </c>
      <c r="J532" s="360" t="s">
        <v>198</v>
      </c>
      <c r="K532" s="358"/>
    </row>
    <row r="533" spans="1:11" ht="78" hidden="1" customHeight="1">
      <c r="A533" s="357">
        <v>69</v>
      </c>
      <c r="B533" s="357" t="s">
        <v>3113</v>
      </c>
      <c r="C533" s="357" t="s">
        <v>324</v>
      </c>
      <c r="D533" s="359" t="s">
        <v>1214</v>
      </c>
      <c r="E533" s="360">
        <v>2</v>
      </c>
      <c r="F533" s="360" t="s">
        <v>1215</v>
      </c>
      <c r="G533" s="358"/>
      <c r="H533" s="358" t="s">
        <v>1796</v>
      </c>
      <c r="I533" s="360" t="s">
        <v>196</v>
      </c>
      <c r="J533" s="360" t="s">
        <v>198</v>
      </c>
      <c r="K533" s="358"/>
    </row>
    <row r="534" spans="1:11" ht="62.45" hidden="1" customHeight="1">
      <c r="A534" s="357">
        <v>70</v>
      </c>
      <c r="B534" s="357" t="s">
        <v>3114</v>
      </c>
      <c r="C534" s="357" t="s">
        <v>324</v>
      </c>
      <c r="D534" s="359" t="s">
        <v>1216</v>
      </c>
      <c r="E534" s="360">
        <v>1.25</v>
      </c>
      <c r="F534" s="360" t="s">
        <v>1217</v>
      </c>
      <c r="G534" s="358"/>
      <c r="H534" s="485" t="s">
        <v>154</v>
      </c>
      <c r="I534" s="360" t="s">
        <v>196</v>
      </c>
      <c r="J534" s="360" t="s">
        <v>198</v>
      </c>
      <c r="K534" s="358"/>
    </row>
    <row r="535" spans="1:11" ht="31.9" hidden="1" customHeight="1">
      <c r="A535" s="357">
        <v>71</v>
      </c>
      <c r="B535" s="357" t="s">
        <v>3115</v>
      </c>
      <c r="C535" s="357" t="s">
        <v>324</v>
      </c>
      <c r="D535" s="359" t="s">
        <v>1218</v>
      </c>
      <c r="E535" s="360">
        <v>0.03</v>
      </c>
      <c r="F535" s="360" t="s">
        <v>1219</v>
      </c>
      <c r="G535" s="358"/>
      <c r="H535" s="485" t="s">
        <v>154</v>
      </c>
      <c r="I535" s="360" t="s">
        <v>196</v>
      </c>
      <c r="J535" s="360" t="s">
        <v>198</v>
      </c>
      <c r="K535" s="358"/>
    </row>
    <row r="536" spans="1:11" ht="33.6" hidden="1" customHeight="1">
      <c r="A536" s="357">
        <v>72</v>
      </c>
      <c r="B536" s="357" t="s">
        <v>3116</v>
      </c>
      <c r="C536" s="357" t="s">
        <v>324</v>
      </c>
      <c r="D536" s="359" t="s">
        <v>1220</v>
      </c>
      <c r="E536" s="360">
        <v>0.06</v>
      </c>
      <c r="F536" s="360" t="s">
        <v>304</v>
      </c>
      <c r="G536" s="358"/>
      <c r="H536" s="485" t="s">
        <v>154</v>
      </c>
      <c r="I536" s="360" t="s">
        <v>196</v>
      </c>
      <c r="J536" s="360" t="s">
        <v>198</v>
      </c>
      <c r="K536" s="358"/>
    </row>
    <row r="537" spans="1:11" ht="31.15" hidden="1" customHeight="1">
      <c r="A537" s="357">
        <v>73</v>
      </c>
      <c r="B537" s="357" t="s">
        <v>3117</v>
      </c>
      <c r="C537" s="357" t="s">
        <v>324</v>
      </c>
      <c r="D537" s="359" t="s">
        <v>1221</v>
      </c>
      <c r="E537" s="360">
        <v>0.13</v>
      </c>
      <c r="F537" s="360" t="s">
        <v>1222</v>
      </c>
      <c r="G537" s="358"/>
      <c r="H537" s="485" t="s">
        <v>154</v>
      </c>
      <c r="I537" s="360" t="s">
        <v>196</v>
      </c>
      <c r="J537" s="360" t="s">
        <v>198</v>
      </c>
      <c r="K537" s="358"/>
    </row>
    <row r="538" spans="1:11" ht="31.15" hidden="1" customHeight="1">
      <c r="A538" s="357">
        <v>74</v>
      </c>
      <c r="B538" s="357" t="s">
        <v>3118</v>
      </c>
      <c r="C538" s="357" t="s">
        <v>324</v>
      </c>
      <c r="D538" s="359" t="s">
        <v>1223</v>
      </c>
      <c r="E538" s="360">
        <v>0.02</v>
      </c>
      <c r="F538" s="360" t="s">
        <v>1224</v>
      </c>
      <c r="G538" s="358"/>
      <c r="H538" s="485" t="s">
        <v>154</v>
      </c>
      <c r="I538" s="360" t="s">
        <v>196</v>
      </c>
      <c r="J538" s="360" t="s">
        <v>198</v>
      </c>
      <c r="K538" s="358"/>
    </row>
    <row r="539" spans="1:11" ht="18" hidden="1" customHeight="1">
      <c r="A539" s="357">
        <v>75</v>
      </c>
      <c r="B539" s="357" t="s">
        <v>3119</v>
      </c>
      <c r="C539" s="357" t="s">
        <v>324</v>
      </c>
      <c r="D539" s="359" t="s">
        <v>1225</v>
      </c>
      <c r="E539" s="360">
        <v>0.4</v>
      </c>
      <c r="F539" s="360" t="s">
        <v>308</v>
      </c>
      <c r="G539" s="358"/>
      <c r="H539" s="485" t="s">
        <v>154</v>
      </c>
      <c r="I539" s="360" t="s">
        <v>197</v>
      </c>
      <c r="J539" s="360" t="s">
        <v>198</v>
      </c>
      <c r="K539" s="358"/>
    </row>
    <row r="540" spans="1:11" ht="18" hidden="1" customHeight="1">
      <c r="A540" s="357">
        <v>76</v>
      </c>
      <c r="B540" s="357" t="s">
        <v>3120</v>
      </c>
      <c r="C540" s="357" t="s">
        <v>324</v>
      </c>
      <c r="D540" s="359" t="s">
        <v>2802</v>
      </c>
      <c r="E540" s="360">
        <v>0.5</v>
      </c>
      <c r="F540" s="360" t="s">
        <v>308</v>
      </c>
      <c r="G540" s="358"/>
      <c r="H540" s="485" t="s">
        <v>154</v>
      </c>
      <c r="I540" s="360" t="s">
        <v>197</v>
      </c>
      <c r="J540" s="360" t="s">
        <v>198</v>
      </c>
      <c r="K540" s="358"/>
    </row>
    <row r="541" spans="1:11" ht="18" hidden="1" customHeight="1">
      <c r="A541" s="357">
        <v>77</v>
      </c>
      <c r="B541" s="357" t="s">
        <v>3121</v>
      </c>
      <c r="C541" s="357" t="s">
        <v>324</v>
      </c>
      <c r="D541" s="359" t="s">
        <v>1226</v>
      </c>
      <c r="E541" s="360">
        <v>0.9</v>
      </c>
      <c r="F541" s="360" t="s">
        <v>308</v>
      </c>
      <c r="G541" s="358"/>
      <c r="H541" s="485" t="s">
        <v>154</v>
      </c>
      <c r="I541" s="360" t="s">
        <v>197</v>
      </c>
      <c r="J541" s="360" t="s">
        <v>198</v>
      </c>
      <c r="K541" s="358"/>
    </row>
    <row r="542" spans="1:11" ht="18" hidden="1" customHeight="1">
      <c r="A542" s="357">
        <v>78</v>
      </c>
      <c r="B542" s="357" t="s">
        <v>3122</v>
      </c>
      <c r="C542" s="357" t="s">
        <v>324</v>
      </c>
      <c r="D542" s="359" t="s">
        <v>2773</v>
      </c>
      <c r="E542" s="360">
        <v>0.3</v>
      </c>
      <c r="F542" s="360" t="s">
        <v>308</v>
      </c>
      <c r="G542" s="358"/>
      <c r="H542" s="485" t="s">
        <v>154</v>
      </c>
      <c r="I542" s="360" t="s">
        <v>197</v>
      </c>
      <c r="J542" s="360" t="s">
        <v>198</v>
      </c>
      <c r="K542" s="358"/>
    </row>
    <row r="543" spans="1:11" ht="31.15" hidden="1" customHeight="1">
      <c r="A543" s="357">
        <v>79</v>
      </c>
      <c r="B543" s="357" t="s">
        <v>3123</v>
      </c>
      <c r="C543" s="357" t="s">
        <v>324</v>
      </c>
      <c r="D543" s="359" t="s">
        <v>2774</v>
      </c>
      <c r="E543" s="360">
        <v>0.6</v>
      </c>
      <c r="F543" s="360" t="s">
        <v>1375</v>
      </c>
      <c r="G543" s="358"/>
      <c r="H543" s="485" t="s">
        <v>154</v>
      </c>
      <c r="I543" s="360" t="s">
        <v>197</v>
      </c>
      <c r="J543" s="360" t="s">
        <v>198</v>
      </c>
      <c r="K543" s="358"/>
    </row>
    <row r="544" spans="1:11" ht="31.15" hidden="1" customHeight="1">
      <c r="A544" s="357">
        <v>80</v>
      </c>
      <c r="B544" s="357" t="s">
        <v>3124</v>
      </c>
      <c r="C544" s="357" t="s">
        <v>324</v>
      </c>
      <c r="D544" s="359" t="s">
        <v>2772</v>
      </c>
      <c r="E544" s="360">
        <v>0.06</v>
      </c>
      <c r="F544" s="360" t="s">
        <v>1227</v>
      </c>
      <c r="G544" s="358"/>
      <c r="H544" s="485" t="s">
        <v>154</v>
      </c>
      <c r="I544" s="360" t="s">
        <v>196</v>
      </c>
      <c r="J544" s="360" t="s">
        <v>198</v>
      </c>
      <c r="K544" s="358"/>
    </row>
    <row r="545" spans="1:11" ht="31.15" hidden="1" customHeight="1">
      <c r="A545" s="357">
        <v>81</v>
      </c>
      <c r="B545" s="357" t="s">
        <v>3125</v>
      </c>
      <c r="C545" s="357" t="s">
        <v>324</v>
      </c>
      <c r="D545" s="359" t="s">
        <v>1228</v>
      </c>
      <c r="E545" s="360">
        <v>0.71000000000000008</v>
      </c>
      <c r="F545" s="360" t="s">
        <v>1229</v>
      </c>
      <c r="G545" s="358"/>
      <c r="H545" s="357" t="s">
        <v>160</v>
      </c>
      <c r="I545" s="360" t="s">
        <v>196</v>
      </c>
      <c r="J545" s="360" t="s">
        <v>198</v>
      </c>
      <c r="K545" s="358"/>
    </row>
    <row r="546" spans="1:11" ht="15.75" hidden="1">
      <c r="A546" s="357">
        <v>82</v>
      </c>
      <c r="B546" s="357" t="s">
        <v>3126</v>
      </c>
      <c r="C546" s="357" t="s">
        <v>324</v>
      </c>
      <c r="D546" s="359" t="s">
        <v>48</v>
      </c>
      <c r="E546" s="360">
        <v>1.5</v>
      </c>
      <c r="F546" s="360" t="s">
        <v>308</v>
      </c>
      <c r="G546" s="358" t="s">
        <v>50</v>
      </c>
      <c r="H546" s="357" t="s">
        <v>160</v>
      </c>
      <c r="I546" s="360" t="s">
        <v>197</v>
      </c>
      <c r="J546" s="360" t="s">
        <v>198</v>
      </c>
      <c r="K546" s="358"/>
    </row>
    <row r="547" spans="1:11" ht="31.15" hidden="1" customHeight="1">
      <c r="A547" s="357">
        <v>83</v>
      </c>
      <c r="B547" s="357" t="s">
        <v>3127</v>
      </c>
      <c r="C547" s="357" t="s">
        <v>324</v>
      </c>
      <c r="D547" s="359" t="s">
        <v>47</v>
      </c>
      <c r="E547" s="360">
        <v>2.6</v>
      </c>
      <c r="F547" s="360" t="s">
        <v>2725</v>
      </c>
      <c r="G547" s="364" t="s">
        <v>49</v>
      </c>
      <c r="H547" s="357" t="s">
        <v>160</v>
      </c>
      <c r="I547" s="360" t="s">
        <v>197</v>
      </c>
      <c r="J547" s="360" t="s">
        <v>198</v>
      </c>
      <c r="K547" s="364"/>
    </row>
    <row r="548" spans="1:11" ht="46.9" hidden="1" customHeight="1">
      <c r="A548" s="357">
        <v>84</v>
      </c>
      <c r="B548" s="357" t="s">
        <v>3128</v>
      </c>
      <c r="C548" s="357" t="s">
        <v>324</v>
      </c>
      <c r="D548" s="359" t="s">
        <v>1230</v>
      </c>
      <c r="E548" s="360">
        <v>2</v>
      </c>
      <c r="F548" s="360" t="s">
        <v>1098</v>
      </c>
      <c r="G548" s="358"/>
      <c r="H548" s="358" t="s">
        <v>199</v>
      </c>
      <c r="I548" s="360" t="s">
        <v>196</v>
      </c>
      <c r="J548" s="360" t="s">
        <v>198</v>
      </c>
      <c r="K548" s="358"/>
    </row>
    <row r="549" spans="1:11" ht="47.45" hidden="1" customHeight="1">
      <c r="A549" s="357">
        <v>85</v>
      </c>
      <c r="B549" s="357" t="s">
        <v>3129</v>
      </c>
      <c r="C549" s="357" t="s">
        <v>324</v>
      </c>
      <c r="D549" s="359" t="s">
        <v>1231</v>
      </c>
      <c r="E549" s="360">
        <v>0.5</v>
      </c>
      <c r="F549" s="360" t="s">
        <v>1232</v>
      </c>
      <c r="G549" s="364" t="s">
        <v>1233</v>
      </c>
      <c r="H549" s="358" t="s">
        <v>199</v>
      </c>
      <c r="I549" s="360" t="s">
        <v>196</v>
      </c>
      <c r="J549" s="360" t="s">
        <v>198</v>
      </c>
      <c r="K549" s="364"/>
    </row>
    <row r="550" spans="1:11" ht="15.6" hidden="1" customHeight="1">
      <c r="A550" s="357">
        <v>86</v>
      </c>
      <c r="B550" s="357" t="s">
        <v>3130</v>
      </c>
      <c r="C550" s="357" t="s">
        <v>324</v>
      </c>
      <c r="D550" s="359" t="s">
        <v>1234</v>
      </c>
      <c r="E550" s="360">
        <v>0.3</v>
      </c>
      <c r="F550" s="360" t="s">
        <v>324</v>
      </c>
      <c r="G550" s="364" t="s">
        <v>1235</v>
      </c>
      <c r="H550" s="358" t="s">
        <v>199</v>
      </c>
      <c r="I550" s="360" t="s">
        <v>196</v>
      </c>
      <c r="J550" s="360" t="s">
        <v>198</v>
      </c>
      <c r="K550" s="364"/>
    </row>
    <row r="551" spans="1:11" ht="78" hidden="1" customHeight="1">
      <c r="A551" s="357">
        <v>87</v>
      </c>
      <c r="B551" s="357" t="s">
        <v>3131</v>
      </c>
      <c r="C551" s="357" t="s">
        <v>324</v>
      </c>
      <c r="D551" s="359" t="s">
        <v>1236</v>
      </c>
      <c r="E551" s="360">
        <v>1.6500000000000004</v>
      </c>
      <c r="F551" s="360" t="s">
        <v>1237</v>
      </c>
      <c r="G551" s="364"/>
      <c r="H551" s="358" t="s">
        <v>199</v>
      </c>
      <c r="I551" s="360" t="s">
        <v>196</v>
      </c>
      <c r="J551" s="360" t="s">
        <v>198</v>
      </c>
      <c r="K551" s="364"/>
    </row>
    <row r="552" spans="1:11" ht="35.450000000000003" hidden="1" customHeight="1">
      <c r="A552" s="357">
        <v>88</v>
      </c>
      <c r="B552" s="357" t="s">
        <v>3133</v>
      </c>
      <c r="C552" s="357" t="s">
        <v>324</v>
      </c>
      <c r="D552" s="359" t="s">
        <v>1239</v>
      </c>
      <c r="E552" s="360">
        <v>0.02</v>
      </c>
      <c r="F552" s="360" t="s">
        <v>349</v>
      </c>
      <c r="G552" s="364"/>
      <c r="H552" s="358" t="s">
        <v>199</v>
      </c>
      <c r="I552" s="360" t="s">
        <v>196</v>
      </c>
      <c r="J552" s="360" t="s">
        <v>198</v>
      </c>
      <c r="K552" s="364"/>
    </row>
    <row r="553" spans="1:11" ht="31.15" hidden="1" customHeight="1">
      <c r="A553" s="357">
        <v>89</v>
      </c>
      <c r="B553" s="357" t="s">
        <v>3134</v>
      </c>
      <c r="C553" s="357" t="s">
        <v>324</v>
      </c>
      <c r="D553" s="359" t="s">
        <v>1240</v>
      </c>
      <c r="E553" s="360">
        <v>0.15000000000000002</v>
      </c>
      <c r="F553" s="360" t="s">
        <v>1241</v>
      </c>
      <c r="G553" s="364"/>
      <c r="H553" s="358" t="s">
        <v>199</v>
      </c>
      <c r="I553" s="360" t="s">
        <v>196</v>
      </c>
      <c r="J553" s="360" t="s">
        <v>198</v>
      </c>
      <c r="K553" s="364"/>
    </row>
    <row r="554" spans="1:11" ht="31.15" hidden="1" customHeight="1">
      <c r="A554" s="357">
        <v>90</v>
      </c>
      <c r="B554" s="357" t="s">
        <v>3139</v>
      </c>
      <c r="C554" s="357" t="s">
        <v>324</v>
      </c>
      <c r="D554" s="359" t="s">
        <v>1248</v>
      </c>
      <c r="E554" s="360">
        <v>0.67999999999999994</v>
      </c>
      <c r="F554" s="360" t="s">
        <v>1249</v>
      </c>
      <c r="G554" s="364"/>
      <c r="H554" s="357" t="s">
        <v>1797</v>
      </c>
      <c r="I554" s="360" t="s">
        <v>196</v>
      </c>
      <c r="J554" s="360" t="s">
        <v>198</v>
      </c>
      <c r="K554" s="364"/>
    </row>
    <row r="555" spans="1:11" ht="31.15" hidden="1" customHeight="1">
      <c r="A555" s="357">
        <v>91</v>
      </c>
      <c r="B555" s="357" t="s">
        <v>3140</v>
      </c>
      <c r="C555" s="357" t="s">
        <v>324</v>
      </c>
      <c r="D555" s="359" t="s">
        <v>649</v>
      </c>
      <c r="E555" s="360">
        <v>0.11</v>
      </c>
      <c r="F555" s="360" t="s">
        <v>304</v>
      </c>
      <c r="G555" s="364"/>
      <c r="H555" s="357" t="s">
        <v>1797</v>
      </c>
      <c r="I555" s="360" t="s">
        <v>196</v>
      </c>
      <c r="J555" s="360" t="s">
        <v>198</v>
      </c>
      <c r="K555" s="364"/>
    </row>
    <row r="556" spans="1:11" ht="31.15" hidden="1" customHeight="1">
      <c r="A556" s="357">
        <v>92</v>
      </c>
      <c r="B556" s="357" t="s">
        <v>3141</v>
      </c>
      <c r="C556" s="357" t="s">
        <v>324</v>
      </c>
      <c r="D556" s="359" t="s">
        <v>650</v>
      </c>
      <c r="E556" s="360">
        <v>0.19</v>
      </c>
      <c r="F556" s="360" t="s">
        <v>304</v>
      </c>
      <c r="G556" s="364"/>
      <c r="H556" s="357" t="s">
        <v>1797</v>
      </c>
      <c r="I556" s="360" t="s">
        <v>196</v>
      </c>
      <c r="J556" s="360" t="s">
        <v>198</v>
      </c>
      <c r="K556" s="364"/>
    </row>
    <row r="557" spans="1:11" ht="21.6" hidden="1" customHeight="1">
      <c r="A557" s="357">
        <v>93</v>
      </c>
      <c r="B557" s="357" t="s">
        <v>3142</v>
      </c>
      <c r="C557" s="357" t="s">
        <v>324</v>
      </c>
      <c r="D557" s="359" t="s">
        <v>651</v>
      </c>
      <c r="E557" s="360">
        <v>0.1</v>
      </c>
      <c r="F557" s="360" t="s">
        <v>304</v>
      </c>
      <c r="G557" s="364"/>
      <c r="H557" s="357" t="s">
        <v>1797</v>
      </c>
      <c r="I557" s="360" t="s">
        <v>196</v>
      </c>
      <c r="J557" s="360" t="s">
        <v>198</v>
      </c>
      <c r="K557" s="364"/>
    </row>
    <row r="558" spans="1:11" ht="33.6" hidden="1" customHeight="1">
      <c r="A558" s="357">
        <v>94</v>
      </c>
      <c r="B558" s="357" t="s">
        <v>3143</v>
      </c>
      <c r="C558" s="357" t="s">
        <v>324</v>
      </c>
      <c r="D558" s="359" t="s">
        <v>652</v>
      </c>
      <c r="E558" s="360">
        <v>0.24</v>
      </c>
      <c r="F558" s="360" t="s">
        <v>304</v>
      </c>
      <c r="G558" s="364"/>
      <c r="H558" s="357" t="s">
        <v>1797</v>
      </c>
      <c r="I558" s="360" t="s">
        <v>196</v>
      </c>
      <c r="J558" s="360" t="s">
        <v>198</v>
      </c>
      <c r="K558" s="364"/>
    </row>
    <row r="559" spans="1:11" ht="31.15" hidden="1" customHeight="1">
      <c r="A559" s="357">
        <v>95</v>
      </c>
      <c r="B559" s="357" t="s">
        <v>3144</v>
      </c>
      <c r="C559" s="357" t="s">
        <v>324</v>
      </c>
      <c r="D559" s="359" t="s">
        <v>1250</v>
      </c>
      <c r="E559" s="360">
        <v>0.54</v>
      </c>
      <c r="F559" s="360" t="s">
        <v>1251</v>
      </c>
      <c r="G559" s="364" t="s">
        <v>201</v>
      </c>
      <c r="H559" s="357" t="s">
        <v>1797</v>
      </c>
      <c r="I559" s="360" t="s">
        <v>196</v>
      </c>
      <c r="J559" s="360" t="s">
        <v>198</v>
      </c>
      <c r="K559" s="364"/>
    </row>
    <row r="560" spans="1:11" ht="15.6" hidden="1" customHeight="1">
      <c r="A560" s="357">
        <v>96</v>
      </c>
      <c r="B560" s="357" t="s">
        <v>3145</v>
      </c>
      <c r="C560" s="357" t="s">
        <v>324</v>
      </c>
      <c r="D560" s="359" t="s">
        <v>1252</v>
      </c>
      <c r="E560" s="360">
        <v>0.1</v>
      </c>
      <c r="F560" s="360" t="s">
        <v>308</v>
      </c>
      <c r="G560" s="364" t="s">
        <v>1253</v>
      </c>
      <c r="H560" s="357" t="s">
        <v>1797</v>
      </c>
      <c r="I560" s="360" t="s">
        <v>196</v>
      </c>
      <c r="J560" s="360" t="s">
        <v>198</v>
      </c>
      <c r="K560" s="364"/>
    </row>
    <row r="561" spans="1:11" ht="15.6" hidden="1" customHeight="1">
      <c r="A561" s="357">
        <v>97</v>
      </c>
      <c r="B561" s="357" t="s">
        <v>3146</v>
      </c>
      <c r="C561" s="357" t="s">
        <v>324</v>
      </c>
      <c r="D561" s="359" t="s">
        <v>1254</v>
      </c>
      <c r="E561" s="360">
        <v>0.1</v>
      </c>
      <c r="F561" s="360" t="s">
        <v>308</v>
      </c>
      <c r="G561" s="364" t="s">
        <v>600</v>
      </c>
      <c r="H561" s="357" t="s">
        <v>1797</v>
      </c>
      <c r="I561" s="360" t="s">
        <v>196</v>
      </c>
      <c r="J561" s="360" t="s">
        <v>198</v>
      </c>
      <c r="K561" s="364"/>
    </row>
    <row r="562" spans="1:11" ht="15.6" hidden="1" customHeight="1">
      <c r="A562" s="357">
        <v>98</v>
      </c>
      <c r="B562" s="357" t="s">
        <v>3147</v>
      </c>
      <c r="C562" s="357" t="s">
        <v>324</v>
      </c>
      <c r="D562" s="359" t="s">
        <v>1255</v>
      </c>
      <c r="E562" s="360">
        <v>0.14000000000000001</v>
      </c>
      <c r="F562" s="360" t="s">
        <v>190</v>
      </c>
      <c r="G562" s="364" t="s">
        <v>1256</v>
      </c>
      <c r="H562" s="357" t="s">
        <v>1797</v>
      </c>
      <c r="I562" s="360" t="s">
        <v>196</v>
      </c>
      <c r="J562" s="360" t="s">
        <v>198</v>
      </c>
      <c r="K562" s="364"/>
    </row>
    <row r="563" spans="1:11" ht="15.6" hidden="1" customHeight="1">
      <c r="A563" s="357">
        <v>99</v>
      </c>
      <c r="B563" s="357" t="s">
        <v>3149</v>
      </c>
      <c r="C563" s="357" t="s">
        <v>324</v>
      </c>
      <c r="D563" s="359" t="s">
        <v>1258</v>
      </c>
      <c r="E563" s="360">
        <v>0.48</v>
      </c>
      <c r="F563" s="360" t="s">
        <v>311</v>
      </c>
      <c r="G563" s="364" t="s">
        <v>1259</v>
      </c>
      <c r="H563" s="357" t="s">
        <v>1795</v>
      </c>
      <c r="I563" s="360" t="s">
        <v>196</v>
      </c>
      <c r="J563" s="360" t="s">
        <v>198</v>
      </c>
      <c r="K563" s="364"/>
    </row>
    <row r="564" spans="1:11" ht="31.15" hidden="1" customHeight="1">
      <c r="A564" s="357">
        <v>100</v>
      </c>
      <c r="B564" s="357" t="s">
        <v>3150</v>
      </c>
      <c r="C564" s="357" t="s">
        <v>324</v>
      </c>
      <c r="D564" s="359" t="s">
        <v>1260</v>
      </c>
      <c r="E564" s="360">
        <v>0.53</v>
      </c>
      <c r="F564" s="360" t="s">
        <v>1261</v>
      </c>
      <c r="G564" s="364"/>
      <c r="H564" s="357" t="s">
        <v>159</v>
      </c>
      <c r="I564" s="360" t="s">
        <v>196</v>
      </c>
      <c r="J564" s="360" t="s">
        <v>198</v>
      </c>
      <c r="K564" s="364"/>
    </row>
    <row r="565" spans="1:11" ht="15.6" hidden="1" customHeight="1">
      <c r="A565" s="357">
        <v>101</v>
      </c>
      <c r="B565" s="357" t="s">
        <v>3152</v>
      </c>
      <c r="C565" s="357" t="s">
        <v>324</v>
      </c>
      <c r="D565" s="359" t="s">
        <v>1264</v>
      </c>
      <c r="E565" s="360">
        <v>0.3</v>
      </c>
      <c r="F565" s="360" t="s">
        <v>308</v>
      </c>
      <c r="G565" s="364"/>
      <c r="H565" s="357" t="s">
        <v>159</v>
      </c>
      <c r="I565" s="360" t="s">
        <v>197</v>
      </c>
      <c r="J565" s="360" t="s">
        <v>198</v>
      </c>
      <c r="K565" s="364"/>
    </row>
    <row r="566" spans="1:11" ht="18" hidden="1" customHeight="1">
      <c r="A566" s="357">
        <v>102</v>
      </c>
      <c r="B566" s="357" t="s">
        <v>3153</v>
      </c>
      <c r="C566" s="357" t="s">
        <v>324</v>
      </c>
      <c r="D566" s="359" t="s">
        <v>1265</v>
      </c>
      <c r="E566" s="360">
        <v>0.1</v>
      </c>
      <c r="F566" s="360" t="s">
        <v>308</v>
      </c>
      <c r="G566" s="364"/>
      <c r="H566" s="357" t="s">
        <v>159</v>
      </c>
      <c r="I566" s="360" t="s">
        <v>197</v>
      </c>
      <c r="J566" s="360" t="s">
        <v>198</v>
      </c>
      <c r="K566" s="364"/>
    </row>
    <row r="567" spans="1:11" ht="18" hidden="1" customHeight="1">
      <c r="A567" s="357">
        <v>103</v>
      </c>
      <c r="B567" s="357" t="s">
        <v>3154</v>
      </c>
      <c r="C567" s="357" t="s">
        <v>324</v>
      </c>
      <c r="D567" s="359" t="s">
        <v>1266</v>
      </c>
      <c r="E567" s="360">
        <v>0.3</v>
      </c>
      <c r="F567" s="360" t="s">
        <v>308</v>
      </c>
      <c r="G567" s="364"/>
      <c r="H567" s="357" t="s">
        <v>159</v>
      </c>
      <c r="I567" s="360" t="s">
        <v>197</v>
      </c>
      <c r="J567" s="360" t="s">
        <v>198</v>
      </c>
      <c r="K567" s="364"/>
    </row>
    <row r="568" spans="1:11" ht="31.15" hidden="1" customHeight="1">
      <c r="A568" s="357">
        <v>104</v>
      </c>
      <c r="B568" s="357" t="s">
        <v>3155</v>
      </c>
      <c r="C568" s="357" t="s">
        <v>324</v>
      </c>
      <c r="D568" s="359" t="s">
        <v>653</v>
      </c>
      <c r="E568" s="360">
        <v>0.31</v>
      </c>
      <c r="F568" s="360" t="s">
        <v>308</v>
      </c>
      <c r="G568" s="364" t="s">
        <v>1267</v>
      </c>
      <c r="H568" s="357" t="s">
        <v>159</v>
      </c>
      <c r="I568" s="360" t="s">
        <v>197</v>
      </c>
      <c r="J568" s="360" t="s">
        <v>198</v>
      </c>
      <c r="K568" s="364"/>
    </row>
    <row r="569" spans="1:11" ht="19.5" hidden="1" customHeight="1">
      <c r="A569" s="357">
        <v>105</v>
      </c>
      <c r="B569" s="357" t="s">
        <v>3156</v>
      </c>
      <c r="C569" s="357" t="s">
        <v>324</v>
      </c>
      <c r="D569" s="359" t="s">
        <v>1268</v>
      </c>
      <c r="E569" s="360">
        <v>0.2</v>
      </c>
      <c r="F569" s="360" t="s">
        <v>191</v>
      </c>
      <c r="G569" s="364" t="s">
        <v>1267</v>
      </c>
      <c r="H569" s="357" t="s">
        <v>159</v>
      </c>
      <c r="I569" s="360" t="s">
        <v>197</v>
      </c>
      <c r="J569" s="360" t="s">
        <v>198</v>
      </c>
      <c r="K569" s="364"/>
    </row>
    <row r="570" spans="1:11" ht="31.15" hidden="1" customHeight="1">
      <c r="A570" s="357">
        <v>106</v>
      </c>
      <c r="B570" s="357" t="s">
        <v>3157</v>
      </c>
      <c r="C570" s="357" t="s">
        <v>324</v>
      </c>
      <c r="D570" s="359" t="s">
        <v>1269</v>
      </c>
      <c r="E570" s="360">
        <v>0.45</v>
      </c>
      <c r="F570" s="360" t="s">
        <v>1270</v>
      </c>
      <c r="G570" s="364" t="s">
        <v>2446</v>
      </c>
      <c r="H570" s="357" t="s">
        <v>159</v>
      </c>
      <c r="I570" s="360" t="s">
        <v>197</v>
      </c>
      <c r="J570" s="360" t="s">
        <v>198</v>
      </c>
      <c r="K570" s="364"/>
    </row>
    <row r="571" spans="1:11" ht="18.75" hidden="1" customHeight="1">
      <c r="A571" s="357">
        <v>107</v>
      </c>
      <c r="B571" s="357" t="s">
        <v>3158</v>
      </c>
      <c r="C571" s="357" t="s">
        <v>324</v>
      </c>
      <c r="D571" s="359" t="s">
        <v>1271</v>
      </c>
      <c r="E571" s="360">
        <v>0.3</v>
      </c>
      <c r="F571" s="360" t="s">
        <v>308</v>
      </c>
      <c r="G571" s="364" t="s">
        <v>2446</v>
      </c>
      <c r="H571" s="357" t="s">
        <v>159</v>
      </c>
      <c r="I571" s="360" t="s">
        <v>197</v>
      </c>
      <c r="J571" s="360" t="s">
        <v>198</v>
      </c>
      <c r="K571" s="364"/>
    </row>
    <row r="572" spans="1:11" ht="18.75" hidden="1" customHeight="1">
      <c r="A572" s="357">
        <v>108</v>
      </c>
      <c r="B572" s="357" t="s">
        <v>3159</v>
      </c>
      <c r="C572" s="357" t="s">
        <v>324</v>
      </c>
      <c r="D572" s="359" t="s">
        <v>1272</v>
      </c>
      <c r="E572" s="360">
        <v>0.3</v>
      </c>
      <c r="F572" s="360" t="s">
        <v>308</v>
      </c>
      <c r="G572" s="364" t="s">
        <v>2446</v>
      </c>
      <c r="H572" s="357" t="s">
        <v>159</v>
      </c>
      <c r="I572" s="360" t="s">
        <v>197</v>
      </c>
      <c r="J572" s="360" t="s">
        <v>198</v>
      </c>
      <c r="K572" s="364"/>
    </row>
    <row r="573" spans="1:11" ht="31.15" hidden="1" customHeight="1">
      <c r="A573" s="357">
        <v>109</v>
      </c>
      <c r="B573" s="357" t="s">
        <v>3160</v>
      </c>
      <c r="C573" s="357" t="s">
        <v>324</v>
      </c>
      <c r="D573" s="359" t="s">
        <v>1158</v>
      </c>
      <c r="E573" s="360">
        <v>0.05</v>
      </c>
      <c r="F573" s="360" t="s">
        <v>1273</v>
      </c>
      <c r="G573" s="364" t="s">
        <v>2446</v>
      </c>
      <c r="H573" s="357" t="s">
        <v>159</v>
      </c>
      <c r="I573" s="360" t="s">
        <v>197</v>
      </c>
      <c r="J573" s="360" t="s">
        <v>198</v>
      </c>
      <c r="K573" s="364"/>
    </row>
    <row r="574" spans="1:11" ht="31.15" hidden="1" customHeight="1">
      <c r="A574" s="357">
        <v>110</v>
      </c>
      <c r="B574" s="357" t="s">
        <v>3161</v>
      </c>
      <c r="C574" s="357" t="s">
        <v>324</v>
      </c>
      <c r="D574" s="359" t="s">
        <v>1274</v>
      </c>
      <c r="E574" s="360">
        <v>0.45</v>
      </c>
      <c r="F574" s="360" t="s">
        <v>308</v>
      </c>
      <c r="G574" s="364" t="s">
        <v>796</v>
      </c>
      <c r="H574" s="357" t="s">
        <v>159</v>
      </c>
      <c r="I574" s="360" t="s">
        <v>197</v>
      </c>
      <c r="J574" s="360" t="s">
        <v>198</v>
      </c>
      <c r="K574" s="364"/>
    </row>
    <row r="575" spans="1:11" ht="31.15" hidden="1" customHeight="1">
      <c r="A575" s="357">
        <v>111</v>
      </c>
      <c r="B575" s="357" t="s">
        <v>3162</v>
      </c>
      <c r="C575" s="357" t="s">
        <v>324</v>
      </c>
      <c r="D575" s="359" t="s">
        <v>1275</v>
      </c>
      <c r="E575" s="360">
        <v>0.02</v>
      </c>
      <c r="F575" s="360" t="s">
        <v>308</v>
      </c>
      <c r="G575" s="364" t="s">
        <v>2442</v>
      </c>
      <c r="H575" s="357" t="s">
        <v>159</v>
      </c>
      <c r="I575" s="360" t="s">
        <v>197</v>
      </c>
      <c r="J575" s="360" t="s">
        <v>198</v>
      </c>
      <c r="K575" s="364"/>
    </row>
    <row r="576" spans="1:11" ht="31.15" hidden="1" customHeight="1">
      <c r="A576" s="357">
        <v>112</v>
      </c>
      <c r="B576" s="357" t="s">
        <v>3163</v>
      </c>
      <c r="C576" s="357" t="s">
        <v>324</v>
      </c>
      <c r="D576" s="359" t="s">
        <v>1276</v>
      </c>
      <c r="E576" s="360">
        <v>0.2</v>
      </c>
      <c r="F576" s="360" t="s">
        <v>308</v>
      </c>
      <c r="G576" s="364" t="s">
        <v>1277</v>
      </c>
      <c r="H576" s="357" t="s">
        <v>159</v>
      </c>
      <c r="I576" s="360" t="s">
        <v>197</v>
      </c>
      <c r="J576" s="360" t="s">
        <v>198</v>
      </c>
      <c r="K576" s="364"/>
    </row>
    <row r="577" spans="1:11" ht="31.15" hidden="1" customHeight="1">
      <c r="A577" s="357">
        <v>113</v>
      </c>
      <c r="B577" s="357" t="s">
        <v>3164</v>
      </c>
      <c r="C577" s="357" t="s">
        <v>324</v>
      </c>
      <c r="D577" s="359" t="s">
        <v>1278</v>
      </c>
      <c r="E577" s="360">
        <v>0.12</v>
      </c>
      <c r="F577" s="360" t="s">
        <v>1279</v>
      </c>
      <c r="G577" s="364" t="s">
        <v>1280</v>
      </c>
      <c r="H577" s="357" t="s">
        <v>159</v>
      </c>
      <c r="I577" s="360" t="s">
        <v>197</v>
      </c>
      <c r="J577" s="360" t="s">
        <v>198</v>
      </c>
      <c r="K577" s="364"/>
    </row>
    <row r="578" spans="1:11" ht="31.15" hidden="1" customHeight="1">
      <c r="A578" s="357">
        <v>114</v>
      </c>
      <c r="B578" s="357" t="s">
        <v>3165</v>
      </c>
      <c r="C578" s="357" t="s">
        <v>324</v>
      </c>
      <c r="D578" s="359" t="s">
        <v>1281</v>
      </c>
      <c r="E578" s="360">
        <v>0.05</v>
      </c>
      <c r="F578" s="360" t="s">
        <v>1273</v>
      </c>
      <c r="G578" s="364" t="s">
        <v>996</v>
      </c>
      <c r="H578" s="357" t="s">
        <v>159</v>
      </c>
      <c r="I578" s="360" t="s">
        <v>197</v>
      </c>
      <c r="J578" s="360" t="s">
        <v>198</v>
      </c>
      <c r="K578" s="364"/>
    </row>
    <row r="579" spans="1:11" ht="15.6" hidden="1" customHeight="1">
      <c r="A579" s="357">
        <v>115</v>
      </c>
      <c r="B579" s="357" t="s">
        <v>3166</v>
      </c>
      <c r="C579" s="357" t="s">
        <v>324</v>
      </c>
      <c r="D579" s="359" t="s">
        <v>997</v>
      </c>
      <c r="E579" s="360">
        <v>0.25</v>
      </c>
      <c r="F579" s="360" t="s">
        <v>308</v>
      </c>
      <c r="G579" s="364" t="s">
        <v>998</v>
      </c>
      <c r="H579" s="357" t="s">
        <v>159</v>
      </c>
      <c r="I579" s="360" t="s">
        <v>197</v>
      </c>
      <c r="J579" s="360" t="s">
        <v>198</v>
      </c>
      <c r="K579" s="364"/>
    </row>
    <row r="580" spans="1:11" ht="31.15" hidden="1" customHeight="1">
      <c r="A580" s="357">
        <v>116</v>
      </c>
      <c r="B580" s="357" t="s">
        <v>3167</v>
      </c>
      <c r="C580" s="357" t="s">
        <v>324</v>
      </c>
      <c r="D580" s="359" t="s">
        <v>999</v>
      </c>
      <c r="E580" s="360">
        <v>3</v>
      </c>
      <c r="F580" s="360" t="s">
        <v>1000</v>
      </c>
      <c r="G580" s="364" t="s">
        <v>998</v>
      </c>
      <c r="H580" s="357" t="s">
        <v>159</v>
      </c>
      <c r="I580" s="360" t="s">
        <v>197</v>
      </c>
      <c r="J580" s="360" t="s">
        <v>198</v>
      </c>
      <c r="K580" s="364"/>
    </row>
    <row r="581" spans="1:11" ht="15.6" hidden="1" customHeight="1">
      <c r="A581" s="357">
        <v>117</v>
      </c>
      <c r="B581" s="357" t="s">
        <v>3168</v>
      </c>
      <c r="C581" s="357" t="s">
        <v>324</v>
      </c>
      <c r="D581" s="359" t="s">
        <v>1001</v>
      </c>
      <c r="E581" s="360">
        <v>0.5</v>
      </c>
      <c r="F581" s="360" t="s">
        <v>311</v>
      </c>
      <c r="G581" s="364" t="s">
        <v>998</v>
      </c>
      <c r="H581" s="357" t="s">
        <v>159</v>
      </c>
      <c r="I581" s="360" t="s">
        <v>197</v>
      </c>
      <c r="J581" s="360" t="s">
        <v>198</v>
      </c>
      <c r="K581" s="364"/>
    </row>
    <row r="582" spans="1:11" ht="31.15" hidden="1" customHeight="1">
      <c r="A582" s="357">
        <v>118</v>
      </c>
      <c r="B582" s="357" t="s">
        <v>3169</v>
      </c>
      <c r="C582" s="357" t="s">
        <v>324</v>
      </c>
      <c r="D582" s="359" t="s">
        <v>1002</v>
      </c>
      <c r="E582" s="360">
        <v>0.8</v>
      </c>
      <c r="F582" s="360" t="s">
        <v>1003</v>
      </c>
      <c r="G582" s="364" t="s">
        <v>998</v>
      </c>
      <c r="H582" s="357" t="s">
        <v>159</v>
      </c>
      <c r="I582" s="360" t="s">
        <v>197</v>
      </c>
      <c r="J582" s="360" t="s">
        <v>198</v>
      </c>
      <c r="K582" s="364"/>
    </row>
    <row r="583" spans="1:11" ht="31.15" hidden="1" customHeight="1">
      <c r="A583" s="357">
        <v>119</v>
      </c>
      <c r="B583" s="357" t="s">
        <v>3170</v>
      </c>
      <c r="C583" s="357" t="s">
        <v>324</v>
      </c>
      <c r="D583" s="359" t="s">
        <v>1004</v>
      </c>
      <c r="E583" s="360">
        <v>0.9</v>
      </c>
      <c r="F583" s="360" t="s">
        <v>1005</v>
      </c>
      <c r="G583" s="364" t="s">
        <v>998</v>
      </c>
      <c r="H583" s="357" t="s">
        <v>159</v>
      </c>
      <c r="I583" s="360" t="s">
        <v>197</v>
      </c>
      <c r="J583" s="360" t="s">
        <v>198</v>
      </c>
      <c r="K583" s="364"/>
    </row>
    <row r="584" spans="1:11" ht="31.15" hidden="1" customHeight="1">
      <c r="A584" s="357">
        <v>120</v>
      </c>
      <c r="B584" s="357" t="s">
        <v>3171</v>
      </c>
      <c r="C584" s="357" t="s">
        <v>324</v>
      </c>
      <c r="D584" s="359" t="s">
        <v>1006</v>
      </c>
      <c r="E584" s="360">
        <v>0.75</v>
      </c>
      <c r="F584" s="360" t="s">
        <v>1007</v>
      </c>
      <c r="G584" s="364" t="s">
        <v>998</v>
      </c>
      <c r="H584" s="357" t="s">
        <v>159</v>
      </c>
      <c r="I584" s="360" t="s">
        <v>197</v>
      </c>
      <c r="J584" s="360" t="s">
        <v>198</v>
      </c>
      <c r="K584" s="364"/>
    </row>
    <row r="585" spans="1:11" ht="31.15" hidden="1" customHeight="1">
      <c r="A585" s="357">
        <v>121</v>
      </c>
      <c r="B585" s="357" t="s">
        <v>3172</v>
      </c>
      <c r="C585" s="357" t="s">
        <v>324</v>
      </c>
      <c r="D585" s="359" t="s">
        <v>1008</v>
      </c>
      <c r="E585" s="360">
        <v>0.8</v>
      </c>
      <c r="F585" s="360" t="s">
        <v>1003</v>
      </c>
      <c r="G585" s="364" t="s">
        <v>998</v>
      </c>
      <c r="H585" s="357" t="s">
        <v>159</v>
      </c>
      <c r="I585" s="360" t="s">
        <v>197</v>
      </c>
      <c r="J585" s="360" t="s">
        <v>198</v>
      </c>
      <c r="K585" s="364"/>
    </row>
    <row r="586" spans="1:11" ht="15.6" hidden="1" customHeight="1">
      <c r="A586" s="357">
        <v>122</v>
      </c>
      <c r="B586" s="357" t="s">
        <v>3175</v>
      </c>
      <c r="C586" s="357" t="s">
        <v>324</v>
      </c>
      <c r="D586" s="359" t="s">
        <v>1012</v>
      </c>
      <c r="E586" s="360">
        <v>0.2</v>
      </c>
      <c r="F586" s="360" t="s">
        <v>308</v>
      </c>
      <c r="G586" s="364"/>
      <c r="H586" s="357" t="s">
        <v>156</v>
      </c>
      <c r="I586" s="360" t="s">
        <v>196</v>
      </c>
      <c r="J586" s="360" t="s">
        <v>198</v>
      </c>
      <c r="K586" s="364"/>
    </row>
    <row r="587" spans="1:11" ht="15.6" hidden="1" customHeight="1">
      <c r="A587" s="357">
        <v>123</v>
      </c>
      <c r="B587" s="357" t="s">
        <v>3176</v>
      </c>
      <c r="C587" s="357" t="s">
        <v>324</v>
      </c>
      <c r="D587" s="359" t="s">
        <v>1536</v>
      </c>
      <c r="E587" s="360">
        <v>1.88</v>
      </c>
      <c r="F587" s="360" t="s">
        <v>308</v>
      </c>
      <c r="G587" s="364"/>
      <c r="H587" s="357" t="s">
        <v>156</v>
      </c>
      <c r="I587" s="360" t="s">
        <v>196</v>
      </c>
      <c r="J587" s="360" t="s">
        <v>198</v>
      </c>
      <c r="K587" s="364"/>
    </row>
    <row r="588" spans="1:11" ht="31.15" hidden="1" customHeight="1">
      <c r="A588" s="357">
        <v>124</v>
      </c>
      <c r="B588" s="357" t="s">
        <v>3178</v>
      </c>
      <c r="C588" s="357" t="s">
        <v>324</v>
      </c>
      <c r="D588" s="359" t="s">
        <v>1013</v>
      </c>
      <c r="E588" s="360">
        <v>0.02</v>
      </c>
      <c r="F588" s="360" t="s">
        <v>308</v>
      </c>
      <c r="G588" s="364"/>
      <c r="H588" s="357" t="s">
        <v>156</v>
      </c>
      <c r="I588" s="360" t="s">
        <v>196</v>
      </c>
      <c r="J588" s="360" t="s">
        <v>198</v>
      </c>
      <c r="K588" s="364"/>
    </row>
    <row r="589" spans="1:11" ht="31.15" hidden="1" customHeight="1">
      <c r="A589" s="357">
        <v>125</v>
      </c>
      <c r="B589" s="357" t="s">
        <v>3179</v>
      </c>
      <c r="C589" s="357" t="s">
        <v>324</v>
      </c>
      <c r="D589" s="359" t="s">
        <v>1014</v>
      </c>
      <c r="E589" s="360">
        <v>0.02</v>
      </c>
      <c r="F589" s="360" t="s">
        <v>190</v>
      </c>
      <c r="G589" s="364"/>
      <c r="H589" s="357" t="s">
        <v>156</v>
      </c>
      <c r="I589" s="360" t="s">
        <v>196</v>
      </c>
      <c r="J589" s="360" t="s">
        <v>198</v>
      </c>
      <c r="K589" s="364"/>
    </row>
    <row r="590" spans="1:11" ht="46.9" hidden="1" customHeight="1">
      <c r="A590" s="357">
        <v>126</v>
      </c>
      <c r="B590" s="357" t="s">
        <v>3180</v>
      </c>
      <c r="C590" s="357" t="s">
        <v>324</v>
      </c>
      <c r="D590" s="359" t="s">
        <v>2703</v>
      </c>
      <c r="E590" s="360">
        <v>0.75</v>
      </c>
      <c r="F590" s="360" t="s">
        <v>1015</v>
      </c>
      <c r="G590" s="364" t="s">
        <v>1016</v>
      </c>
      <c r="H590" s="357" t="s">
        <v>156</v>
      </c>
      <c r="I590" s="360" t="s">
        <v>197</v>
      </c>
      <c r="J590" s="360" t="s">
        <v>198</v>
      </c>
      <c r="K590" s="364"/>
    </row>
    <row r="591" spans="1:11" ht="46.9" hidden="1" customHeight="1">
      <c r="A591" s="357">
        <v>127</v>
      </c>
      <c r="B591" s="357" t="s">
        <v>3181</v>
      </c>
      <c r="C591" s="357" t="s">
        <v>324</v>
      </c>
      <c r="D591" s="359" t="s">
        <v>1017</v>
      </c>
      <c r="E591" s="360">
        <v>0.7</v>
      </c>
      <c r="F591" s="360" t="s">
        <v>1018</v>
      </c>
      <c r="G591" s="364" t="s">
        <v>1019</v>
      </c>
      <c r="H591" s="357" t="s">
        <v>156</v>
      </c>
      <c r="I591" s="360" t="s">
        <v>197</v>
      </c>
      <c r="J591" s="360" t="s">
        <v>198</v>
      </c>
      <c r="K591" s="364"/>
    </row>
    <row r="592" spans="1:11" ht="31.15" hidden="1" customHeight="1">
      <c r="A592" s="357">
        <v>128</v>
      </c>
      <c r="B592" s="357" t="s">
        <v>3182</v>
      </c>
      <c r="C592" s="357" t="s">
        <v>324</v>
      </c>
      <c r="D592" s="359" t="s">
        <v>1020</v>
      </c>
      <c r="E592" s="360">
        <v>0.15000000000000002</v>
      </c>
      <c r="F592" s="360" t="s">
        <v>1021</v>
      </c>
      <c r="G592" s="364" t="s">
        <v>1022</v>
      </c>
      <c r="H592" s="357" t="s">
        <v>153</v>
      </c>
      <c r="I592" s="360" t="s">
        <v>196</v>
      </c>
      <c r="J592" s="360" t="s">
        <v>198</v>
      </c>
      <c r="K592" s="364"/>
    </row>
    <row r="593" spans="1:11" ht="31.15" hidden="1" customHeight="1">
      <c r="A593" s="357">
        <v>129</v>
      </c>
      <c r="B593" s="357" t="s">
        <v>3183</v>
      </c>
      <c r="C593" s="357" t="s">
        <v>324</v>
      </c>
      <c r="D593" s="359" t="s">
        <v>1023</v>
      </c>
      <c r="E593" s="360">
        <v>0.13</v>
      </c>
      <c r="F593" s="360" t="s">
        <v>308</v>
      </c>
      <c r="G593" s="364" t="s">
        <v>1024</v>
      </c>
      <c r="H593" s="357" t="s">
        <v>153</v>
      </c>
      <c r="I593" s="360" t="s">
        <v>196</v>
      </c>
      <c r="J593" s="360" t="s">
        <v>198</v>
      </c>
      <c r="K593" s="364"/>
    </row>
    <row r="594" spans="1:11" ht="31.15" hidden="1" customHeight="1">
      <c r="A594" s="357">
        <v>130</v>
      </c>
      <c r="B594" s="357" t="s">
        <v>3184</v>
      </c>
      <c r="C594" s="357" t="s">
        <v>324</v>
      </c>
      <c r="D594" s="359" t="s">
        <v>1025</v>
      </c>
      <c r="E594" s="360">
        <v>0.04</v>
      </c>
      <c r="F594" s="360" t="s">
        <v>1026</v>
      </c>
      <c r="G594" s="364" t="s">
        <v>1027</v>
      </c>
      <c r="H594" s="357" t="s">
        <v>153</v>
      </c>
      <c r="I594" s="360" t="s">
        <v>196</v>
      </c>
      <c r="J594" s="360" t="s">
        <v>198</v>
      </c>
      <c r="K594" s="364"/>
    </row>
    <row r="595" spans="1:11" ht="31.15" hidden="1" customHeight="1">
      <c r="A595" s="357">
        <v>131</v>
      </c>
      <c r="B595" s="357" t="s">
        <v>235</v>
      </c>
      <c r="C595" s="357" t="s">
        <v>324</v>
      </c>
      <c r="D595" s="359" t="s">
        <v>1028</v>
      </c>
      <c r="E595" s="360">
        <v>0.25</v>
      </c>
      <c r="F595" s="360" t="s">
        <v>311</v>
      </c>
      <c r="G595" s="465" t="s">
        <v>1029</v>
      </c>
      <c r="H595" s="357" t="s">
        <v>153</v>
      </c>
      <c r="I595" s="360" t="s">
        <v>196</v>
      </c>
      <c r="J595" s="360" t="s">
        <v>198</v>
      </c>
      <c r="K595" s="465"/>
    </row>
    <row r="596" spans="1:11" ht="31.15" hidden="1" customHeight="1">
      <c r="A596" s="357">
        <v>132</v>
      </c>
      <c r="B596" s="357" t="s">
        <v>236</v>
      </c>
      <c r="C596" s="357" t="s">
        <v>324</v>
      </c>
      <c r="D596" s="359" t="s">
        <v>1030</v>
      </c>
      <c r="E596" s="360">
        <v>0.15</v>
      </c>
      <c r="F596" s="360" t="s">
        <v>308</v>
      </c>
      <c r="G596" s="465" t="s">
        <v>1031</v>
      </c>
      <c r="H596" s="357" t="s">
        <v>153</v>
      </c>
      <c r="I596" s="360" t="s">
        <v>197</v>
      </c>
      <c r="J596" s="360" t="s">
        <v>198</v>
      </c>
      <c r="K596" s="465"/>
    </row>
    <row r="597" spans="1:11" ht="46.9" hidden="1" customHeight="1">
      <c r="A597" s="357">
        <v>133</v>
      </c>
      <c r="B597" s="357" t="s">
        <v>237</v>
      </c>
      <c r="C597" s="357" t="s">
        <v>324</v>
      </c>
      <c r="D597" s="359" t="s">
        <v>1032</v>
      </c>
      <c r="E597" s="360">
        <v>0.42</v>
      </c>
      <c r="F597" s="360" t="s">
        <v>1033</v>
      </c>
      <c r="G597" s="465" t="s">
        <v>1034</v>
      </c>
      <c r="H597" s="357" t="s">
        <v>153</v>
      </c>
      <c r="I597" s="360" t="s">
        <v>197</v>
      </c>
      <c r="J597" s="360" t="s">
        <v>198</v>
      </c>
      <c r="K597" s="465"/>
    </row>
    <row r="598" spans="1:11" ht="31.15" hidden="1" customHeight="1">
      <c r="A598" s="357">
        <v>134</v>
      </c>
      <c r="B598" s="357" t="s">
        <v>238</v>
      </c>
      <c r="C598" s="357" t="s">
        <v>324</v>
      </c>
      <c r="D598" s="359" t="s">
        <v>1035</v>
      </c>
      <c r="E598" s="360">
        <f>0.7+0.55</f>
        <v>1.25</v>
      </c>
      <c r="F598" s="360" t="s">
        <v>1036</v>
      </c>
      <c r="G598" s="465" t="s">
        <v>1037</v>
      </c>
      <c r="H598" s="357" t="s">
        <v>153</v>
      </c>
      <c r="I598" s="360" t="s">
        <v>197</v>
      </c>
      <c r="J598" s="360" t="s">
        <v>198</v>
      </c>
      <c r="K598" s="465"/>
    </row>
    <row r="599" spans="1:11" ht="46.9" hidden="1" customHeight="1">
      <c r="A599" s="357">
        <v>135</v>
      </c>
      <c r="B599" s="357" t="s">
        <v>239</v>
      </c>
      <c r="C599" s="357" t="s">
        <v>324</v>
      </c>
      <c r="D599" s="359" t="s">
        <v>1038</v>
      </c>
      <c r="E599" s="360">
        <v>0.28000000000000003</v>
      </c>
      <c r="F599" s="360" t="s">
        <v>308</v>
      </c>
      <c r="G599" s="465" t="s">
        <v>1039</v>
      </c>
      <c r="H599" s="357" t="s">
        <v>153</v>
      </c>
      <c r="I599" s="360" t="s">
        <v>197</v>
      </c>
      <c r="J599" s="360" t="s">
        <v>198</v>
      </c>
      <c r="K599" s="465"/>
    </row>
    <row r="600" spans="1:11" ht="46.9" hidden="1" customHeight="1">
      <c r="A600" s="357">
        <v>136</v>
      </c>
      <c r="B600" s="357" t="s">
        <v>240</v>
      </c>
      <c r="C600" s="357" t="s">
        <v>324</v>
      </c>
      <c r="D600" s="359" t="s">
        <v>1040</v>
      </c>
      <c r="E600" s="360">
        <v>0.32</v>
      </c>
      <c r="F600" s="360" t="s">
        <v>2782</v>
      </c>
      <c r="G600" s="465"/>
      <c r="H600" s="358" t="s">
        <v>157</v>
      </c>
      <c r="I600" s="360" t="s">
        <v>197</v>
      </c>
      <c r="J600" s="360" t="s">
        <v>198</v>
      </c>
      <c r="K600" s="465"/>
    </row>
    <row r="601" spans="1:11" ht="31.15" hidden="1" customHeight="1">
      <c r="A601" s="357">
        <v>137</v>
      </c>
      <c r="B601" s="357" t="s">
        <v>241</v>
      </c>
      <c r="C601" s="357" t="s">
        <v>324</v>
      </c>
      <c r="D601" s="359" t="s">
        <v>1041</v>
      </c>
      <c r="E601" s="360">
        <v>0.7</v>
      </c>
      <c r="F601" s="360" t="s">
        <v>2783</v>
      </c>
      <c r="G601" s="364" t="s">
        <v>204</v>
      </c>
      <c r="H601" s="358" t="s">
        <v>157</v>
      </c>
      <c r="I601" s="360" t="s">
        <v>197</v>
      </c>
      <c r="J601" s="360" t="s">
        <v>198</v>
      </c>
      <c r="K601" s="465"/>
    </row>
    <row r="602" spans="1:11" ht="46.9" hidden="1" customHeight="1">
      <c r="A602" s="357">
        <v>138</v>
      </c>
      <c r="B602" s="357" t="s">
        <v>243</v>
      </c>
      <c r="C602" s="357" t="s">
        <v>324</v>
      </c>
      <c r="D602" s="359" t="s">
        <v>1043</v>
      </c>
      <c r="E602" s="360">
        <v>3</v>
      </c>
      <c r="F602" s="358" t="s">
        <v>1044</v>
      </c>
      <c r="G602" s="360" t="s">
        <v>1045</v>
      </c>
      <c r="H602" s="357" t="s">
        <v>157</v>
      </c>
      <c r="I602" s="360" t="s">
        <v>197</v>
      </c>
      <c r="J602" s="360" t="s">
        <v>198</v>
      </c>
      <c r="K602" s="358"/>
    </row>
    <row r="603" spans="1:11" ht="31.15" hidden="1" customHeight="1">
      <c r="A603" s="357">
        <v>139</v>
      </c>
      <c r="B603" s="357" t="s">
        <v>244</v>
      </c>
      <c r="C603" s="357" t="s">
        <v>324</v>
      </c>
      <c r="D603" s="359" t="s">
        <v>2724</v>
      </c>
      <c r="E603" s="360">
        <v>1.26</v>
      </c>
      <c r="F603" s="358" t="s">
        <v>1046</v>
      </c>
      <c r="G603" s="360" t="s">
        <v>2422</v>
      </c>
      <c r="H603" s="357" t="s">
        <v>157</v>
      </c>
      <c r="I603" s="360" t="s">
        <v>197</v>
      </c>
      <c r="J603" s="360" t="s">
        <v>198</v>
      </c>
      <c r="K603" s="358"/>
    </row>
    <row r="604" spans="1:11" ht="46.15" hidden="1" customHeight="1">
      <c r="A604" s="357">
        <v>140</v>
      </c>
      <c r="B604" s="357" t="s">
        <v>269</v>
      </c>
      <c r="C604" s="357" t="s">
        <v>324</v>
      </c>
      <c r="D604" s="359" t="s">
        <v>2850</v>
      </c>
      <c r="E604" s="360">
        <v>0.56000000000000005</v>
      </c>
      <c r="F604" s="360" t="s">
        <v>2851</v>
      </c>
      <c r="G604" s="357" t="s">
        <v>2852</v>
      </c>
      <c r="H604" s="565" t="s">
        <v>1800</v>
      </c>
      <c r="I604" s="360" t="s">
        <v>197</v>
      </c>
      <c r="J604" s="360" t="s">
        <v>198</v>
      </c>
      <c r="K604" s="357" t="s">
        <v>2853</v>
      </c>
    </row>
    <row r="605" spans="1:11" ht="46.15" hidden="1" customHeight="1">
      <c r="A605" s="357">
        <v>141</v>
      </c>
      <c r="B605" s="357" t="s">
        <v>270</v>
      </c>
      <c r="C605" s="357" t="s">
        <v>324</v>
      </c>
      <c r="D605" s="359" t="s">
        <v>2854</v>
      </c>
      <c r="E605" s="360">
        <v>0.18</v>
      </c>
      <c r="F605" s="360" t="s">
        <v>2855</v>
      </c>
      <c r="G605" s="357" t="s">
        <v>2856</v>
      </c>
      <c r="H605" s="565" t="s">
        <v>1800</v>
      </c>
      <c r="I605" s="360" t="s">
        <v>197</v>
      </c>
      <c r="J605" s="360" t="s">
        <v>198</v>
      </c>
      <c r="K605" s="357" t="s">
        <v>2853</v>
      </c>
    </row>
    <row r="606" spans="1:11" ht="31.15" hidden="1" customHeight="1">
      <c r="A606" s="357">
        <v>142</v>
      </c>
      <c r="B606" s="357" t="s">
        <v>272</v>
      </c>
      <c r="C606" s="357" t="s">
        <v>324</v>
      </c>
      <c r="D606" s="359" t="s">
        <v>2859</v>
      </c>
      <c r="E606" s="360">
        <v>2.84</v>
      </c>
      <c r="F606" s="360" t="s">
        <v>2860</v>
      </c>
      <c r="G606" s="357"/>
      <c r="H606" s="565" t="s">
        <v>199</v>
      </c>
      <c r="I606" s="360" t="s">
        <v>197</v>
      </c>
      <c r="J606" s="360" t="s">
        <v>198</v>
      </c>
      <c r="K606" s="357"/>
    </row>
    <row r="607" spans="1:11" ht="46.9" hidden="1" customHeight="1">
      <c r="A607" s="357">
        <v>143</v>
      </c>
      <c r="B607" s="357" t="s">
        <v>273</v>
      </c>
      <c r="C607" s="357" t="s">
        <v>324</v>
      </c>
      <c r="D607" s="359" t="s">
        <v>2861</v>
      </c>
      <c r="E607" s="360">
        <v>0.9</v>
      </c>
      <c r="F607" s="360" t="s">
        <v>2862</v>
      </c>
      <c r="G607" s="357" t="s">
        <v>2863</v>
      </c>
      <c r="H607" s="565" t="s">
        <v>1796</v>
      </c>
      <c r="I607" s="360" t="s">
        <v>197</v>
      </c>
      <c r="J607" s="360" t="s">
        <v>198</v>
      </c>
      <c r="K607" s="357"/>
    </row>
    <row r="608" spans="1:11" ht="31.15" hidden="1" customHeight="1">
      <c r="A608" s="357">
        <v>144</v>
      </c>
      <c r="B608" s="357" t="s">
        <v>278</v>
      </c>
      <c r="C608" s="357" t="s">
        <v>324</v>
      </c>
      <c r="D608" s="359" t="s">
        <v>2873</v>
      </c>
      <c r="E608" s="360">
        <v>0.6</v>
      </c>
      <c r="F608" s="360" t="s">
        <v>2874</v>
      </c>
      <c r="G608" s="357" t="s">
        <v>3229</v>
      </c>
      <c r="H608" s="565" t="s">
        <v>1796</v>
      </c>
      <c r="I608" s="360" t="s">
        <v>197</v>
      </c>
      <c r="J608" s="360" t="s">
        <v>198</v>
      </c>
      <c r="K608" s="357"/>
    </row>
    <row r="609" spans="1:11" ht="31.15" hidden="1" customHeight="1">
      <c r="A609" s="357">
        <v>145</v>
      </c>
      <c r="B609" s="357" t="s">
        <v>279</v>
      </c>
      <c r="C609" s="357" t="s">
        <v>324</v>
      </c>
      <c r="D609" s="359" t="s">
        <v>2875</v>
      </c>
      <c r="E609" s="360">
        <v>0.2</v>
      </c>
      <c r="F609" s="360" t="s">
        <v>2876</v>
      </c>
      <c r="G609" s="357" t="s">
        <v>2877</v>
      </c>
      <c r="H609" s="565" t="s">
        <v>1796</v>
      </c>
      <c r="I609" s="360" t="s">
        <v>197</v>
      </c>
      <c r="J609" s="360" t="s">
        <v>198</v>
      </c>
      <c r="K609" s="357"/>
    </row>
    <row r="610" spans="1:11" ht="31.15" hidden="1" customHeight="1">
      <c r="A610" s="357">
        <v>146</v>
      </c>
      <c r="B610" s="357" t="s">
        <v>280</v>
      </c>
      <c r="C610" s="357" t="s">
        <v>324</v>
      </c>
      <c r="D610" s="359" t="s">
        <v>2878</v>
      </c>
      <c r="E610" s="360">
        <v>0.2</v>
      </c>
      <c r="F610" s="360" t="s">
        <v>2876</v>
      </c>
      <c r="G610" s="357" t="s">
        <v>209</v>
      </c>
      <c r="H610" s="565" t="s">
        <v>1796</v>
      </c>
      <c r="I610" s="360" t="s">
        <v>197</v>
      </c>
      <c r="J610" s="360" t="s">
        <v>198</v>
      </c>
      <c r="K610" s="357"/>
    </row>
    <row r="611" spans="1:11" ht="31.15" hidden="1" customHeight="1">
      <c r="A611" s="357">
        <v>147</v>
      </c>
      <c r="B611" s="357" t="s">
        <v>3091</v>
      </c>
      <c r="C611" s="357" t="s">
        <v>324</v>
      </c>
      <c r="D611" s="359" t="s">
        <v>1338</v>
      </c>
      <c r="E611" s="360">
        <v>0.9</v>
      </c>
      <c r="F611" s="360" t="s">
        <v>1128</v>
      </c>
      <c r="G611" s="364"/>
      <c r="H611" s="357" t="s">
        <v>1795</v>
      </c>
      <c r="I611" s="360" t="s">
        <v>197</v>
      </c>
      <c r="J611" s="360" t="s">
        <v>198</v>
      </c>
      <c r="K611" s="364"/>
    </row>
    <row r="612" spans="1:11" ht="31.15" hidden="1" customHeight="1">
      <c r="A612" s="357">
        <v>148</v>
      </c>
      <c r="B612" s="357" t="s">
        <v>284</v>
      </c>
      <c r="C612" s="357" t="s">
        <v>324</v>
      </c>
      <c r="D612" s="359" t="s">
        <v>1352</v>
      </c>
      <c r="E612" s="360">
        <v>0.4</v>
      </c>
      <c r="F612" s="360" t="s">
        <v>1353</v>
      </c>
      <c r="G612" s="357"/>
      <c r="H612" s="565" t="s">
        <v>155</v>
      </c>
      <c r="I612" s="360" t="s">
        <v>197</v>
      </c>
      <c r="J612" s="360" t="s">
        <v>198</v>
      </c>
      <c r="K612" s="357"/>
    </row>
    <row r="613" spans="1:11" ht="31.15" hidden="1" customHeight="1">
      <c r="A613" s="357">
        <v>149</v>
      </c>
      <c r="B613" s="357" t="s">
        <v>285</v>
      </c>
      <c r="C613" s="357" t="s">
        <v>324</v>
      </c>
      <c r="D613" s="648" t="s">
        <v>1354</v>
      </c>
      <c r="E613" s="360">
        <v>0.6</v>
      </c>
      <c r="F613" s="360" t="s">
        <v>1355</v>
      </c>
      <c r="G613" s="364"/>
      <c r="H613" s="565" t="s">
        <v>155</v>
      </c>
      <c r="I613" s="360" t="s">
        <v>197</v>
      </c>
      <c r="J613" s="360" t="s">
        <v>198</v>
      </c>
      <c r="K613" s="364"/>
    </row>
    <row r="614" spans="1:11" ht="31.15" hidden="1" customHeight="1">
      <c r="A614" s="357">
        <v>150</v>
      </c>
      <c r="B614" s="357" t="s">
        <v>286</v>
      </c>
      <c r="C614" s="357" t="s">
        <v>324</v>
      </c>
      <c r="D614" s="359" t="s">
        <v>1356</v>
      </c>
      <c r="E614" s="360">
        <v>0.1</v>
      </c>
      <c r="F614" s="360" t="s">
        <v>1357</v>
      </c>
      <c r="G614" s="357"/>
      <c r="H614" s="565" t="s">
        <v>155</v>
      </c>
      <c r="I614" s="360" t="s">
        <v>197</v>
      </c>
      <c r="J614" s="360" t="s">
        <v>198</v>
      </c>
      <c r="K614" s="357"/>
    </row>
    <row r="615" spans="1:11" ht="31.15" hidden="1" customHeight="1">
      <c r="A615" s="357">
        <v>151</v>
      </c>
      <c r="B615" s="357" t="s">
        <v>287</v>
      </c>
      <c r="C615" s="357" t="s">
        <v>324</v>
      </c>
      <c r="D615" s="359" t="s">
        <v>2707</v>
      </c>
      <c r="E615" s="360">
        <v>0.4</v>
      </c>
      <c r="F615" s="360" t="s">
        <v>1358</v>
      </c>
      <c r="G615" s="364"/>
      <c r="H615" s="565" t="s">
        <v>155</v>
      </c>
      <c r="I615" s="360" t="s">
        <v>197</v>
      </c>
      <c r="J615" s="360" t="s">
        <v>198</v>
      </c>
      <c r="K615" s="364"/>
    </row>
    <row r="616" spans="1:11" ht="31.15" hidden="1" customHeight="1">
      <c r="A616" s="357">
        <v>152</v>
      </c>
      <c r="B616" s="357" t="s">
        <v>288</v>
      </c>
      <c r="C616" s="357" t="s">
        <v>324</v>
      </c>
      <c r="D616" s="359" t="s">
        <v>1359</v>
      </c>
      <c r="E616" s="360">
        <v>0.6</v>
      </c>
      <c r="F616" s="360" t="s">
        <v>2706</v>
      </c>
      <c r="G616" s="357"/>
      <c r="H616" s="565" t="s">
        <v>155</v>
      </c>
      <c r="I616" s="360" t="s">
        <v>197</v>
      </c>
      <c r="J616" s="360" t="s">
        <v>198</v>
      </c>
      <c r="K616" s="357"/>
    </row>
    <row r="617" spans="1:11" ht="31.15" hidden="1" customHeight="1">
      <c r="A617" s="357">
        <v>153</v>
      </c>
      <c r="B617" s="357" t="s">
        <v>289</v>
      </c>
      <c r="C617" s="357" t="s">
        <v>324</v>
      </c>
      <c r="D617" s="648" t="s">
        <v>2708</v>
      </c>
      <c r="E617" s="360">
        <v>0.5</v>
      </c>
      <c r="F617" s="360" t="s">
        <v>2709</v>
      </c>
      <c r="G617" s="364"/>
      <c r="H617" s="565" t="s">
        <v>155</v>
      </c>
      <c r="I617" s="360" t="s">
        <v>197</v>
      </c>
      <c r="J617" s="360" t="s">
        <v>198</v>
      </c>
      <c r="K617" s="364"/>
    </row>
    <row r="618" spans="1:11" ht="31.15" hidden="1" customHeight="1">
      <c r="A618" s="357">
        <v>154</v>
      </c>
      <c r="B618" s="357" t="s">
        <v>290</v>
      </c>
      <c r="C618" s="357" t="s">
        <v>324</v>
      </c>
      <c r="D618" s="359" t="s">
        <v>2710</v>
      </c>
      <c r="E618" s="360">
        <v>0.6</v>
      </c>
      <c r="F618" s="360" t="s">
        <v>2711</v>
      </c>
      <c r="G618" s="357"/>
      <c r="H618" s="565" t="s">
        <v>155</v>
      </c>
      <c r="I618" s="360" t="s">
        <v>197</v>
      </c>
      <c r="J618" s="360" t="s">
        <v>198</v>
      </c>
      <c r="K618" s="357"/>
    </row>
    <row r="619" spans="1:11" ht="31.15" hidden="1" customHeight="1">
      <c r="A619" s="357">
        <v>155</v>
      </c>
      <c r="B619" s="357" t="s">
        <v>291</v>
      </c>
      <c r="C619" s="357" t="s">
        <v>324</v>
      </c>
      <c r="D619" s="359" t="s">
        <v>2712</v>
      </c>
      <c r="E619" s="360">
        <v>0.6</v>
      </c>
      <c r="F619" s="360" t="s">
        <v>2713</v>
      </c>
      <c r="G619" s="364"/>
      <c r="H619" s="565" t="s">
        <v>155</v>
      </c>
      <c r="I619" s="360" t="s">
        <v>197</v>
      </c>
      <c r="J619" s="360" t="s">
        <v>198</v>
      </c>
      <c r="K619" s="364"/>
    </row>
    <row r="620" spans="1:11" ht="31.15" hidden="1" customHeight="1">
      <c r="A620" s="357">
        <v>156</v>
      </c>
      <c r="B620" s="357" t="s">
        <v>292</v>
      </c>
      <c r="C620" s="357" t="s">
        <v>324</v>
      </c>
      <c r="D620" s="359" t="s">
        <v>2714</v>
      </c>
      <c r="E620" s="360">
        <v>0.5</v>
      </c>
      <c r="F620" s="360" t="s">
        <v>2709</v>
      </c>
      <c r="G620" s="364"/>
      <c r="H620" s="565" t="s">
        <v>155</v>
      </c>
      <c r="I620" s="360" t="s">
        <v>197</v>
      </c>
      <c r="J620" s="360" t="s">
        <v>198</v>
      </c>
      <c r="K620" s="364"/>
    </row>
    <row r="621" spans="1:11" ht="31.15" hidden="1" customHeight="1">
      <c r="A621" s="357">
        <v>157</v>
      </c>
      <c r="B621" s="357" t="s">
        <v>293</v>
      </c>
      <c r="C621" s="357" t="s">
        <v>324</v>
      </c>
      <c r="D621" s="359" t="s">
        <v>3275</v>
      </c>
      <c r="E621" s="360">
        <v>0.4</v>
      </c>
      <c r="F621" s="360" t="s">
        <v>1353</v>
      </c>
      <c r="G621" s="357"/>
      <c r="H621" s="565" t="s">
        <v>155</v>
      </c>
      <c r="I621" s="360" t="s">
        <v>197</v>
      </c>
      <c r="J621" s="360" t="s">
        <v>198</v>
      </c>
      <c r="K621" s="357"/>
    </row>
    <row r="622" spans="1:11" ht="31.15" hidden="1" customHeight="1">
      <c r="A622" s="357">
        <v>158</v>
      </c>
      <c r="B622" s="357" t="s">
        <v>294</v>
      </c>
      <c r="C622" s="357" t="s">
        <v>324</v>
      </c>
      <c r="D622" s="359" t="s">
        <v>2719</v>
      </c>
      <c r="E622" s="360">
        <v>2</v>
      </c>
      <c r="F622" s="360" t="s">
        <v>2715</v>
      </c>
      <c r="G622" s="364"/>
      <c r="H622" s="565" t="s">
        <v>155</v>
      </c>
      <c r="I622" s="360" t="s">
        <v>197</v>
      </c>
      <c r="J622" s="360" t="s">
        <v>198</v>
      </c>
      <c r="K622" s="364"/>
    </row>
    <row r="623" spans="1:11" ht="31.15" hidden="1" customHeight="1">
      <c r="A623" s="357">
        <v>159</v>
      </c>
      <c r="B623" s="357" t="s">
        <v>1802</v>
      </c>
      <c r="C623" s="357" t="s">
        <v>324</v>
      </c>
      <c r="D623" s="359" t="s">
        <v>1420</v>
      </c>
      <c r="E623" s="360">
        <v>0.25</v>
      </c>
      <c r="F623" s="360" t="s">
        <v>1421</v>
      </c>
      <c r="G623" s="364"/>
      <c r="H623" s="565" t="s">
        <v>1801</v>
      </c>
      <c r="I623" s="360" t="s">
        <v>197</v>
      </c>
      <c r="J623" s="360" t="s">
        <v>198</v>
      </c>
      <c r="K623" s="364"/>
    </row>
    <row r="624" spans="1:11" ht="46.9" hidden="1" customHeight="1">
      <c r="A624" s="357">
        <v>160</v>
      </c>
      <c r="B624" s="357" t="s">
        <v>1803</v>
      </c>
      <c r="C624" s="357" t="s">
        <v>324</v>
      </c>
      <c r="D624" s="359" t="s">
        <v>1422</v>
      </c>
      <c r="E624" s="360">
        <v>0.39</v>
      </c>
      <c r="F624" s="360" t="s">
        <v>1423</v>
      </c>
      <c r="G624" s="364"/>
      <c r="H624" s="565" t="s">
        <v>1801</v>
      </c>
      <c r="I624" s="360" t="s">
        <v>197</v>
      </c>
      <c r="J624" s="360" t="s">
        <v>198</v>
      </c>
      <c r="K624" s="364"/>
    </row>
    <row r="625" spans="1:11" ht="18.75" hidden="1" customHeight="1">
      <c r="A625" s="357">
        <v>161</v>
      </c>
      <c r="B625" s="357" t="s">
        <v>1805</v>
      </c>
      <c r="C625" s="357" t="s">
        <v>324</v>
      </c>
      <c r="D625" s="359" t="s">
        <v>61</v>
      </c>
      <c r="E625" s="360">
        <v>0.2</v>
      </c>
      <c r="F625" s="360" t="s">
        <v>308</v>
      </c>
      <c r="G625" s="364" t="s">
        <v>62</v>
      </c>
      <c r="H625" s="565" t="s">
        <v>154</v>
      </c>
      <c r="I625" s="360" t="s">
        <v>197</v>
      </c>
      <c r="J625" s="360" t="s">
        <v>198</v>
      </c>
      <c r="K625" s="364"/>
    </row>
    <row r="626" spans="1:11" ht="18.75" hidden="1" customHeight="1">
      <c r="A626" s="357">
        <v>162</v>
      </c>
      <c r="B626" s="357" t="s">
        <v>1806</v>
      </c>
      <c r="C626" s="357" t="s">
        <v>324</v>
      </c>
      <c r="D626" s="359" t="s">
        <v>2766</v>
      </c>
      <c r="E626" s="360">
        <v>0.6</v>
      </c>
      <c r="F626" s="360" t="s">
        <v>308</v>
      </c>
      <c r="G626" s="364" t="s">
        <v>63</v>
      </c>
      <c r="H626" s="565" t="s">
        <v>154</v>
      </c>
      <c r="I626" s="360" t="s">
        <v>197</v>
      </c>
      <c r="J626" s="360" t="s">
        <v>198</v>
      </c>
      <c r="K626" s="364"/>
    </row>
    <row r="627" spans="1:11" ht="31.15" hidden="1" customHeight="1">
      <c r="A627" s="357">
        <v>163</v>
      </c>
      <c r="B627" s="357" t="s">
        <v>1808</v>
      </c>
      <c r="C627" s="357" t="s">
        <v>324</v>
      </c>
      <c r="D627" s="359" t="s">
        <v>2776</v>
      </c>
      <c r="E627" s="360">
        <v>0.6</v>
      </c>
      <c r="F627" s="360" t="s">
        <v>2777</v>
      </c>
      <c r="G627" s="364"/>
      <c r="H627" s="565" t="s">
        <v>1795</v>
      </c>
      <c r="I627" s="360" t="s">
        <v>197</v>
      </c>
      <c r="J627" s="360" t="s">
        <v>198</v>
      </c>
      <c r="K627" s="364"/>
    </row>
    <row r="628" spans="1:11" ht="31.15" hidden="1" customHeight="1">
      <c r="A628" s="357">
        <v>164</v>
      </c>
      <c r="B628" s="357" t="s">
        <v>1814</v>
      </c>
      <c r="C628" s="357" t="s">
        <v>324</v>
      </c>
      <c r="D628" s="359" t="s">
        <v>893</v>
      </c>
      <c r="E628" s="360">
        <v>0.3</v>
      </c>
      <c r="F628" s="360" t="s">
        <v>894</v>
      </c>
      <c r="G628" s="364"/>
      <c r="H628" s="571" t="s">
        <v>1799</v>
      </c>
      <c r="I628" s="360" t="s">
        <v>197</v>
      </c>
      <c r="J628" s="360" t="s">
        <v>198</v>
      </c>
      <c r="K628" s="364"/>
    </row>
    <row r="629" spans="1:11" ht="31.15" hidden="1" customHeight="1">
      <c r="A629" s="357">
        <v>165</v>
      </c>
      <c r="B629" s="357" t="s">
        <v>1815</v>
      </c>
      <c r="C629" s="357" t="s">
        <v>324</v>
      </c>
      <c r="D629" s="359" t="s">
        <v>895</v>
      </c>
      <c r="E629" s="360">
        <v>0.3</v>
      </c>
      <c r="F629" s="360" t="s">
        <v>894</v>
      </c>
      <c r="G629" s="364"/>
      <c r="H629" s="571" t="s">
        <v>1799</v>
      </c>
      <c r="I629" s="360" t="s">
        <v>197</v>
      </c>
      <c r="J629" s="360" t="s">
        <v>198</v>
      </c>
      <c r="K629" s="364"/>
    </row>
    <row r="630" spans="1:11" ht="31.15" hidden="1" customHeight="1">
      <c r="A630" s="357">
        <v>166</v>
      </c>
      <c r="B630" s="357" t="s">
        <v>1816</v>
      </c>
      <c r="C630" s="357" t="s">
        <v>324</v>
      </c>
      <c r="D630" s="359" t="s">
        <v>896</v>
      </c>
      <c r="E630" s="360">
        <v>2.5</v>
      </c>
      <c r="F630" s="360" t="s">
        <v>897</v>
      </c>
      <c r="G630" s="364" t="s">
        <v>85</v>
      </c>
      <c r="H630" s="571" t="s">
        <v>159</v>
      </c>
      <c r="I630" s="360" t="s">
        <v>197</v>
      </c>
      <c r="J630" s="360" t="s">
        <v>198</v>
      </c>
      <c r="K630" s="364"/>
    </row>
    <row r="631" spans="1:11" ht="31.15" hidden="1" customHeight="1">
      <c r="A631" s="357">
        <v>167</v>
      </c>
      <c r="B631" s="357" t="s">
        <v>1817</v>
      </c>
      <c r="C631" s="357" t="s">
        <v>324</v>
      </c>
      <c r="D631" s="359" t="s">
        <v>898</v>
      </c>
      <c r="E631" s="360">
        <v>2</v>
      </c>
      <c r="F631" s="360" t="s">
        <v>18</v>
      </c>
      <c r="G631" s="364" t="s">
        <v>86</v>
      </c>
      <c r="H631" s="571" t="s">
        <v>159</v>
      </c>
      <c r="I631" s="360" t="s">
        <v>197</v>
      </c>
      <c r="J631" s="360" t="s">
        <v>198</v>
      </c>
      <c r="K631" s="364"/>
    </row>
    <row r="632" spans="1:11" ht="31.15" hidden="1" customHeight="1">
      <c r="A632" s="357">
        <v>168</v>
      </c>
      <c r="B632" s="357" t="s">
        <v>1818</v>
      </c>
      <c r="C632" s="357" t="s">
        <v>324</v>
      </c>
      <c r="D632" s="359" t="s">
        <v>82</v>
      </c>
      <c r="E632" s="360">
        <v>1.3</v>
      </c>
      <c r="F632" s="360" t="s">
        <v>308</v>
      </c>
      <c r="G632" s="364" t="s">
        <v>87</v>
      </c>
      <c r="H632" s="571" t="s">
        <v>159</v>
      </c>
      <c r="I632" s="360" t="s">
        <v>197</v>
      </c>
      <c r="J632" s="360" t="s">
        <v>198</v>
      </c>
      <c r="K632" s="364"/>
    </row>
    <row r="633" spans="1:11" ht="46.9" hidden="1" customHeight="1">
      <c r="A633" s="357">
        <v>169</v>
      </c>
      <c r="B633" s="357" t="s">
        <v>1819</v>
      </c>
      <c r="C633" s="357" t="s">
        <v>324</v>
      </c>
      <c r="D633" s="359" t="s">
        <v>83</v>
      </c>
      <c r="E633" s="360">
        <v>7.3</v>
      </c>
      <c r="F633" s="360" t="s">
        <v>84</v>
      </c>
      <c r="G633" s="364" t="s">
        <v>88</v>
      </c>
      <c r="H633" s="571" t="s">
        <v>159</v>
      </c>
      <c r="I633" s="360" t="s">
        <v>197</v>
      </c>
      <c r="J633" s="360" t="s">
        <v>198</v>
      </c>
      <c r="K633" s="364"/>
    </row>
    <row r="634" spans="1:11" ht="20.25" hidden="1" customHeight="1">
      <c r="A634" s="357">
        <v>170</v>
      </c>
      <c r="B634" s="357" t="s">
        <v>242</v>
      </c>
      <c r="C634" s="357" t="s">
        <v>324</v>
      </c>
      <c r="D634" s="359" t="s">
        <v>1042</v>
      </c>
      <c r="E634" s="360">
        <v>0.01</v>
      </c>
      <c r="F634" s="360" t="s">
        <v>349</v>
      </c>
      <c r="G634" s="358"/>
      <c r="H634" s="357" t="s">
        <v>157</v>
      </c>
      <c r="I634" s="360" t="s">
        <v>196</v>
      </c>
      <c r="J634" s="360" t="s">
        <v>198</v>
      </c>
      <c r="K634" s="358"/>
    </row>
    <row r="635" spans="1:11" ht="31.15" hidden="1" customHeight="1">
      <c r="A635" s="357">
        <v>171</v>
      </c>
      <c r="B635" s="357" t="s">
        <v>3151</v>
      </c>
      <c r="C635" s="357" t="s">
        <v>324</v>
      </c>
      <c r="D635" s="359" t="s">
        <v>3274</v>
      </c>
      <c r="E635" s="360">
        <v>0.7</v>
      </c>
      <c r="F635" s="360" t="s">
        <v>1262</v>
      </c>
      <c r="G635" s="364" t="s">
        <v>1263</v>
      </c>
      <c r="H635" s="357" t="s">
        <v>159</v>
      </c>
      <c r="I635" s="360" t="s">
        <v>196</v>
      </c>
      <c r="J635" s="360" t="s">
        <v>198</v>
      </c>
      <c r="K635" s="364"/>
    </row>
    <row r="636" spans="1:11" ht="46.9" hidden="1" customHeight="1">
      <c r="A636" s="357">
        <v>172</v>
      </c>
      <c r="B636" s="357" t="s">
        <v>3072</v>
      </c>
      <c r="C636" s="357" t="s">
        <v>324</v>
      </c>
      <c r="D636" s="359" t="s">
        <v>1523</v>
      </c>
      <c r="E636" s="360">
        <v>4</v>
      </c>
      <c r="F636" s="403" t="s">
        <v>805</v>
      </c>
      <c r="G636" s="358" t="s">
        <v>6</v>
      </c>
      <c r="H636" s="360" t="s">
        <v>1793</v>
      </c>
      <c r="I636" s="360" t="s">
        <v>197</v>
      </c>
      <c r="J636" s="360" t="s">
        <v>198</v>
      </c>
      <c r="K636" s="360"/>
    </row>
    <row r="637" spans="1:11" ht="15.6" hidden="1" customHeight="1">
      <c r="A637" s="357">
        <v>173</v>
      </c>
      <c r="B637" s="357" t="s">
        <v>3177</v>
      </c>
      <c r="C637" s="357" t="s">
        <v>324</v>
      </c>
      <c r="D637" s="359" t="s">
        <v>654</v>
      </c>
      <c r="E637" s="360">
        <v>0.25</v>
      </c>
      <c r="F637" s="360" t="s">
        <v>190</v>
      </c>
      <c r="G637" s="364"/>
      <c r="H637" s="357" t="s">
        <v>156</v>
      </c>
      <c r="I637" s="360" t="s">
        <v>196</v>
      </c>
      <c r="J637" s="360" t="s">
        <v>198</v>
      </c>
      <c r="K637" s="364"/>
    </row>
    <row r="638" spans="1:11" ht="15.6" hidden="1" customHeight="1">
      <c r="A638" s="357">
        <v>174</v>
      </c>
      <c r="B638" s="357" t="s">
        <v>3185</v>
      </c>
      <c r="C638" s="357" t="s">
        <v>324</v>
      </c>
      <c r="D638" s="359" t="s">
        <v>1238</v>
      </c>
      <c r="E638" s="360">
        <v>0.02</v>
      </c>
      <c r="F638" s="360" t="s">
        <v>304</v>
      </c>
      <c r="G638" s="364"/>
      <c r="H638" s="357" t="s">
        <v>153</v>
      </c>
      <c r="I638" s="360" t="s">
        <v>196</v>
      </c>
      <c r="J638" s="360" t="s">
        <v>198</v>
      </c>
      <c r="K638" s="364"/>
    </row>
    <row r="639" spans="1:11" ht="15.6" hidden="1" customHeight="1">
      <c r="A639" s="357">
        <v>175</v>
      </c>
      <c r="B639" s="357" t="s">
        <v>3132</v>
      </c>
      <c r="C639" s="357" t="s">
        <v>324</v>
      </c>
      <c r="D639" s="359" t="s">
        <v>1238</v>
      </c>
      <c r="E639" s="360">
        <v>0.02</v>
      </c>
      <c r="F639" s="360" t="s">
        <v>305</v>
      </c>
      <c r="G639" s="364"/>
      <c r="H639" s="358" t="s">
        <v>199</v>
      </c>
      <c r="I639" s="360" t="s">
        <v>196</v>
      </c>
      <c r="J639" s="360" t="s">
        <v>198</v>
      </c>
      <c r="K639" s="364"/>
    </row>
    <row r="640" spans="1:11" ht="31.15" hidden="1" customHeight="1">
      <c r="A640" s="357">
        <v>176</v>
      </c>
      <c r="B640" s="357" t="s">
        <v>1807</v>
      </c>
      <c r="C640" s="357" t="s">
        <v>324</v>
      </c>
      <c r="D640" s="359" t="s">
        <v>78</v>
      </c>
      <c r="E640" s="360">
        <v>0.4</v>
      </c>
      <c r="F640" s="360" t="s">
        <v>79</v>
      </c>
      <c r="G640" s="364" t="s">
        <v>2309</v>
      </c>
      <c r="H640" s="565" t="s">
        <v>1800</v>
      </c>
      <c r="I640" s="360" t="s">
        <v>197</v>
      </c>
      <c r="J640" s="360" t="s">
        <v>198</v>
      </c>
      <c r="K640" s="364"/>
    </row>
    <row r="641" spans="1:11" ht="19.5" hidden="1" customHeight="1">
      <c r="A641" s="357">
        <v>177</v>
      </c>
      <c r="B641" s="357" t="s">
        <v>3148</v>
      </c>
      <c r="C641" s="357" t="s">
        <v>324</v>
      </c>
      <c r="D641" s="359" t="s">
        <v>1257</v>
      </c>
      <c r="E641" s="360">
        <v>0.5</v>
      </c>
      <c r="F641" s="360" t="s">
        <v>190</v>
      </c>
      <c r="G641" s="364" t="s">
        <v>600</v>
      </c>
      <c r="H641" s="357" t="s">
        <v>1797</v>
      </c>
      <c r="I641" s="360" t="s">
        <v>197</v>
      </c>
      <c r="J641" s="360" t="s">
        <v>198</v>
      </c>
      <c r="K641" s="364"/>
    </row>
    <row r="642" spans="1:11" ht="62.45" hidden="1" customHeight="1">
      <c r="A642" s="357">
        <v>178</v>
      </c>
      <c r="B642" s="357" t="s">
        <v>271</v>
      </c>
      <c r="C642" s="357" t="s">
        <v>324</v>
      </c>
      <c r="D642" s="359" t="s">
        <v>2857</v>
      </c>
      <c r="E642" s="360">
        <v>13.5</v>
      </c>
      <c r="F642" s="360" t="s">
        <v>2858</v>
      </c>
      <c r="G642" s="357"/>
      <c r="H642" s="565" t="s">
        <v>157</v>
      </c>
      <c r="I642" s="360" t="s">
        <v>197</v>
      </c>
      <c r="J642" s="360" t="s">
        <v>198</v>
      </c>
      <c r="K642" s="357" t="s">
        <v>3283</v>
      </c>
    </row>
    <row r="643" spans="1:11" ht="31.15" hidden="1" customHeight="1">
      <c r="A643" s="357">
        <v>179</v>
      </c>
      <c r="B643" s="357" t="s">
        <v>1809</v>
      </c>
      <c r="C643" s="357" t="s">
        <v>324</v>
      </c>
      <c r="D643" s="359" t="s">
        <v>655</v>
      </c>
      <c r="E643" s="360">
        <v>0.12</v>
      </c>
      <c r="F643" s="360" t="s">
        <v>855</v>
      </c>
      <c r="G643" s="364" t="s">
        <v>856</v>
      </c>
      <c r="H643" s="565" t="s">
        <v>154</v>
      </c>
      <c r="I643" s="360" t="s">
        <v>197</v>
      </c>
      <c r="J643" s="360" t="s">
        <v>198</v>
      </c>
      <c r="K643" s="364"/>
    </row>
    <row r="644" spans="1:11" ht="18.75" hidden="1" customHeight="1">
      <c r="A644" s="357">
        <v>180</v>
      </c>
      <c r="B644" s="357" t="s">
        <v>1810</v>
      </c>
      <c r="C644" s="357" t="s">
        <v>324</v>
      </c>
      <c r="D644" s="359" t="s">
        <v>656</v>
      </c>
      <c r="E644" s="360">
        <v>0.08</v>
      </c>
      <c r="F644" s="360" t="s">
        <v>190</v>
      </c>
      <c r="G644" s="364" t="s">
        <v>207</v>
      </c>
      <c r="H644" s="565" t="s">
        <v>156</v>
      </c>
      <c r="I644" s="360" t="s">
        <v>197</v>
      </c>
      <c r="J644" s="360" t="s">
        <v>198</v>
      </c>
      <c r="K644" s="364"/>
    </row>
    <row r="645" spans="1:11" ht="31.15" hidden="1" customHeight="1">
      <c r="A645" s="357">
        <v>181</v>
      </c>
      <c r="B645" s="357" t="s">
        <v>1811</v>
      </c>
      <c r="C645" s="357" t="s">
        <v>324</v>
      </c>
      <c r="D645" s="359" t="s">
        <v>657</v>
      </c>
      <c r="E645" s="360">
        <v>0.12</v>
      </c>
      <c r="F645" s="360" t="s">
        <v>855</v>
      </c>
      <c r="G645" s="364" t="s">
        <v>3229</v>
      </c>
      <c r="H645" s="565" t="s">
        <v>1796</v>
      </c>
      <c r="I645" s="360" t="s">
        <v>197</v>
      </c>
      <c r="J645" s="360" t="s">
        <v>198</v>
      </c>
      <c r="K645" s="364"/>
    </row>
    <row r="646" spans="1:11" ht="19.5" hidden="1" customHeight="1">
      <c r="A646" s="357">
        <v>182</v>
      </c>
      <c r="B646" s="357" t="s">
        <v>281</v>
      </c>
      <c r="C646" s="357" t="s">
        <v>324</v>
      </c>
      <c r="D646" s="359" t="s">
        <v>2879</v>
      </c>
      <c r="E646" s="360">
        <v>0.05</v>
      </c>
      <c r="F646" s="360" t="s">
        <v>304</v>
      </c>
      <c r="G646" s="357" t="s">
        <v>3229</v>
      </c>
      <c r="H646" s="565" t="s">
        <v>1796</v>
      </c>
      <c r="I646" s="360" t="s">
        <v>197</v>
      </c>
      <c r="J646" s="360" t="s">
        <v>198</v>
      </c>
      <c r="K646" s="357"/>
    </row>
    <row r="647" spans="1:11" ht="19.5" hidden="1" customHeight="1">
      <c r="A647" s="357">
        <v>183</v>
      </c>
      <c r="B647" s="357" t="s">
        <v>282</v>
      </c>
      <c r="C647" s="357" t="s">
        <v>324</v>
      </c>
      <c r="D647" s="359" t="s">
        <v>2880</v>
      </c>
      <c r="E647" s="360">
        <v>7.0000000000000007E-2</v>
      </c>
      <c r="F647" s="360" t="s">
        <v>304</v>
      </c>
      <c r="G647" s="357" t="s">
        <v>592</v>
      </c>
      <c r="H647" s="565" t="s">
        <v>1796</v>
      </c>
      <c r="I647" s="360" t="s">
        <v>197</v>
      </c>
      <c r="J647" s="360" t="s">
        <v>198</v>
      </c>
      <c r="K647" s="357"/>
    </row>
    <row r="648" spans="1:11" ht="31.15" hidden="1" customHeight="1">
      <c r="A648" s="357">
        <v>184</v>
      </c>
      <c r="B648" s="357" t="s">
        <v>1812</v>
      </c>
      <c r="C648" s="357" t="s">
        <v>324</v>
      </c>
      <c r="D648" s="359" t="s">
        <v>658</v>
      </c>
      <c r="E648" s="360">
        <v>0.12</v>
      </c>
      <c r="F648" s="360" t="s">
        <v>855</v>
      </c>
      <c r="G648" s="364" t="s">
        <v>858</v>
      </c>
      <c r="H648" s="565" t="s">
        <v>153</v>
      </c>
      <c r="I648" s="360" t="s">
        <v>197</v>
      </c>
      <c r="J648" s="360" t="s">
        <v>198</v>
      </c>
      <c r="K648" s="364"/>
    </row>
    <row r="649" spans="1:11" ht="31.15" hidden="1" customHeight="1">
      <c r="A649" s="357">
        <v>185</v>
      </c>
      <c r="B649" s="357" t="s">
        <v>1813</v>
      </c>
      <c r="C649" s="357" t="s">
        <v>324</v>
      </c>
      <c r="D649" s="359" t="s">
        <v>659</v>
      </c>
      <c r="E649" s="360">
        <v>0.12</v>
      </c>
      <c r="F649" s="360" t="s">
        <v>855</v>
      </c>
      <c r="G649" s="364" t="s">
        <v>2425</v>
      </c>
      <c r="H649" s="565" t="s">
        <v>157</v>
      </c>
      <c r="I649" s="360" t="s">
        <v>197</v>
      </c>
      <c r="J649" s="360" t="s">
        <v>198</v>
      </c>
      <c r="K649" s="364"/>
    </row>
    <row r="650" spans="1:11" ht="18" hidden="1" customHeight="1">
      <c r="A650" s="357">
        <v>186</v>
      </c>
      <c r="B650" s="357" t="s">
        <v>274</v>
      </c>
      <c r="C650" s="357" t="s">
        <v>324</v>
      </c>
      <c r="D650" s="359" t="s">
        <v>2864</v>
      </c>
      <c r="E650" s="360">
        <v>0.02</v>
      </c>
      <c r="F650" s="360" t="s">
        <v>2865</v>
      </c>
      <c r="G650" s="357" t="s">
        <v>206</v>
      </c>
      <c r="H650" s="565" t="s">
        <v>161</v>
      </c>
      <c r="I650" s="360" t="s">
        <v>197</v>
      </c>
      <c r="J650" s="360" t="s">
        <v>198</v>
      </c>
      <c r="K650" s="357"/>
    </row>
    <row r="651" spans="1:11" ht="18" hidden="1" customHeight="1">
      <c r="A651" s="357">
        <v>187</v>
      </c>
      <c r="B651" s="357" t="s">
        <v>275</v>
      </c>
      <c r="C651" s="357" t="s">
        <v>324</v>
      </c>
      <c r="D651" s="359" t="s">
        <v>2866</v>
      </c>
      <c r="E651" s="360">
        <v>0.02</v>
      </c>
      <c r="F651" s="360" t="s">
        <v>2865</v>
      </c>
      <c r="G651" s="357" t="s">
        <v>2867</v>
      </c>
      <c r="H651" s="565" t="s">
        <v>161</v>
      </c>
      <c r="I651" s="360" t="s">
        <v>197</v>
      </c>
      <c r="J651" s="360" t="s">
        <v>198</v>
      </c>
      <c r="K651" s="357"/>
    </row>
    <row r="652" spans="1:11" ht="18" hidden="1" customHeight="1">
      <c r="A652" s="357">
        <v>188</v>
      </c>
      <c r="B652" s="357" t="s">
        <v>276</v>
      </c>
      <c r="C652" s="357" t="s">
        <v>324</v>
      </c>
      <c r="D652" s="359" t="s">
        <v>2868</v>
      </c>
      <c r="E652" s="360">
        <v>0.02</v>
      </c>
      <c r="F652" s="360" t="s">
        <v>2865</v>
      </c>
      <c r="G652" s="357" t="s">
        <v>2869</v>
      </c>
      <c r="H652" s="565" t="s">
        <v>161</v>
      </c>
      <c r="I652" s="360" t="s">
        <v>197</v>
      </c>
      <c r="J652" s="360" t="s">
        <v>198</v>
      </c>
      <c r="K652" s="357"/>
    </row>
    <row r="653" spans="1:11" ht="18" hidden="1" customHeight="1">
      <c r="A653" s="357">
        <v>189</v>
      </c>
      <c r="B653" s="357" t="s">
        <v>277</v>
      </c>
      <c r="C653" s="357" t="s">
        <v>324</v>
      </c>
      <c r="D653" s="359" t="s">
        <v>2870</v>
      </c>
      <c r="E653" s="360">
        <v>0.15</v>
      </c>
      <c r="F653" s="360" t="s">
        <v>2871</v>
      </c>
      <c r="G653" s="357" t="s">
        <v>2872</v>
      </c>
      <c r="H653" s="565" t="s">
        <v>161</v>
      </c>
      <c r="I653" s="360" t="s">
        <v>197</v>
      </c>
      <c r="J653" s="360" t="s">
        <v>198</v>
      </c>
      <c r="K653" s="357"/>
    </row>
    <row r="654" spans="1:11" ht="15.6" hidden="1" customHeight="1">
      <c r="A654" s="357">
        <v>190</v>
      </c>
      <c r="B654" s="357" t="s">
        <v>3135</v>
      </c>
      <c r="C654" s="357" t="s">
        <v>324</v>
      </c>
      <c r="D654" s="359" t="s">
        <v>660</v>
      </c>
      <c r="E654" s="360">
        <v>3</v>
      </c>
      <c r="F654" s="360" t="s">
        <v>1242</v>
      </c>
      <c r="G654" s="364" t="s">
        <v>1243</v>
      </c>
      <c r="H654" s="358" t="s">
        <v>199</v>
      </c>
      <c r="I654" s="360" t="s">
        <v>197</v>
      </c>
      <c r="J654" s="360" t="s">
        <v>198</v>
      </c>
      <c r="K654" s="364"/>
    </row>
    <row r="655" spans="1:11" ht="22.5" hidden="1" customHeight="1">
      <c r="A655" s="357">
        <v>191</v>
      </c>
      <c r="B655" s="357" t="s">
        <v>3136</v>
      </c>
      <c r="C655" s="357" t="s">
        <v>324</v>
      </c>
      <c r="D655" s="359" t="s">
        <v>1244</v>
      </c>
      <c r="E655" s="360">
        <v>7.0000000000000007E-2</v>
      </c>
      <c r="F655" s="360" t="s">
        <v>190</v>
      </c>
      <c r="G655" s="364" t="s">
        <v>1245</v>
      </c>
      <c r="H655" s="358" t="s">
        <v>199</v>
      </c>
      <c r="I655" s="360" t="s">
        <v>197</v>
      </c>
      <c r="J655" s="360" t="s">
        <v>198</v>
      </c>
      <c r="K655" s="364"/>
    </row>
    <row r="656" spans="1:11" ht="31.15" hidden="1" customHeight="1">
      <c r="A656" s="357">
        <v>192</v>
      </c>
      <c r="B656" s="357" t="s">
        <v>3137</v>
      </c>
      <c r="C656" s="357" t="s">
        <v>324</v>
      </c>
      <c r="D656" s="359" t="s">
        <v>1246</v>
      </c>
      <c r="E656" s="360">
        <v>0.02</v>
      </c>
      <c r="F656" s="360" t="s">
        <v>1129</v>
      </c>
      <c r="G656" s="364"/>
      <c r="H656" s="357" t="s">
        <v>1797</v>
      </c>
      <c r="I656" s="360" t="s">
        <v>197</v>
      </c>
      <c r="J656" s="360" t="s">
        <v>198</v>
      </c>
      <c r="K656" s="364"/>
    </row>
    <row r="657" spans="1:11" ht="31.15" hidden="1" customHeight="1">
      <c r="A657" s="357">
        <v>193</v>
      </c>
      <c r="B657" s="357" t="s">
        <v>3138</v>
      </c>
      <c r="C657" s="357" t="s">
        <v>324</v>
      </c>
      <c r="D657" s="359" t="s">
        <v>1247</v>
      </c>
      <c r="E657" s="360">
        <v>0.02</v>
      </c>
      <c r="F657" s="360" t="s">
        <v>1129</v>
      </c>
      <c r="G657" s="364"/>
      <c r="H657" s="357" t="s">
        <v>1797</v>
      </c>
      <c r="I657" s="360" t="s">
        <v>197</v>
      </c>
      <c r="J657" s="360" t="s">
        <v>198</v>
      </c>
      <c r="K657" s="364"/>
    </row>
    <row r="658" spans="1:11" ht="31.15" hidden="1" customHeight="1">
      <c r="A658" s="357">
        <v>194</v>
      </c>
      <c r="B658" s="357" t="s">
        <v>3173</v>
      </c>
      <c r="C658" s="357" t="s">
        <v>324</v>
      </c>
      <c r="D658" s="359" t="s">
        <v>1009</v>
      </c>
      <c r="E658" s="360">
        <v>0.04</v>
      </c>
      <c r="F658" s="360" t="s">
        <v>1010</v>
      </c>
      <c r="G658" s="364" t="s">
        <v>795</v>
      </c>
      <c r="H658" s="357" t="s">
        <v>159</v>
      </c>
      <c r="I658" s="360" t="s">
        <v>197</v>
      </c>
      <c r="J658" s="360" t="s">
        <v>198</v>
      </c>
      <c r="K658" s="364"/>
    </row>
    <row r="659" spans="1:11" ht="31.15" hidden="1" customHeight="1">
      <c r="A659" s="357">
        <v>195</v>
      </c>
      <c r="B659" s="357" t="s">
        <v>3174</v>
      </c>
      <c r="C659" s="357" t="s">
        <v>324</v>
      </c>
      <c r="D659" s="359" t="s">
        <v>1011</v>
      </c>
      <c r="E659" s="360">
        <v>0.04</v>
      </c>
      <c r="F659" s="360" t="s">
        <v>1010</v>
      </c>
      <c r="G659" s="364" t="s">
        <v>3263</v>
      </c>
      <c r="H659" s="357" t="s">
        <v>159</v>
      </c>
      <c r="I659" s="360" t="s">
        <v>197</v>
      </c>
      <c r="J659" s="360" t="s">
        <v>198</v>
      </c>
      <c r="K659" s="364"/>
    </row>
    <row r="660" spans="1:11" ht="15.75" hidden="1">
      <c r="A660" s="383" t="s">
        <v>1284</v>
      </c>
      <c r="B660" s="383"/>
      <c r="C660" s="383"/>
      <c r="D660" s="566" t="s">
        <v>661</v>
      </c>
      <c r="E660" s="564"/>
      <c r="F660" s="360"/>
      <c r="G660" s="364"/>
      <c r="H660" s="565"/>
      <c r="I660" s="360"/>
      <c r="J660" s="360"/>
      <c r="K660" s="364"/>
    </row>
    <row r="661" spans="1:11" ht="23.25" hidden="1" customHeight="1">
      <c r="A661" s="425">
        <v>1</v>
      </c>
      <c r="B661" s="425" t="s">
        <v>1838</v>
      </c>
      <c r="C661" s="357" t="s">
        <v>325</v>
      </c>
      <c r="D661" s="359" t="s">
        <v>662</v>
      </c>
      <c r="E661" s="360">
        <v>0.01</v>
      </c>
      <c r="F661" s="360" t="s">
        <v>191</v>
      </c>
      <c r="G661" s="357" t="s">
        <v>1280</v>
      </c>
      <c r="H661" s="565" t="s">
        <v>159</v>
      </c>
      <c r="I661" s="360" t="s">
        <v>197</v>
      </c>
      <c r="J661" s="360" t="s">
        <v>198</v>
      </c>
      <c r="K661" s="357"/>
    </row>
    <row r="662" spans="1:11" ht="31.15" hidden="1" customHeight="1">
      <c r="A662" s="425">
        <v>2</v>
      </c>
      <c r="B662" s="425" t="s">
        <v>1835</v>
      </c>
      <c r="C662" s="425" t="s">
        <v>325</v>
      </c>
      <c r="D662" s="359" t="s">
        <v>1300</v>
      </c>
      <c r="E662" s="360">
        <v>0.5</v>
      </c>
      <c r="F662" s="360" t="s">
        <v>1301</v>
      </c>
      <c r="G662" s="358" t="s">
        <v>2490</v>
      </c>
      <c r="H662" s="360" t="s">
        <v>153</v>
      </c>
      <c r="I662" s="360" t="s">
        <v>196</v>
      </c>
      <c r="J662" s="360" t="s">
        <v>198</v>
      </c>
      <c r="K662" s="358"/>
    </row>
    <row r="663" spans="1:11" ht="78.75" hidden="1">
      <c r="A663" s="425">
        <v>3</v>
      </c>
      <c r="B663" s="425" t="s">
        <v>1836</v>
      </c>
      <c r="C663" s="357" t="s">
        <v>325</v>
      </c>
      <c r="D663" s="359" t="s">
        <v>1303</v>
      </c>
      <c r="E663" s="360">
        <v>1</v>
      </c>
      <c r="F663" s="360" t="s">
        <v>325</v>
      </c>
      <c r="G663" s="357" t="s">
        <v>1304</v>
      </c>
      <c r="H663" s="565" t="s">
        <v>158</v>
      </c>
      <c r="I663" s="360" t="s">
        <v>197</v>
      </c>
      <c r="J663" s="360" t="s">
        <v>198</v>
      </c>
      <c r="K663" s="357" t="s">
        <v>1302</v>
      </c>
    </row>
    <row r="664" spans="1:11" ht="31.15" hidden="1" customHeight="1">
      <c r="A664" s="425">
        <v>4</v>
      </c>
      <c r="B664" s="425" t="s">
        <v>1822</v>
      </c>
      <c r="C664" s="425" t="s">
        <v>325</v>
      </c>
      <c r="D664" s="359" t="s">
        <v>663</v>
      </c>
      <c r="E664" s="360">
        <v>1.5</v>
      </c>
      <c r="F664" s="360" t="s">
        <v>325</v>
      </c>
      <c r="G664" s="358"/>
      <c r="H664" s="500" t="s">
        <v>199</v>
      </c>
      <c r="I664" s="360" t="s">
        <v>196</v>
      </c>
      <c r="J664" s="360" t="s">
        <v>198</v>
      </c>
      <c r="K664" s="358" t="s">
        <v>3297</v>
      </c>
    </row>
    <row r="665" spans="1:11" ht="15.6" hidden="1" customHeight="1">
      <c r="A665" s="425">
        <v>5</v>
      </c>
      <c r="B665" s="425" t="s">
        <v>1825</v>
      </c>
      <c r="C665" s="425" t="s">
        <v>325</v>
      </c>
      <c r="D665" s="359" t="s">
        <v>1289</v>
      </c>
      <c r="E665" s="360">
        <v>1.6</v>
      </c>
      <c r="F665" s="360" t="s">
        <v>191</v>
      </c>
      <c r="G665" s="364"/>
      <c r="H665" s="500" t="s">
        <v>199</v>
      </c>
      <c r="I665" s="360" t="s">
        <v>196</v>
      </c>
      <c r="J665" s="360" t="s">
        <v>198</v>
      </c>
      <c r="K665" s="364"/>
    </row>
    <row r="666" spans="1:11" ht="15.6" hidden="1" customHeight="1">
      <c r="A666" s="425">
        <v>6</v>
      </c>
      <c r="B666" s="425" t="s">
        <v>1823</v>
      </c>
      <c r="C666" s="425" t="s">
        <v>325</v>
      </c>
      <c r="D666" s="359" t="s">
        <v>664</v>
      </c>
      <c r="E666" s="360">
        <v>0.2</v>
      </c>
      <c r="F666" s="360" t="s">
        <v>311</v>
      </c>
      <c r="G666" s="364" t="s">
        <v>1286</v>
      </c>
      <c r="H666" s="500" t="s">
        <v>199</v>
      </c>
      <c r="I666" s="360" t="s">
        <v>196</v>
      </c>
      <c r="J666" s="360" t="s">
        <v>198</v>
      </c>
      <c r="K666" s="364"/>
    </row>
    <row r="667" spans="1:11" ht="15.6" hidden="1" customHeight="1">
      <c r="A667" s="425">
        <v>7</v>
      </c>
      <c r="B667" s="425" t="s">
        <v>1826</v>
      </c>
      <c r="C667" s="357" t="s">
        <v>325</v>
      </c>
      <c r="D667" s="359" t="s">
        <v>665</v>
      </c>
      <c r="E667" s="360">
        <v>0.04</v>
      </c>
      <c r="F667" s="360" t="s">
        <v>328</v>
      </c>
      <c r="G667" s="357" t="s">
        <v>1290</v>
      </c>
      <c r="H667" s="358" t="s">
        <v>199</v>
      </c>
      <c r="I667" s="360" t="s">
        <v>197</v>
      </c>
      <c r="J667" s="360" t="s">
        <v>198</v>
      </c>
      <c r="K667" s="357"/>
    </row>
    <row r="668" spans="1:11" ht="15.6" hidden="1" customHeight="1">
      <c r="A668" s="425">
        <v>8</v>
      </c>
      <c r="B668" s="425" t="s">
        <v>1827</v>
      </c>
      <c r="C668" s="425" t="s">
        <v>325</v>
      </c>
      <c r="D668" s="359" t="s">
        <v>666</v>
      </c>
      <c r="E668" s="360">
        <v>0.3</v>
      </c>
      <c r="F668" s="360" t="s">
        <v>304</v>
      </c>
      <c r="G668" s="358"/>
      <c r="H668" s="358" t="s">
        <v>1801</v>
      </c>
      <c r="I668" s="360" t="s">
        <v>196</v>
      </c>
      <c r="J668" s="360" t="s">
        <v>198</v>
      </c>
      <c r="K668" s="358"/>
    </row>
    <row r="669" spans="1:11" ht="15.6" hidden="1" customHeight="1">
      <c r="A669" s="425">
        <v>9</v>
      </c>
      <c r="B669" s="425" t="s">
        <v>1830</v>
      </c>
      <c r="C669" s="425" t="s">
        <v>325</v>
      </c>
      <c r="D669" s="359" t="s">
        <v>667</v>
      </c>
      <c r="E669" s="360">
        <v>0.1</v>
      </c>
      <c r="F669" s="360" t="s">
        <v>304</v>
      </c>
      <c r="G669" s="501"/>
      <c r="H669" s="357" t="s">
        <v>154</v>
      </c>
      <c r="I669" s="360" t="s">
        <v>196</v>
      </c>
      <c r="J669" s="360" t="s">
        <v>198</v>
      </c>
      <c r="K669" s="501"/>
    </row>
    <row r="670" spans="1:11" ht="31.15" hidden="1" customHeight="1">
      <c r="A670" s="425">
        <v>10</v>
      </c>
      <c r="B670" s="425" t="s">
        <v>1824</v>
      </c>
      <c r="C670" s="425" t="s">
        <v>325</v>
      </c>
      <c r="D670" s="359" t="s">
        <v>668</v>
      </c>
      <c r="E670" s="360">
        <v>0.82</v>
      </c>
      <c r="F670" s="360" t="s">
        <v>1287</v>
      </c>
      <c r="G670" s="364" t="s">
        <v>1288</v>
      </c>
      <c r="H670" s="500" t="s">
        <v>199</v>
      </c>
      <c r="I670" s="360" t="s">
        <v>196</v>
      </c>
      <c r="J670" s="360" t="s">
        <v>198</v>
      </c>
      <c r="K670" s="364"/>
    </row>
    <row r="671" spans="1:11" ht="48.6" hidden="1" customHeight="1">
      <c r="A671" s="425">
        <v>11</v>
      </c>
      <c r="B671" s="425" t="s">
        <v>1839</v>
      </c>
      <c r="C671" s="357" t="s">
        <v>325</v>
      </c>
      <c r="D671" s="359" t="s">
        <v>1306</v>
      </c>
      <c r="E671" s="360">
        <v>0.1</v>
      </c>
      <c r="F671" s="360" t="s">
        <v>190</v>
      </c>
      <c r="G671" s="357"/>
      <c r="H671" s="565" t="s">
        <v>1794</v>
      </c>
      <c r="I671" s="360" t="s">
        <v>197</v>
      </c>
      <c r="J671" s="360" t="s">
        <v>198</v>
      </c>
      <c r="K671" s="357" t="s">
        <v>543</v>
      </c>
    </row>
    <row r="672" spans="1:11" ht="46.15" hidden="1" customHeight="1">
      <c r="A672" s="425">
        <v>12</v>
      </c>
      <c r="B672" s="425" t="s">
        <v>1840</v>
      </c>
      <c r="C672" s="357" t="s">
        <v>325</v>
      </c>
      <c r="D672" s="359" t="s">
        <v>1307</v>
      </c>
      <c r="E672" s="360">
        <v>0.1</v>
      </c>
      <c r="F672" s="360" t="s">
        <v>1308</v>
      </c>
      <c r="G672" s="357"/>
      <c r="H672" s="565" t="s">
        <v>1799</v>
      </c>
      <c r="I672" s="360" t="s">
        <v>197</v>
      </c>
      <c r="J672" s="360" t="s">
        <v>198</v>
      </c>
      <c r="K672" s="357" t="s">
        <v>3288</v>
      </c>
    </row>
    <row r="673" spans="1:11" ht="21" hidden="1" customHeight="1">
      <c r="A673" s="425">
        <v>13</v>
      </c>
      <c r="B673" s="425" t="s">
        <v>1854</v>
      </c>
      <c r="C673" s="357" t="s">
        <v>325</v>
      </c>
      <c r="D673" s="359" t="s">
        <v>669</v>
      </c>
      <c r="E673" s="360">
        <v>0.2</v>
      </c>
      <c r="F673" s="360" t="s">
        <v>305</v>
      </c>
      <c r="G673" s="357" t="s">
        <v>2454</v>
      </c>
      <c r="H673" s="565" t="s">
        <v>1795</v>
      </c>
      <c r="I673" s="360" t="s">
        <v>197</v>
      </c>
      <c r="J673" s="360" t="s">
        <v>198</v>
      </c>
      <c r="K673" s="357"/>
    </row>
    <row r="674" spans="1:11" ht="46.9" hidden="1" customHeight="1">
      <c r="A674" s="425">
        <v>14</v>
      </c>
      <c r="B674" s="425" t="s">
        <v>3290</v>
      </c>
      <c r="C674" s="357" t="s">
        <v>325</v>
      </c>
      <c r="D674" s="359" t="s">
        <v>3291</v>
      </c>
      <c r="E674" s="360">
        <v>0.1</v>
      </c>
      <c r="F674" s="360" t="s">
        <v>190</v>
      </c>
      <c r="G674" s="357"/>
      <c r="H674" s="565" t="s">
        <v>155</v>
      </c>
      <c r="I674" s="360" t="s">
        <v>197</v>
      </c>
      <c r="J674" s="360" t="s">
        <v>198</v>
      </c>
      <c r="K674" s="357" t="s">
        <v>3289</v>
      </c>
    </row>
    <row r="675" spans="1:11" ht="18.75" hidden="1" customHeight="1">
      <c r="A675" s="425">
        <v>15</v>
      </c>
      <c r="B675" s="425" t="s">
        <v>1855</v>
      </c>
      <c r="C675" s="357" t="s">
        <v>325</v>
      </c>
      <c r="D675" s="359" t="s">
        <v>670</v>
      </c>
      <c r="E675" s="360">
        <v>0.02</v>
      </c>
      <c r="F675" s="360" t="s">
        <v>305</v>
      </c>
      <c r="G675" s="357" t="s">
        <v>3236</v>
      </c>
      <c r="H675" s="565" t="s">
        <v>153</v>
      </c>
      <c r="I675" s="360" t="s">
        <v>197</v>
      </c>
      <c r="J675" s="360" t="s">
        <v>198</v>
      </c>
      <c r="K675" s="357"/>
    </row>
    <row r="676" spans="1:11" ht="46.9" hidden="1" customHeight="1">
      <c r="A676" s="425">
        <v>16</v>
      </c>
      <c r="B676" s="425" t="s">
        <v>1856</v>
      </c>
      <c r="C676" s="357" t="s">
        <v>325</v>
      </c>
      <c r="D676" s="359" t="s">
        <v>671</v>
      </c>
      <c r="E676" s="360">
        <v>2</v>
      </c>
      <c r="F676" s="360" t="s">
        <v>2584</v>
      </c>
      <c r="G676" s="357" t="s">
        <v>2585</v>
      </c>
      <c r="H676" s="565" t="s">
        <v>1801</v>
      </c>
      <c r="I676" s="360" t="s">
        <v>197</v>
      </c>
      <c r="J676" s="360" t="s">
        <v>198</v>
      </c>
      <c r="K676" s="357"/>
    </row>
    <row r="677" spans="1:11" ht="15.6" hidden="1" customHeight="1">
      <c r="A677" s="425">
        <v>17</v>
      </c>
      <c r="B677" s="425" t="s">
        <v>1862</v>
      </c>
      <c r="C677" s="357" t="s">
        <v>325</v>
      </c>
      <c r="D677" s="359" t="s">
        <v>672</v>
      </c>
      <c r="E677" s="360">
        <v>0.02</v>
      </c>
      <c r="F677" s="360" t="s">
        <v>308</v>
      </c>
      <c r="G677" s="357" t="s">
        <v>2309</v>
      </c>
      <c r="H677" s="565" t="s">
        <v>1800</v>
      </c>
      <c r="I677" s="360" t="s">
        <v>197</v>
      </c>
      <c r="J677" s="360" t="s">
        <v>198</v>
      </c>
      <c r="K677" s="357"/>
    </row>
    <row r="678" spans="1:11" ht="15.6" hidden="1" customHeight="1">
      <c r="A678" s="425">
        <v>18</v>
      </c>
      <c r="B678" s="425" t="s">
        <v>1865</v>
      </c>
      <c r="C678" s="357" t="s">
        <v>325</v>
      </c>
      <c r="D678" s="359" t="s">
        <v>673</v>
      </c>
      <c r="E678" s="360">
        <v>0.1</v>
      </c>
      <c r="F678" s="360" t="s">
        <v>311</v>
      </c>
      <c r="G678" s="357" t="s">
        <v>1430</v>
      </c>
      <c r="H678" s="571" t="s">
        <v>1799</v>
      </c>
      <c r="I678" s="360" t="s">
        <v>197</v>
      </c>
      <c r="J678" s="360" t="s">
        <v>198</v>
      </c>
      <c r="K678" s="357"/>
    </row>
    <row r="679" spans="1:11" ht="15.6" hidden="1" customHeight="1">
      <c r="A679" s="425">
        <v>19</v>
      </c>
      <c r="B679" s="425" t="s">
        <v>1857</v>
      </c>
      <c r="C679" s="357" t="s">
        <v>325</v>
      </c>
      <c r="D679" s="359" t="s">
        <v>1436</v>
      </c>
      <c r="E679" s="360">
        <v>0.03</v>
      </c>
      <c r="F679" s="360" t="s">
        <v>312</v>
      </c>
      <c r="G679" s="357" t="s">
        <v>209</v>
      </c>
      <c r="H679" s="565" t="s">
        <v>1796</v>
      </c>
      <c r="I679" s="360" t="s">
        <v>197</v>
      </c>
      <c r="J679" s="360" t="s">
        <v>198</v>
      </c>
      <c r="K679" s="357"/>
    </row>
    <row r="680" spans="1:11" ht="31.15" hidden="1" customHeight="1">
      <c r="A680" s="425">
        <v>20</v>
      </c>
      <c r="B680" s="425" t="s">
        <v>1858</v>
      </c>
      <c r="C680" s="357" t="s">
        <v>325</v>
      </c>
      <c r="D680" s="359" t="s">
        <v>674</v>
      </c>
      <c r="E680" s="360">
        <v>0.05</v>
      </c>
      <c r="F680" s="360" t="s">
        <v>311</v>
      </c>
      <c r="G680" s="357" t="s">
        <v>35</v>
      </c>
      <c r="H680" s="565" t="s">
        <v>158</v>
      </c>
      <c r="I680" s="360" t="s">
        <v>197</v>
      </c>
      <c r="J680" s="360" t="s">
        <v>198</v>
      </c>
      <c r="K680" s="357"/>
    </row>
    <row r="681" spans="1:11" ht="15.6" hidden="1" customHeight="1">
      <c r="A681" s="425">
        <v>21</v>
      </c>
      <c r="B681" s="425" t="s">
        <v>1657</v>
      </c>
      <c r="C681" s="357" t="s">
        <v>325</v>
      </c>
      <c r="D681" s="359" t="s">
        <v>675</v>
      </c>
      <c r="E681" s="360">
        <v>0.02</v>
      </c>
      <c r="F681" s="360" t="s">
        <v>308</v>
      </c>
      <c r="G681" s="357" t="s">
        <v>203</v>
      </c>
      <c r="H681" s="565" t="s">
        <v>160</v>
      </c>
      <c r="I681" s="360" t="s">
        <v>197</v>
      </c>
      <c r="J681" s="360" t="s">
        <v>198</v>
      </c>
      <c r="K681" s="357"/>
    </row>
    <row r="682" spans="1:11" ht="15.6" hidden="1" customHeight="1">
      <c r="A682" s="425">
        <v>22</v>
      </c>
      <c r="B682" s="425" t="s">
        <v>1859</v>
      </c>
      <c r="C682" s="357" t="s">
        <v>325</v>
      </c>
      <c r="D682" s="359" t="s">
        <v>676</v>
      </c>
      <c r="E682" s="360">
        <v>0.02</v>
      </c>
      <c r="F682" s="360" t="s">
        <v>308</v>
      </c>
      <c r="G682" s="357" t="s">
        <v>574</v>
      </c>
      <c r="H682" s="565" t="s">
        <v>160</v>
      </c>
      <c r="I682" s="360" t="s">
        <v>197</v>
      </c>
      <c r="J682" s="360" t="s">
        <v>198</v>
      </c>
      <c r="K682" s="357"/>
    </row>
    <row r="683" spans="1:11" ht="19.5" hidden="1" customHeight="1">
      <c r="A683" s="425">
        <v>23</v>
      </c>
      <c r="B683" s="425" t="s">
        <v>1828</v>
      </c>
      <c r="C683" s="425" t="s">
        <v>325</v>
      </c>
      <c r="D683" s="359" t="s">
        <v>1291</v>
      </c>
      <c r="E683" s="360">
        <v>0.01</v>
      </c>
      <c r="F683" s="360" t="s">
        <v>304</v>
      </c>
      <c r="G683" s="358" t="s">
        <v>1292</v>
      </c>
      <c r="H683" s="357" t="s">
        <v>155</v>
      </c>
      <c r="I683" s="360" t="s">
        <v>196</v>
      </c>
      <c r="J683" s="360" t="s">
        <v>198</v>
      </c>
      <c r="K683" s="358"/>
    </row>
    <row r="684" spans="1:11" ht="31.15" hidden="1" customHeight="1">
      <c r="A684" s="425">
        <v>24</v>
      </c>
      <c r="B684" s="425" t="s">
        <v>1832</v>
      </c>
      <c r="C684" s="425" t="s">
        <v>325</v>
      </c>
      <c r="D684" s="359" t="s">
        <v>1295</v>
      </c>
      <c r="E684" s="360">
        <v>1.46</v>
      </c>
      <c r="F684" s="360" t="s">
        <v>1296</v>
      </c>
      <c r="G684" s="358"/>
      <c r="H684" s="357" t="s">
        <v>158</v>
      </c>
      <c r="I684" s="360" t="s">
        <v>196</v>
      </c>
      <c r="J684" s="360" t="s">
        <v>198</v>
      </c>
      <c r="K684" s="358"/>
    </row>
    <row r="685" spans="1:11" ht="15.6" hidden="1" customHeight="1">
      <c r="A685" s="425">
        <v>25</v>
      </c>
      <c r="B685" s="425" t="s">
        <v>1833</v>
      </c>
      <c r="C685" s="425" t="s">
        <v>325</v>
      </c>
      <c r="D685" s="359" t="s">
        <v>1297</v>
      </c>
      <c r="E685" s="360">
        <v>0.49</v>
      </c>
      <c r="F685" s="360" t="s">
        <v>190</v>
      </c>
      <c r="G685" s="358" t="s">
        <v>2425</v>
      </c>
      <c r="H685" s="360" t="s">
        <v>157</v>
      </c>
      <c r="I685" s="360" t="s">
        <v>196</v>
      </c>
      <c r="J685" s="360" t="s">
        <v>198</v>
      </c>
      <c r="K685" s="358"/>
    </row>
    <row r="686" spans="1:11" ht="15.6" hidden="1" customHeight="1">
      <c r="A686" s="425">
        <v>26</v>
      </c>
      <c r="B686" s="425" t="s">
        <v>1821</v>
      </c>
      <c r="C686" s="425" t="s">
        <v>325</v>
      </c>
      <c r="D686" s="359" t="s">
        <v>1285</v>
      </c>
      <c r="E686" s="360">
        <v>0.97</v>
      </c>
      <c r="F686" s="360" t="s">
        <v>325</v>
      </c>
      <c r="G686" s="357" t="s">
        <v>533</v>
      </c>
      <c r="H686" s="358" t="s">
        <v>161</v>
      </c>
      <c r="I686" s="360" t="s">
        <v>196</v>
      </c>
      <c r="J686" s="360" t="s">
        <v>198</v>
      </c>
      <c r="K686" s="358"/>
    </row>
    <row r="687" spans="1:11" ht="15.6" hidden="1" customHeight="1">
      <c r="A687" s="425">
        <v>27</v>
      </c>
      <c r="B687" s="425" t="s">
        <v>1851</v>
      </c>
      <c r="C687" s="357" t="s">
        <v>325</v>
      </c>
      <c r="D687" s="359" t="s">
        <v>677</v>
      </c>
      <c r="E687" s="360">
        <v>3</v>
      </c>
      <c r="F687" s="360" t="s">
        <v>311</v>
      </c>
      <c r="G687" s="357" t="s">
        <v>3256</v>
      </c>
      <c r="H687" s="565" t="s">
        <v>156</v>
      </c>
      <c r="I687" s="360" t="s">
        <v>197</v>
      </c>
      <c r="J687" s="360" t="s">
        <v>198</v>
      </c>
      <c r="K687" s="357"/>
    </row>
    <row r="688" spans="1:11" ht="35.450000000000003" hidden="1" customHeight="1">
      <c r="A688" s="425">
        <v>28</v>
      </c>
      <c r="B688" s="425" t="s">
        <v>1843</v>
      </c>
      <c r="C688" s="357" t="s">
        <v>325</v>
      </c>
      <c r="D688" s="359" t="s">
        <v>678</v>
      </c>
      <c r="E688" s="360">
        <v>0.01</v>
      </c>
      <c r="F688" s="360" t="s">
        <v>1312</v>
      </c>
      <c r="G688" s="357" t="s">
        <v>532</v>
      </c>
      <c r="H688" s="565" t="s">
        <v>161</v>
      </c>
      <c r="I688" s="360" t="s">
        <v>197</v>
      </c>
      <c r="J688" s="360" t="s">
        <v>198</v>
      </c>
      <c r="K688" s="357"/>
    </row>
    <row r="689" spans="1:11" ht="31.15" hidden="1" customHeight="1">
      <c r="A689" s="425">
        <v>29</v>
      </c>
      <c r="B689" s="425" t="s">
        <v>1848</v>
      </c>
      <c r="C689" s="357" t="s">
        <v>325</v>
      </c>
      <c r="D689" s="359" t="s">
        <v>679</v>
      </c>
      <c r="E689" s="360">
        <v>0.02</v>
      </c>
      <c r="F689" s="360" t="s">
        <v>1313</v>
      </c>
      <c r="G689" s="357" t="s">
        <v>533</v>
      </c>
      <c r="H689" s="565" t="s">
        <v>161</v>
      </c>
      <c r="I689" s="360" t="s">
        <v>197</v>
      </c>
      <c r="J689" s="360" t="s">
        <v>198</v>
      </c>
      <c r="K689" s="357"/>
    </row>
    <row r="690" spans="1:11" ht="15.6" hidden="1" customHeight="1">
      <c r="A690" s="425">
        <v>30</v>
      </c>
      <c r="B690" s="425" t="s">
        <v>1849</v>
      </c>
      <c r="C690" s="357" t="s">
        <v>325</v>
      </c>
      <c r="D690" s="359" t="s">
        <v>680</v>
      </c>
      <c r="E690" s="360">
        <v>0.01</v>
      </c>
      <c r="F690" s="360" t="s">
        <v>1312</v>
      </c>
      <c r="G690" s="357" t="s">
        <v>534</v>
      </c>
      <c r="H690" s="565" t="s">
        <v>161</v>
      </c>
      <c r="I690" s="360" t="s">
        <v>197</v>
      </c>
      <c r="J690" s="360" t="s">
        <v>198</v>
      </c>
      <c r="K690" s="357"/>
    </row>
    <row r="691" spans="1:11" ht="33" hidden="1" customHeight="1">
      <c r="A691" s="425">
        <v>31</v>
      </c>
      <c r="B691" s="425" t="s">
        <v>1844</v>
      </c>
      <c r="C691" s="357" t="s">
        <v>325</v>
      </c>
      <c r="D691" s="359" t="s">
        <v>681</v>
      </c>
      <c r="E691" s="360">
        <v>0.01</v>
      </c>
      <c r="F691" s="360" t="s">
        <v>1312</v>
      </c>
      <c r="G691" s="357" t="s">
        <v>535</v>
      </c>
      <c r="H691" s="565" t="s">
        <v>161</v>
      </c>
      <c r="I691" s="360" t="s">
        <v>197</v>
      </c>
      <c r="J691" s="360" t="s">
        <v>198</v>
      </c>
      <c r="K691" s="357"/>
    </row>
    <row r="692" spans="1:11" ht="34.9" hidden="1" customHeight="1">
      <c r="A692" s="425">
        <v>32</v>
      </c>
      <c r="B692" s="425" t="s">
        <v>1845</v>
      </c>
      <c r="C692" s="357" t="s">
        <v>325</v>
      </c>
      <c r="D692" s="359" t="s">
        <v>682</v>
      </c>
      <c r="E692" s="360">
        <v>0.01</v>
      </c>
      <c r="F692" s="360" t="s">
        <v>1312</v>
      </c>
      <c r="G692" s="357" t="s">
        <v>206</v>
      </c>
      <c r="H692" s="565" t="s">
        <v>161</v>
      </c>
      <c r="I692" s="360" t="s">
        <v>197</v>
      </c>
      <c r="J692" s="360" t="s">
        <v>198</v>
      </c>
      <c r="K692" s="357"/>
    </row>
    <row r="693" spans="1:11" ht="15.6" hidden="1" customHeight="1">
      <c r="A693" s="425">
        <v>33</v>
      </c>
      <c r="B693" s="425" t="s">
        <v>1846</v>
      </c>
      <c r="C693" s="357" t="s">
        <v>325</v>
      </c>
      <c r="D693" s="359" t="s">
        <v>683</v>
      </c>
      <c r="E693" s="360">
        <v>0.02</v>
      </c>
      <c r="F693" s="360" t="s">
        <v>2865</v>
      </c>
      <c r="G693" s="357" t="s">
        <v>2481</v>
      </c>
      <c r="H693" s="565" t="s">
        <v>161</v>
      </c>
      <c r="I693" s="360" t="s">
        <v>197</v>
      </c>
      <c r="J693" s="360" t="s">
        <v>198</v>
      </c>
      <c r="K693" s="357"/>
    </row>
    <row r="694" spans="1:11" ht="31.15" hidden="1" customHeight="1">
      <c r="A694" s="425">
        <v>34</v>
      </c>
      <c r="B694" s="425" t="s">
        <v>1847</v>
      </c>
      <c r="C694" s="357" t="s">
        <v>325</v>
      </c>
      <c r="D694" s="359" t="s">
        <v>2059</v>
      </c>
      <c r="E694" s="360">
        <v>0.02</v>
      </c>
      <c r="F694" s="360" t="s">
        <v>1313</v>
      </c>
      <c r="G694" s="357" t="s">
        <v>536</v>
      </c>
      <c r="H694" s="565" t="s">
        <v>161</v>
      </c>
      <c r="I694" s="360" t="s">
        <v>197</v>
      </c>
      <c r="J694" s="360" t="s">
        <v>198</v>
      </c>
      <c r="K694" s="357"/>
    </row>
    <row r="695" spans="1:11" ht="31.15" hidden="1" customHeight="1">
      <c r="A695" s="425">
        <v>35</v>
      </c>
      <c r="B695" s="425" t="s">
        <v>1852</v>
      </c>
      <c r="C695" s="357" t="s">
        <v>325</v>
      </c>
      <c r="D695" s="359" t="s">
        <v>2060</v>
      </c>
      <c r="E695" s="360">
        <v>1</v>
      </c>
      <c r="F695" s="360" t="s">
        <v>1374</v>
      </c>
      <c r="G695" s="357" t="s">
        <v>3248</v>
      </c>
      <c r="H695" s="565" t="s">
        <v>154</v>
      </c>
      <c r="I695" s="360" t="s">
        <v>197</v>
      </c>
      <c r="J695" s="360" t="s">
        <v>198</v>
      </c>
      <c r="K695" s="357"/>
    </row>
    <row r="696" spans="1:11" ht="31.15" hidden="1" customHeight="1">
      <c r="A696" s="425">
        <v>36</v>
      </c>
      <c r="B696" s="425" t="s">
        <v>1829</v>
      </c>
      <c r="C696" s="425" t="s">
        <v>325</v>
      </c>
      <c r="D696" s="359" t="s">
        <v>2061</v>
      </c>
      <c r="E696" s="360">
        <v>1</v>
      </c>
      <c r="F696" s="360" t="s">
        <v>2769</v>
      </c>
      <c r="G696" s="358" t="s">
        <v>2768</v>
      </c>
      <c r="H696" s="357" t="s">
        <v>155</v>
      </c>
      <c r="I696" s="360" t="s">
        <v>197</v>
      </c>
      <c r="J696" s="360" t="s">
        <v>198</v>
      </c>
      <c r="K696" s="358"/>
    </row>
    <row r="697" spans="1:11" ht="45.6" hidden="1" customHeight="1">
      <c r="A697" s="425">
        <v>37</v>
      </c>
      <c r="B697" s="425" t="s">
        <v>1837</v>
      </c>
      <c r="C697" s="357" t="s">
        <v>325</v>
      </c>
      <c r="D697" s="359" t="s">
        <v>2062</v>
      </c>
      <c r="E697" s="360">
        <v>1</v>
      </c>
      <c r="F697" s="360" t="s">
        <v>1305</v>
      </c>
      <c r="G697" s="357"/>
      <c r="H697" s="565" t="s">
        <v>159</v>
      </c>
      <c r="I697" s="360" t="s">
        <v>197</v>
      </c>
      <c r="J697" s="360" t="s">
        <v>198</v>
      </c>
      <c r="K697" s="357" t="s">
        <v>3287</v>
      </c>
    </row>
    <row r="698" spans="1:11" ht="63" hidden="1">
      <c r="A698" s="425">
        <v>38</v>
      </c>
      <c r="B698" s="425" t="s">
        <v>1841</v>
      </c>
      <c r="C698" s="357" t="s">
        <v>325</v>
      </c>
      <c r="D698" s="359" t="s">
        <v>2063</v>
      </c>
      <c r="E698" s="360">
        <v>0.15000000000000002</v>
      </c>
      <c r="F698" s="360" t="s">
        <v>1309</v>
      </c>
      <c r="G698" s="357" t="s">
        <v>1310</v>
      </c>
      <c r="H698" s="565" t="s">
        <v>161</v>
      </c>
      <c r="I698" s="360" t="s">
        <v>197</v>
      </c>
      <c r="J698" s="360" t="s">
        <v>198</v>
      </c>
      <c r="K698" s="357"/>
    </row>
    <row r="699" spans="1:11" ht="31.15" hidden="1" customHeight="1">
      <c r="A699" s="425">
        <v>39</v>
      </c>
      <c r="B699" s="425" t="s">
        <v>1834</v>
      </c>
      <c r="C699" s="425" t="s">
        <v>325</v>
      </c>
      <c r="D699" s="359" t="s">
        <v>1298</v>
      </c>
      <c r="E699" s="360">
        <v>0.75</v>
      </c>
      <c r="F699" s="360" t="s">
        <v>1299</v>
      </c>
      <c r="G699" s="358"/>
      <c r="H699" s="360" t="s">
        <v>1800</v>
      </c>
      <c r="I699" s="360" t="s">
        <v>196</v>
      </c>
      <c r="J699" s="360" t="s">
        <v>198</v>
      </c>
      <c r="K699" s="358"/>
    </row>
    <row r="700" spans="1:11" ht="31.15" hidden="1" customHeight="1">
      <c r="A700" s="425">
        <v>40</v>
      </c>
      <c r="B700" s="425" t="s">
        <v>1842</v>
      </c>
      <c r="C700" s="357" t="s">
        <v>325</v>
      </c>
      <c r="D700" s="359" t="s">
        <v>2064</v>
      </c>
      <c r="E700" s="360">
        <v>0.5</v>
      </c>
      <c r="F700" s="360" t="s">
        <v>1311</v>
      </c>
      <c r="G700" s="357" t="s">
        <v>537</v>
      </c>
      <c r="H700" s="565" t="s">
        <v>161</v>
      </c>
      <c r="I700" s="360" t="s">
        <v>197</v>
      </c>
      <c r="J700" s="360" t="s">
        <v>198</v>
      </c>
      <c r="K700" s="357"/>
    </row>
    <row r="701" spans="1:11" ht="31.15" hidden="1" customHeight="1">
      <c r="A701" s="425">
        <v>41</v>
      </c>
      <c r="B701" s="425" t="s">
        <v>1831</v>
      </c>
      <c r="C701" s="425" t="s">
        <v>325</v>
      </c>
      <c r="D701" s="359" t="s">
        <v>1293</v>
      </c>
      <c r="E701" s="360">
        <v>1</v>
      </c>
      <c r="F701" s="360" t="s">
        <v>1294</v>
      </c>
      <c r="G701" s="358"/>
      <c r="H701" s="357" t="s">
        <v>1797</v>
      </c>
      <c r="I701" s="360" t="s">
        <v>196</v>
      </c>
      <c r="J701" s="360" t="s">
        <v>198</v>
      </c>
      <c r="K701" s="358"/>
    </row>
    <row r="702" spans="1:11" ht="31.15" hidden="1" customHeight="1">
      <c r="A702" s="425">
        <v>42</v>
      </c>
      <c r="B702" s="425" t="s">
        <v>1850</v>
      </c>
      <c r="C702" s="357" t="s">
        <v>325</v>
      </c>
      <c r="D702" s="359" t="s">
        <v>2065</v>
      </c>
      <c r="E702" s="360">
        <v>0.3</v>
      </c>
      <c r="F702" s="360" t="s">
        <v>1314</v>
      </c>
      <c r="G702" s="357" t="s">
        <v>1245</v>
      </c>
      <c r="H702" s="565" t="s">
        <v>160</v>
      </c>
      <c r="I702" s="360" t="s">
        <v>197</v>
      </c>
      <c r="J702" s="360" t="s">
        <v>198</v>
      </c>
      <c r="K702" s="357"/>
    </row>
    <row r="703" spans="1:11" ht="15.6" hidden="1" customHeight="1">
      <c r="A703" s="425">
        <v>43</v>
      </c>
      <c r="B703" s="425" t="s">
        <v>1860</v>
      </c>
      <c r="C703" s="357" t="s">
        <v>325</v>
      </c>
      <c r="D703" s="359" t="s">
        <v>2066</v>
      </c>
      <c r="E703" s="360">
        <v>0.7</v>
      </c>
      <c r="F703" s="360" t="s">
        <v>190</v>
      </c>
      <c r="G703" s="357" t="s">
        <v>66</v>
      </c>
      <c r="H703" s="565" t="s">
        <v>154</v>
      </c>
      <c r="I703" s="360" t="s">
        <v>197</v>
      </c>
      <c r="J703" s="360" t="s">
        <v>198</v>
      </c>
      <c r="K703" s="357"/>
    </row>
    <row r="704" spans="1:11" ht="15.6" hidden="1" customHeight="1">
      <c r="A704" s="425">
        <v>44</v>
      </c>
      <c r="B704" s="425" t="s">
        <v>1861</v>
      </c>
      <c r="C704" s="357" t="s">
        <v>325</v>
      </c>
      <c r="D704" s="359" t="s">
        <v>2067</v>
      </c>
      <c r="E704" s="360">
        <v>0.1</v>
      </c>
      <c r="F704" s="360" t="s">
        <v>190</v>
      </c>
      <c r="G704" s="357" t="s">
        <v>2431</v>
      </c>
      <c r="H704" s="565" t="s">
        <v>154</v>
      </c>
      <c r="I704" s="360" t="s">
        <v>197</v>
      </c>
      <c r="J704" s="360" t="s">
        <v>198</v>
      </c>
      <c r="K704" s="357"/>
    </row>
    <row r="705" spans="1:11" ht="15.6" hidden="1" customHeight="1">
      <c r="A705" s="425">
        <v>45</v>
      </c>
      <c r="B705" s="425" t="s">
        <v>1863</v>
      </c>
      <c r="C705" s="357" t="s">
        <v>325</v>
      </c>
      <c r="D705" s="359" t="s">
        <v>2068</v>
      </c>
      <c r="E705" s="360">
        <v>0.5</v>
      </c>
      <c r="F705" s="360" t="s">
        <v>308</v>
      </c>
      <c r="G705" s="357" t="s">
        <v>2423</v>
      </c>
      <c r="H705" s="565" t="s">
        <v>157</v>
      </c>
      <c r="I705" s="360" t="s">
        <v>197</v>
      </c>
      <c r="J705" s="360" t="s">
        <v>198</v>
      </c>
      <c r="K705" s="357"/>
    </row>
    <row r="706" spans="1:11" ht="15.6" hidden="1" customHeight="1">
      <c r="A706" s="425">
        <v>46</v>
      </c>
      <c r="B706" s="425" t="s">
        <v>1864</v>
      </c>
      <c r="C706" s="357" t="s">
        <v>325</v>
      </c>
      <c r="D706" s="359" t="s">
        <v>2069</v>
      </c>
      <c r="E706" s="360">
        <v>0.06</v>
      </c>
      <c r="F706" s="360" t="s">
        <v>190</v>
      </c>
      <c r="G706" s="357" t="s">
        <v>2246</v>
      </c>
      <c r="H706" s="571" t="s">
        <v>1799</v>
      </c>
      <c r="I706" s="360" t="s">
        <v>197</v>
      </c>
      <c r="J706" s="360" t="s">
        <v>198</v>
      </c>
      <c r="K706" s="357"/>
    </row>
    <row r="707" spans="1:11" ht="31.5" hidden="1">
      <c r="A707" s="425">
        <v>47</v>
      </c>
      <c r="B707" s="425" t="s">
        <v>1853</v>
      </c>
      <c r="C707" s="357" t="s">
        <v>325</v>
      </c>
      <c r="D707" s="359" t="s">
        <v>1371</v>
      </c>
      <c r="E707" s="360">
        <v>3</v>
      </c>
      <c r="F707" s="360" t="s">
        <v>1373</v>
      </c>
      <c r="G707" s="357" t="s">
        <v>1372</v>
      </c>
      <c r="H707" s="565" t="s">
        <v>154</v>
      </c>
      <c r="I707" s="360" t="s">
        <v>197</v>
      </c>
      <c r="J707" s="360" t="s">
        <v>198</v>
      </c>
      <c r="K707" s="357"/>
    </row>
    <row r="708" spans="1:11" ht="15.75" hidden="1">
      <c r="A708" s="383" t="s">
        <v>1561</v>
      </c>
      <c r="B708" s="383"/>
      <c r="C708" s="383"/>
      <c r="D708" s="566" t="s">
        <v>2763</v>
      </c>
      <c r="E708" s="564"/>
      <c r="F708" s="360"/>
      <c r="G708" s="364"/>
      <c r="H708" s="565"/>
      <c r="I708" s="360"/>
      <c r="J708" s="360"/>
      <c r="K708" s="364"/>
    </row>
    <row r="709" spans="1:11" ht="15.6" hidden="1" customHeight="1">
      <c r="A709" s="357">
        <v>1</v>
      </c>
      <c r="B709" s="357" t="s">
        <v>1866</v>
      </c>
      <c r="C709" s="357" t="s">
        <v>328</v>
      </c>
      <c r="D709" s="359" t="s">
        <v>531</v>
      </c>
      <c r="E709" s="360">
        <v>0.27</v>
      </c>
      <c r="F709" s="360" t="s">
        <v>340</v>
      </c>
      <c r="G709" s="360"/>
      <c r="H709" s="360" t="s">
        <v>1793</v>
      </c>
      <c r="I709" s="360" t="s">
        <v>197</v>
      </c>
      <c r="J709" s="360" t="s">
        <v>198</v>
      </c>
      <c r="K709" s="360"/>
    </row>
    <row r="710" spans="1:11" ht="15.6" hidden="1" customHeight="1">
      <c r="A710" s="357">
        <v>2</v>
      </c>
      <c r="B710" s="357" t="s">
        <v>1867</v>
      </c>
      <c r="C710" s="357" t="s">
        <v>328</v>
      </c>
      <c r="D710" s="359" t="s">
        <v>530</v>
      </c>
      <c r="E710" s="360">
        <v>0.13</v>
      </c>
      <c r="F710" s="360" t="s">
        <v>190</v>
      </c>
      <c r="G710" s="360" t="s">
        <v>2313</v>
      </c>
      <c r="H710" s="360" t="s">
        <v>156</v>
      </c>
      <c r="I710" s="360" t="s">
        <v>197</v>
      </c>
      <c r="J710" s="360" t="s">
        <v>198</v>
      </c>
      <c r="K710" s="358"/>
    </row>
    <row r="711" spans="1:11" ht="15.6" hidden="1" customHeight="1">
      <c r="A711" s="357">
        <v>3</v>
      </c>
      <c r="B711" s="357" t="s">
        <v>1868</v>
      </c>
      <c r="C711" s="357" t="s">
        <v>328</v>
      </c>
      <c r="D711" s="359" t="s">
        <v>2070</v>
      </c>
      <c r="E711" s="360">
        <v>0.03</v>
      </c>
      <c r="F711" s="357" t="s">
        <v>308</v>
      </c>
      <c r="G711" s="364" t="s">
        <v>1323</v>
      </c>
      <c r="H711" s="357" t="s">
        <v>153</v>
      </c>
      <c r="I711" s="360" t="s">
        <v>196</v>
      </c>
      <c r="J711" s="360" t="s">
        <v>198</v>
      </c>
      <c r="K711" s="364"/>
    </row>
    <row r="712" spans="1:11" ht="15.6" hidden="1" customHeight="1">
      <c r="A712" s="357">
        <v>4</v>
      </c>
      <c r="B712" s="357" t="s">
        <v>1869</v>
      </c>
      <c r="C712" s="357" t="s">
        <v>328</v>
      </c>
      <c r="D712" s="359" t="s">
        <v>2071</v>
      </c>
      <c r="E712" s="360">
        <v>0.02</v>
      </c>
      <c r="F712" s="357" t="s">
        <v>308</v>
      </c>
      <c r="G712" s="364" t="s">
        <v>1324</v>
      </c>
      <c r="H712" s="357" t="s">
        <v>157</v>
      </c>
      <c r="I712" s="360" t="s">
        <v>196</v>
      </c>
      <c r="J712" s="360" t="s">
        <v>198</v>
      </c>
      <c r="K712" s="364"/>
    </row>
    <row r="713" spans="1:11" ht="15.6" hidden="1" customHeight="1">
      <c r="A713" s="357">
        <v>5</v>
      </c>
      <c r="B713" s="357" t="s">
        <v>1870</v>
      </c>
      <c r="C713" s="357" t="s">
        <v>328</v>
      </c>
      <c r="D713" s="359" t="s">
        <v>529</v>
      </c>
      <c r="E713" s="360">
        <v>0.1</v>
      </c>
      <c r="F713" s="360" t="s">
        <v>311</v>
      </c>
      <c r="G713" s="357" t="s">
        <v>3222</v>
      </c>
      <c r="H713" s="565" t="s">
        <v>1801</v>
      </c>
      <c r="I713" s="360" t="s">
        <v>197</v>
      </c>
      <c r="J713" s="360" t="s">
        <v>198</v>
      </c>
      <c r="K713" s="357"/>
    </row>
    <row r="714" spans="1:11" ht="15.6" hidden="1" customHeight="1">
      <c r="A714" s="357">
        <v>6</v>
      </c>
      <c r="B714" s="357" t="s">
        <v>1871</v>
      </c>
      <c r="C714" s="357" t="s">
        <v>328</v>
      </c>
      <c r="D714" s="359" t="s">
        <v>528</v>
      </c>
      <c r="E714" s="360">
        <v>0.15</v>
      </c>
      <c r="F714" s="360" t="s">
        <v>311</v>
      </c>
      <c r="G714" s="357" t="s">
        <v>2454</v>
      </c>
      <c r="H714" s="565" t="s">
        <v>1795</v>
      </c>
      <c r="I714" s="360" t="s">
        <v>197</v>
      </c>
      <c r="J714" s="360" t="s">
        <v>198</v>
      </c>
      <c r="K714" s="357"/>
    </row>
    <row r="715" spans="1:11" ht="47.45" hidden="1" customHeight="1">
      <c r="A715" s="357">
        <v>7</v>
      </c>
      <c r="B715" s="357" t="s">
        <v>1872</v>
      </c>
      <c r="C715" s="357" t="s">
        <v>328</v>
      </c>
      <c r="D715" s="359" t="s">
        <v>2072</v>
      </c>
      <c r="E715" s="360">
        <v>0.06</v>
      </c>
      <c r="F715" s="360" t="s">
        <v>308</v>
      </c>
      <c r="G715" s="357" t="s">
        <v>209</v>
      </c>
      <c r="H715" s="565" t="s">
        <v>1796</v>
      </c>
      <c r="I715" s="360" t="s">
        <v>197</v>
      </c>
      <c r="J715" s="360" t="s">
        <v>198</v>
      </c>
      <c r="K715" s="357" t="s">
        <v>540</v>
      </c>
    </row>
    <row r="716" spans="1:11" ht="15.6" hidden="1" customHeight="1">
      <c r="A716" s="357">
        <v>8</v>
      </c>
      <c r="B716" s="357" t="s">
        <v>1873</v>
      </c>
      <c r="C716" s="357" t="s">
        <v>328</v>
      </c>
      <c r="D716" s="359" t="s">
        <v>2626</v>
      </c>
      <c r="E716" s="360">
        <v>0.22</v>
      </c>
      <c r="F716" s="360" t="s">
        <v>305</v>
      </c>
      <c r="G716" s="357" t="s">
        <v>1052</v>
      </c>
      <c r="H716" s="565" t="s">
        <v>1793</v>
      </c>
      <c r="I716" s="360" t="s">
        <v>197</v>
      </c>
      <c r="J716" s="360" t="s">
        <v>198</v>
      </c>
      <c r="K716" s="357"/>
    </row>
    <row r="717" spans="1:11" ht="15.6" hidden="1" customHeight="1">
      <c r="A717" s="357">
        <v>9</v>
      </c>
      <c r="B717" s="357" t="s">
        <v>1874</v>
      </c>
      <c r="C717" s="357" t="s">
        <v>328</v>
      </c>
      <c r="D717" s="359" t="s">
        <v>519</v>
      </c>
      <c r="E717" s="360">
        <v>0.03</v>
      </c>
      <c r="F717" s="360" t="s">
        <v>305</v>
      </c>
      <c r="G717" s="364" t="s">
        <v>1315</v>
      </c>
      <c r="H717" s="358" t="s">
        <v>1796</v>
      </c>
      <c r="I717" s="360" t="s">
        <v>196</v>
      </c>
      <c r="J717" s="360" t="s">
        <v>198</v>
      </c>
      <c r="K717" s="364"/>
    </row>
    <row r="718" spans="1:11" ht="15.6" hidden="1" customHeight="1">
      <c r="A718" s="357">
        <v>10</v>
      </c>
      <c r="B718" s="357" t="s">
        <v>1875</v>
      </c>
      <c r="C718" s="357" t="s">
        <v>328</v>
      </c>
      <c r="D718" s="359" t="s">
        <v>518</v>
      </c>
      <c r="E718" s="360">
        <v>0.06</v>
      </c>
      <c r="F718" s="360" t="s">
        <v>308</v>
      </c>
      <c r="G718" s="364" t="s">
        <v>1316</v>
      </c>
      <c r="H718" s="358" t="s">
        <v>1796</v>
      </c>
      <c r="I718" s="360" t="s">
        <v>196</v>
      </c>
      <c r="J718" s="360" t="s">
        <v>198</v>
      </c>
      <c r="K718" s="364"/>
    </row>
    <row r="719" spans="1:11" ht="15.6" hidden="1" customHeight="1">
      <c r="A719" s="357">
        <v>11</v>
      </c>
      <c r="B719" s="357" t="s">
        <v>1876</v>
      </c>
      <c r="C719" s="357" t="s">
        <v>328</v>
      </c>
      <c r="D719" s="359" t="s">
        <v>1317</v>
      </c>
      <c r="E719" s="360">
        <v>0.04</v>
      </c>
      <c r="F719" s="360" t="s">
        <v>308</v>
      </c>
      <c r="G719" s="471" t="s">
        <v>3227</v>
      </c>
      <c r="H719" s="358" t="s">
        <v>1796</v>
      </c>
      <c r="I719" s="360" t="s">
        <v>196</v>
      </c>
      <c r="J719" s="360" t="s">
        <v>198</v>
      </c>
      <c r="K719" s="471"/>
    </row>
    <row r="720" spans="1:11" ht="15.6" hidden="1" customHeight="1">
      <c r="A720" s="357">
        <v>12</v>
      </c>
      <c r="B720" s="357" t="s">
        <v>1877</v>
      </c>
      <c r="C720" s="357" t="s">
        <v>328</v>
      </c>
      <c r="D720" s="359" t="s">
        <v>520</v>
      </c>
      <c r="E720" s="360">
        <v>0.08</v>
      </c>
      <c r="F720" s="360" t="s">
        <v>308</v>
      </c>
      <c r="G720" s="357" t="s">
        <v>1318</v>
      </c>
      <c r="H720" s="357" t="s">
        <v>159</v>
      </c>
      <c r="I720" s="360" t="s">
        <v>196</v>
      </c>
      <c r="J720" s="360" t="s">
        <v>198</v>
      </c>
      <c r="K720" s="357"/>
    </row>
    <row r="721" spans="1:11" ht="15.6" hidden="1" customHeight="1">
      <c r="A721" s="357">
        <v>13</v>
      </c>
      <c r="B721" s="357" t="s">
        <v>1878</v>
      </c>
      <c r="C721" s="357" t="s">
        <v>328</v>
      </c>
      <c r="D721" s="359" t="s">
        <v>521</v>
      </c>
      <c r="E721" s="360">
        <v>0.03</v>
      </c>
      <c r="F721" s="360" t="s">
        <v>308</v>
      </c>
      <c r="G721" s="357" t="s">
        <v>1319</v>
      </c>
      <c r="H721" s="357" t="s">
        <v>159</v>
      </c>
      <c r="I721" s="360" t="s">
        <v>197</v>
      </c>
      <c r="J721" s="360" t="s">
        <v>198</v>
      </c>
      <c r="K721" s="357"/>
    </row>
    <row r="722" spans="1:11" ht="15.6" hidden="1" customHeight="1">
      <c r="A722" s="357">
        <v>14</v>
      </c>
      <c r="B722" s="357" t="s">
        <v>1879</v>
      </c>
      <c r="C722" s="357" t="s">
        <v>328</v>
      </c>
      <c r="D722" s="359" t="s">
        <v>522</v>
      </c>
      <c r="E722" s="360">
        <v>0.03</v>
      </c>
      <c r="F722" s="360" t="s">
        <v>308</v>
      </c>
      <c r="G722" s="357" t="s">
        <v>2446</v>
      </c>
      <c r="H722" s="357" t="s">
        <v>159</v>
      </c>
      <c r="I722" s="360" t="s">
        <v>197</v>
      </c>
      <c r="J722" s="360" t="s">
        <v>198</v>
      </c>
      <c r="K722" s="357"/>
    </row>
    <row r="723" spans="1:11" ht="15.6" hidden="1" customHeight="1">
      <c r="A723" s="357">
        <v>15</v>
      </c>
      <c r="B723" s="357" t="s">
        <v>1880</v>
      </c>
      <c r="C723" s="357" t="s">
        <v>328</v>
      </c>
      <c r="D723" s="359" t="s">
        <v>523</v>
      </c>
      <c r="E723" s="360">
        <v>0.03</v>
      </c>
      <c r="F723" s="360" t="s">
        <v>308</v>
      </c>
      <c r="G723" s="357" t="s">
        <v>1320</v>
      </c>
      <c r="H723" s="357" t="s">
        <v>159</v>
      </c>
      <c r="I723" s="360" t="s">
        <v>197</v>
      </c>
      <c r="J723" s="360" t="s">
        <v>198</v>
      </c>
      <c r="K723" s="357"/>
    </row>
    <row r="724" spans="1:11" ht="15.6" hidden="1" customHeight="1">
      <c r="A724" s="357">
        <v>16</v>
      </c>
      <c r="B724" s="357" t="s">
        <v>1881</v>
      </c>
      <c r="C724" s="357" t="s">
        <v>328</v>
      </c>
      <c r="D724" s="359" t="s">
        <v>524</v>
      </c>
      <c r="E724" s="360">
        <v>0.03</v>
      </c>
      <c r="F724" s="360" t="s">
        <v>308</v>
      </c>
      <c r="G724" s="357" t="s">
        <v>202</v>
      </c>
      <c r="H724" s="357" t="s">
        <v>159</v>
      </c>
      <c r="I724" s="360" t="s">
        <v>197</v>
      </c>
      <c r="J724" s="360" t="s">
        <v>198</v>
      </c>
      <c r="K724" s="357"/>
    </row>
    <row r="725" spans="1:11" ht="15.6" hidden="1" customHeight="1">
      <c r="A725" s="357">
        <v>17</v>
      </c>
      <c r="B725" s="357" t="s">
        <v>1882</v>
      </c>
      <c r="C725" s="357" t="s">
        <v>328</v>
      </c>
      <c r="D725" s="359" t="s">
        <v>2073</v>
      </c>
      <c r="E725" s="360">
        <v>0.08</v>
      </c>
      <c r="F725" s="360" t="s">
        <v>311</v>
      </c>
      <c r="G725" s="403" t="s">
        <v>1321</v>
      </c>
      <c r="H725" s="357" t="s">
        <v>156</v>
      </c>
      <c r="I725" s="360" t="s">
        <v>196</v>
      </c>
      <c r="J725" s="360" t="s">
        <v>198</v>
      </c>
      <c r="K725" s="403"/>
    </row>
    <row r="726" spans="1:11" ht="15.6" hidden="1" customHeight="1">
      <c r="A726" s="357">
        <v>18</v>
      </c>
      <c r="B726" s="357" t="s">
        <v>1883</v>
      </c>
      <c r="C726" s="357" t="s">
        <v>328</v>
      </c>
      <c r="D726" s="359" t="s">
        <v>525</v>
      </c>
      <c r="E726" s="360">
        <v>0.02</v>
      </c>
      <c r="F726" s="360" t="s">
        <v>308</v>
      </c>
      <c r="G726" s="357" t="s">
        <v>795</v>
      </c>
      <c r="H726" s="357" t="s">
        <v>159</v>
      </c>
      <c r="I726" s="360" t="s">
        <v>197</v>
      </c>
      <c r="J726" s="360" t="s">
        <v>198</v>
      </c>
      <c r="K726" s="357"/>
    </row>
    <row r="727" spans="1:11" ht="15.6" hidden="1" customHeight="1">
      <c r="A727" s="357">
        <v>19</v>
      </c>
      <c r="B727" s="357" t="s">
        <v>1884</v>
      </c>
      <c r="C727" s="357" t="s">
        <v>328</v>
      </c>
      <c r="D727" s="359" t="s">
        <v>526</v>
      </c>
      <c r="E727" s="360">
        <v>0.05</v>
      </c>
      <c r="F727" s="360" t="s">
        <v>308</v>
      </c>
      <c r="G727" s="357" t="s">
        <v>793</v>
      </c>
      <c r="H727" s="357" t="s">
        <v>159</v>
      </c>
      <c r="I727" s="360" t="s">
        <v>197</v>
      </c>
      <c r="J727" s="360" t="s">
        <v>198</v>
      </c>
      <c r="K727" s="357"/>
    </row>
    <row r="728" spans="1:11" ht="15.6" hidden="1" customHeight="1">
      <c r="A728" s="357">
        <v>20</v>
      </c>
      <c r="B728" s="357" t="s">
        <v>1885</v>
      </c>
      <c r="C728" s="357" t="s">
        <v>328</v>
      </c>
      <c r="D728" s="359" t="s">
        <v>527</v>
      </c>
      <c r="E728" s="360">
        <v>0.05</v>
      </c>
      <c r="F728" s="360" t="s">
        <v>308</v>
      </c>
      <c r="G728" s="357" t="s">
        <v>3263</v>
      </c>
      <c r="H728" s="357" t="s">
        <v>159</v>
      </c>
      <c r="I728" s="360" t="s">
        <v>197</v>
      </c>
      <c r="J728" s="360" t="s">
        <v>198</v>
      </c>
      <c r="K728" s="357"/>
    </row>
    <row r="729" spans="1:11" ht="94.15" hidden="1" customHeight="1">
      <c r="A729" s="357">
        <v>21</v>
      </c>
      <c r="B729" s="357" t="s">
        <v>1886</v>
      </c>
      <c r="C729" s="357" t="s">
        <v>328</v>
      </c>
      <c r="D729" s="359" t="s">
        <v>2074</v>
      </c>
      <c r="E729" s="360">
        <v>0.47</v>
      </c>
      <c r="F729" s="360" t="s">
        <v>330</v>
      </c>
      <c r="G729" s="357" t="s">
        <v>1</v>
      </c>
      <c r="H729" s="357" t="s">
        <v>1797</v>
      </c>
      <c r="I729" s="360" t="s">
        <v>197</v>
      </c>
      <c r="J729" s="360" t="s">
        <v>198</v>
      </c>
      <c r="K729" s="357"/>
    </row>
    <row r="730" spans="1:11" ht="19.5" hidden="1" customHeight="1">
      <c r="A730" s="357">
        <v>22</v>
      </c>
      <c r="B730" s="357" t="s">
        <v>1887</v>
      </c>
      <c r="C730" s="357" t="s">
        <v>328</v>
      </c>
      <c r="D730" s="359" t="s">
        <v>7</v>
      </c>
      <c r="E730" s="360">
        <v>0.12</v>
      </c>
      <c r="F730" s="360" t="s">
        <v>330</v>
      </c>
      <c r="G730" s="357" t="s">
        <v>2747</v>
      </c>
      <c r="H730" s="357" t="s">
        <v>1793</v>
      </c>
      <c r="I730" s="360" t="s">
        <v>197</v>
      </c>
      <c r="J730" s="360" t="s">
        <v>198</v>
      </c>
      <c r="K730" s="357"/>
    </row>
    <row r="731" spans="1:11" ht="46.9" hidden="1" customHeight="1">
      <c r="A731" s="357">
        <v>23</v>
      </c>
      <c r="B731" s="357" t="s">
        <v>1888</v>
      </c>
      <c r="C731" s="357" t="s">
        <v>328</v>
      </c>
      <c r="D731" s="359" t="s">
        <v>8</v>
      </c>
      <c r="E731" s="360">
        <v>0.5</v>
      </c>
      <c r="F731" s="360" t="s">
        <v>344</v>
      </c>
      <c r="G731" s="357" t="s">
        <v>9</v>
      </c>
      <c r="H731" s="357" t="s">
        <v>1793</v>
      </c>
      <c r="I731" s="360" t="s">
        <v>197</v>
      </c>
      <c r="J731" s="360" t="s">
        <v>198</v>
      </c>
      <c r="K731" s="357" t="s">
        <v>542</v>
      </c>
    </row>
    <row r="732" spans="1:11" ht="18.75" hidden="1" customHeight="1">
      <c r="A732" s="357">
        <v>24</v>
      </c>
      <c r="B732" s="357" t="s">
        <v>1889</v>
      </c>
      <c r="C732" s="357" t="s">
        <v>328</v>
      </c>
      <c r="D732" s="359" t="s">
        <v>2075</v>
      </c>
      <c r="E732" s="360">
        <v>0.23</v>
      </c>
      <c r="F732" s="360" t="s">
        <v>330</v>
      </c>
      <c r="G732" s="357" t="s">
        <v>10</v>
      </c>
      <c r="H732" s="357" t="s">
        <v>1793</v>
      </c>
      <c r="I732" s="360" t="s">
        <v>197</v>
      </c>
      <c r="J732" s="360" t="s">
        <v>198</v>
      </c>
      <c r="K732" s="357"/>
    </row>
    <row r="733" spans="1:11" ht="18.75" hidden="1" customHeight="1">
      <c r="A733" s="357">
        <v>25</v>
      </c>
      <c r="B733" s="357" t="s">
        <v>1890</v>
      </c>
      <c r="C733" s="357" t="s">
        <v>328</v>
      </c>
      <c r="D733" s="359" t="s">
        <v>2076</v>
      </c>
      <c r="E733" s="360">
        <v>0.17</v>
      </c>
      <c r="F733" s="360" t="s">
        <v>340</v>
      </c>
      <c r="G733" s="357" t="s">
        <v>11</v>
      </c>
      <c r="H733" s="357" t="s">
        <v>1793</v>
      </c>
      <c r="I733" s="360" t="s">
        <v>197</v>
      </c>
      <c r="J733" s="360" t="s">
        <v>198</v>
      </c>
      <c r="K733" s="357"/>
    </row>
    <row r="734" spans="1:11" ht="18.75" hidden="1" customHeight="1">
      <c r="A734" s="357">
        <v>26</v>
      </c>
      <c r="B734" s="357" t="s">
        <v>1891</v>
      </c>
      <c r="C734" s="357" t="s">
        <v>328</v>
      </c>
      <c r="D734" s="359" t="s">
        <v>58</v>
      </c>
      <c r="E734" s="360">
        <v>0.1</v>
      </c>
      <c r="F734" s="360" t="s">
        <v>305</v>
      </c>
      <c r="G734" s="357" t="s">
        <v>2435</v>
      </c>
      <c r="H734" s="357" t="s">
        <v>160</v>
      </c>
      <c r="I734" s="360" t="s">
        <v>197</v>
      </c>
      <c r="J734" s="360" t="s">
        <v>198</v>
      </c>
      <c r="K734" s="357"/>
    </row>
    <row r="735" spans="1:11" ht="15.75" hidden="1">
      <c r="A735" s="383" t="s">
        <v>1322</v>
      </c>
      <c r="B735" s="383"/>
      <c r="C735" s="383"/>
      <c r="D735" s="566" t="s">
        <v>2759</v>
      </c>
      <c r="E735" s="564"/>
      <c r="F735" s="360"/>
      <c r="G735" s="364"/>
      <c r="H735" s="565"/>
      <c r="I735" s="360"/>
      <c r="J735" s="360"/>
      <c r="K735" s="364"/>
    </row>
    <row r="736" spans="1:11" ht="19.5" hidden="1" customHeight="1">
      <c r="A736" s="357">
        <v>1</v>
      </c>
      <c r="B736" s="357" t="s">
        <v>1895</v>
      </c>
      <c r="C736" s="357" t="s">
        <v>329</v>
      </c>
      <c r="D736" s="359" t="s">
        <v>25</v>
      </c>
      <c r="E736" s="360">
        <v>1</v>
      </c>
      <c r="F736" s="360" t="s">
        <v>308</v>
      </c>
      <c r="G736" s="364" t="s">
        <v>6</v>
      </c>
      <c r="H736" s="357" t="s">
        <v>1793</v>
      </c>
      <c r="I736" s="360" t="s">
        <v>197</v>
      </c>
      <c r="J736" s="360" t="s">
        <v>198</v>
      </c>
      <c r="K736" s="364"/>
    </row>
    <row r="737" spans="1:11" ht="31.15" hidden="1" customHeight="1">
      <c r="A737" s="357">
        <v>2</v>
      </c>
      <c r="B737" s="357" t="s">
        <v>1892</v>
      </c>
      <c r="C737" s="357" t="s">
        <v>329</v>
      </c>
      <c r="D737" s="359" t="s">
        <v>2077</v>
      </c>
      <c r="E737" s="360">
        <v>0.2</v>
      </c>
      <c r="F737" s="360" t="s">
        <v>2784</v>
      </c>
      <c r="G737" s="364" t="s">
        <v>204</v>
      </c>
      <c r="H737" s="357" t="s">
        <v>157</v>
      </c>
      <c r="I737" s="360" t="s">
        <v>196</v>
      </c>
      <c r="J737" s="360" t="s">
        <v>198</v>
      </c>
      <c r="K737" s="364"/>
    </row>
    <row r="738" spans="1:11" ht="49.9" hidden="1" customHeight="1">
      <c r="A738" s="357">
        <v>3</v>
      </c>
      <c r="B738" s="357" t="s">
        <v>1893</v>
      </c>
      <c r="C738" s="357" t="s">
        <v>329</v>
      </c>
      <c r="D738" s="359" t="s">
        <v>1054</v>
      </c>
      <c r="E738" s="360">
        <v>0.04</v>
      </c>
      <c r="F738" s="360" t="s">
        <v>305</v>
      </c>
      <c r="G738" s="364" t="s">
        <v>209</v>
      </c>
      <c r="H738" s="357" t="s">
        <v>1796</v>
      </c>
      <c r="I738" s="360" t="s">
        <v>197</v>
      </c>
      <c r="J738" s="360" t="s">
        <v>198</v>
      </c>
      <c r="K738" s="364" t="s">
        <v>539</v>
      </c>
    </row>
    <row r="739" spans="1:11" ht="19.5" hidden="1" customHeight="1">
      <c r="A739" s="357">
        <v>4</v>
      </c>
      <c r="B739" s="357" t="s">
        <v>1894</v>
      </c>
      <c r="C739" s="357" t="s">
        <v>329</v>
      </c>
      <c r="D739" s="359" t="s">
        <v>46</v>
      </c>
      <c r="E739" s="360">
        <v>0.1</v>
      </c>
      <c r="F739" s="360" t="s">
        <v>308</v>
      </c>
      <c r="G739" s="364" t="s">
        <v>2435</v>
      </c>
      <c r="H739" s="357" t="s">
        <v>160</v>
      </c>
      <c r="I739" s="360" t="s">
        <v>197</v>
      </c>
      <c r="J739" s="360" t="s">
        <v>198</v>
      </c>
      <c r="K739" s="364"/>
    </row>
    <row r="740" spans="1:11" ht="15.75" hidden="1">
      <c r="A740" s="383" t="s">
        <v>1053</v>
      </c>
      <c r="B740" s="383"/>
      <c r="C740" s="383"/>
      <c r="D740" s="566" t="s">
        <v>2820</v>
      </c>
      <c r="E740" s="564"/>
      <c r="F740" s="360"/>
      <c r="G740" s="364"/>
      <c r="H740" s="565"/>
      <c r="I740" s="360"/>
      <c r="J740" s="360"/>
      <c r="K740" s="364"/>
    </row>
    <row r="741" spans="1:11" ht="50.45" hidden="1" customHeight="1">
      <c r="A741" s="357">
        <v>1</v>
      </c>
      <c r="B741" s="357" t="s">
        <v>1896</v>
      </c>
      <c r="C741" s="357" t="s">
        <v>330</v>
      </c>
      <c r="D741" s="359" t="s">
        <v>2078</v>
      </c>
      <c r="E741" s="360">
        <v>1</v>
      </c>
      <c r="F741" s="480" t="s">
        <v>311</v>
      </c>
      <c r="G741" s="358" t="s">
        <v>1076</v>
      </c>
      <c r="H741" s="360" t="s">
        <v>1799</v>
      </c>
      <c r="I741" s="360" t="s">
        <v>197</v>
      </c>
      <c r="J741" s="360" t="s">
        <v>198</v>
      </c>
      <c r="K741" s="358" t="s">
        <v>3277</v>
      </c>
    </row>
    <row r="742" spans="1:11" ht="31.15" hidden="1" customHeight="1">
      <c r="A742" s="357">
        <v>2</v>
      </c>
      <c r="B742" s="357" t="s">
        <v>1897</v>
      </c>
      <c r="C742" s="357" t="s">
        <v>330</v>
      </c>
      <c r="D742" s="359" t="s">
        <v>2641</v>
      </c>
      <c r="E742" s="360">
        <v>0.55000000000000004</v>
      </c>
      <c r="F742" s="480" t="s">
        <v>2785</v>
      </c>
      <c r="G742" s="358" t="s">
        <v>204</v>
      </c>
      <c r="H742" s="360" t="s">
        <v>157</v>
      </c>
      <c r="I742" s="360" t="s">
        <v>197</v>
      </c>
      <c r="J742" s="360" t="s">
        <v>198</v>
      </c>
      <c r="K742" s="358"/>
    </row>
    <row r="743" spans="1:11" ht="31.15" hidden="1" customHeight="1">
      <c r="A743" s="357">
        <v>3</v>
      </c>
      <c r="B743" s="357" t="s">
        <v>1898</v>
      </c>
      <c r="C743" s="357" t="s">
        <v>330</v>
      </c>
      <c r="D743" s="359" t="s">
        <v>2642</v>
      </c>
      <c r="E743" s="360">
        <v>0.03</v>
      </c>
      <c r="F743" s="360" t="s">
        <v>331</v>
      </c>
      <c r="G743" s="357" t="s">
        <v>2295</v>
      </c>
      <c r="H743" s="565" t="s">
        <v>1797</v>
      </c>
      <c r="I743" s="360" t="s">
        <v>197</v>
      </c>
      <c r="J743" s="360" t="s">
        <v>198</v>
      </c>
      <c r="K743" s="357" t="s">
        <v>1096</v>
      </c>
    </row>
    <row r="744" spans="1:11" ht="21" hidden="1" customHeight="1">
      <c r="A744" s="357">
        <v>4</v>
      </c>
      <c r="B744" s="357" t="s">
        <v>1899</v>
      </c>
      <c r="C744" s="357" t="s">
        <v>330</v>
      </c>
      <c r="D744" s="359" t="s">
        <v>2643</v>
      </c>
      <c r="E744" s="360">
        <v>0.1</v>
      </c>
      <c r="F744" s="360" t="s">
        <v>331</v>
      </c>
      <c r="G744" s="357" t="s">
        <v>3222</v>
      </c>
      <c r="H744" s="565" t="s">
        <v>1801</v>
      </c>
      <c r="I744" s="360" t="s">
        <v>197</v>
      </c>
      <c r="J744" s="360" t="s">
        <v>198</v>
      </c>
      <c r="K744" s="357"/>
    </row>
    <row r="745" spans="1:11" ht="31.15" hidden="1" customHeight="1">
      <c r="A745" s="357">
        <v>5</v>
      </c>
      <c r="B745" s="357" t="s">
        <v>1900</v>
      </c>
      <c r="C745" s="357" t="s">
        <v>330</v>
      </c>
      <c r="D745" s="359" t="s">
        <v>2644</v>
      </c>
      <c r="E745" s="360">
        <v>0.4</v>
      </c>
      <c r="F745" s="360" t="s">
        <v>2741</v>
      </c>
      <c r="G745" s="357" t="s">
        <v>205</v>
      </c>
      <c r="H745" s="565" t="s">
        <v>153</v>
      </c>
      <c r="I745" s="360" t="s">
        <v>197</v>
      </c>
      <c r="J745" s="360" t="s">
        <v>198</v>
      </c>
      <c r="K745" s="357"/>
    </row>
    <row r="746" spans="1:11" ht="15.6" hidden="1" customHeight="1">
      <c r="A746" s="357">
        <v>6</v>
      </c>
      <c r="B746" s="357" t="s">
        <v>1902</v>
      </c>
      <c r="C746" s="357" t="s">
        <v>330</v>
      </c>
      <c r="D746" s="359" t="s">
        <v>2645</v>
      </c>
      <c r="E746" s="360">
        <v>0.2</v>
      </c>
      <c r="F746" s="360" t="s">
        <v>308</v>
      </c>
      <c r="G746" s="357" t="s">
        <v>1056</v>
      </c>
      <c r="H746" s="565" t="s">
        <v>1795</v>
      </c>
      <c r="I746" s="360" t="s">
        <v>197</v>
      </c>
      <c r="J746" s="360" t="s">
        <v>198</v>
      </c>
      <c r="K746" s="357"/>
    </row>
    <row r="747" spans="1:11" ht="31.9" hidden="1" customHeight="1">
      <c r="A747" s="357">
        <v>7</v>
      </c>
      <c r="B747" s="357" t="s">
        <v>1904</v>
      </c>
      <c r="C747" s="357" t="s">
        <v>330</v>
      </c>
      <c r="D747" s="359" t="s">
        <v>2646</v>
      </c>
      <c r="E747" s="360">
        <v>0.25</v>
      </c>
      <c r="F747" s="360" t="s">
        <v>304</v>
      </c>
      <c r="G747" s="357" t="s">
        <v>2454</v>
      </c>
      <c r="H747" s="565" t="s">
        <v>1795</v>
      </c>
      <c r="I747" s="360" t="s">
        <v>197</v>
      </c>
      <c r="J747" s="360" t="s">
        <v>198</v>
      </c>
      <c r="K747" s="357"/>
    </row>
    <row r="748" spans="1:11" ht="15.6" hidden="1" customHeight="1">
      <c r="A748" s="357">
        <v>8</v>
      </c>
      <c r="B748" s="357" t="s">
        <v>1905</v>
      </c>
      <c r="C748" s="357" t="s">
        <v>330</v>
      </c>
      <c r="D748" s="359" t="s">
        <v>1057</v>
      </c>
      <c r="E748" s="360">
        <v>0.04</v>
      </c>
      <c r="F748" s="360" t="s">
        <v>308</v>
      </c>
      <c r="G748" s="357" t="s">
        <v>3248</v>
      </c>
      <c r="H748" s="565" t="s">
        <v>154</v>
      </c>
      <c r="I748" s="360" t="s">
        <v>197</v>
      </c>
      <c r="J748" s="360" t="s">
        <v>198</v>
      </c>
      <c r="K748" s="357"/>
    </row>
    <row r="749" spans="1:11" ht="15.6" hidden="1" customHeight="1">
      <c r="A749" s="357">
        <v>9</v>
      </c>
      <c r="B749" s="357" t="s">
        <v>1906</v>
      </c>
      <c r="C749" s="357" t="s">
        <v>330</v>
      </c>
      <c r="D749" s="359" t="s">
        <v>2647</v>
      </c>
      <c r="E749" s="360">
        <v>0.23</v>
      </c>
      <c r="F749" s="360" t="s">
        <v>308</v>
      </c>
      <c r="G749" s="357" t="s">
        <v>1058</v>
      </c>
      <c r="H749" s="565" t="s">
        <v>1800</v>
      </c>
      <c r="I749" s="360" t="s">
        <v>197</v>
      </c>
      <c r="J749" s="360" t="s">
        <v>198</v>
      </c>
      <c r="K749" s="357"/>
    </row>
    <row r="750" spans="1:11" ht="15.6" hidden="1" customHeight="1">
      <c r="A750" s="357">
        <v>10</v>
      </c>
      <c r="B750" s="357" t="s">
        <v>1907</v>
      </c>
      <c r="C750" s="357" t="s">
        <v>330</v>
      </c>
      <c r="D750" s="359" t="s">
        <v>2648</v>
      </c>
      <c r="E750" s="360">
        <v>0.3</v>
      </c>
      <c r="F750" s="360" t="s">
        <v>308</v>
      </c>
      <c r="G750" s="357" t="s">
        <v>2302</v>
      </c>
      <c r="H750" s="565" t="s">
        <v>1800</v>
      </c>
      <c r="I750" s="360" t="s">
        <v>197</v>
      </c>
      <c r="J750" s="360" t="s">
        <v>198</v>
      </c>
      <c r="K750" s="357"/>
    </row>
    <row r="751" spans="1:11" ht="15.6" hidden="1" customHeight="1">
      <c r="A751" s="357">
        <v>11</v>
      </c>
      <c r="B751" s="357" t="s">
        <v>1908</v>
      </c>
      <c r="C751" s="357" t="s">
        <v>330</v>
      </c>
      <c r="D751" s="359" t="s">
        <v>2649</v>
      </c>
      <c r="E751" s="360">
        <v>0.3</v>
      </c>
      <c r="F751" s="360" t="s">
        <v>304</v>
      </c>
      <c r="G751" s="357" t="s">
        <v>1059</v>
      </c>
      <c r="H751" s="565" t="s">
        <v>1800</v>
      </c>
      <c r="I751" s="360" t="s">
        <v>197</v>
      </c>
      <c r="J751" s="360" t="s">
        <v>198</v>
      </c>
      <c r="K751" s="357"/>
    </row>
    <row r="752" spans="1:11" ht="15.6" hidden="1" customHeight="1">
      <c r="A752" s="357">
        <v>12</v>
      </c>
      <c r="B752" s="357" t="s">
        <v>1909</v>
      </c>
      <c r="C752" s="357" t="s">
        <v>330</v>
      </c>
      <c r="D752" s="359" t="s">
        <v>2650</v>
      </c>
      <c r="E752" s="360">
        <v>0.05</v>
      </c>
      <c r="F752" s="360" t="s">
        <v>308</v>
      </c>
      <c r="G752" s="357" t="s">
        <v>209</v>
      </c>
      <c r="H752" s="565" t="s">
        <v>1796</v>
      </c>
      <c r="I752" s="360" t="s">
        <v>197</v>
      </c>
      <c r="J752" s="360" t="s">
        <v>198</v>
      </c>
      <c r="K752" s="357"/>
    </row>
    <row r="753" spans="1:11" ht="31.5" hidden="1">
      <c r="A753" s="357">
        <v>13</v>
      </c>
      <c r="B753" s="357" t="s">
        <v>1913</v>
      </c>
      <c r="C753" s="357" t="s">
        <v>330</v>
      </c>
      <c r="D753" s="359" t="s">
        <v>1346</v>
      </c>
      <c r="E753" s="360">
        <v>0.5</v>
      </c>
      <c r="F753" s="360" t="s">
        <v>1347</v>
      </c>
      <c r="G753" s="357" t="s">
        <v>2267</v>
      </c>
      <c r="H753" s="565" t="s">
        <v>155</v>
      </c>
      <c r="I753" s="360" t="s">
        <v>197</v>
      </c>
      <c r="J753" s="360" t="s">
        <v>198</v>
      </c>
      <c r="K753" s="357"/>
    </row>
    <row r="754" spans="1:11" ht="15.6" hidden="1" customHeight="1">
      <c r="A754" s="357">
        <v>14</v>
      </c>
      <c r="B754" s="357" t="s">
        <v>1915</v>
      </c>
      <c r="C754" s="357" t="s">
        <v>330</v>
      </c>
      <c r="D754" s="359" t="s">
        <v>2651</v>
      </c>
      <c r="E754" s="360">
        <v>0.3</v>
      </c>
      <c r="F754" s="360" t="s">
        <v>311</v>
      </c>
      <c r="G754" s="357" t="s">
        <v>577</v>
      </c>
      <c r="H754" s="565" t="s">
        <v>161</v>
      </c>
      <c r="I754" s="360" t="s">
        <v>197</v>
      </c>
      <c r="J754" s="360" t="s">
        <v>198</v>
      </c>
      <c r="K754" s="357"/>
    </row>
    <row r="755" spans="1:11" ht="15.6" hidden="1" customHeight="1">
      <c r="A755" s="357">
        <v>15</v>
      </c>
      <c r="B755" s="357" t="s">
        <v>1916</v>
      </c>
      <c r="C755" s="357" t="s">
        <v>330</v>
      </c>
      <c r="D755" s="359" t="s">
        <v>2652</v>
      </c>
      <c r="E755" s="360">
        <v>0.08</v>
      </c>
      <c r="F755" s="360" t="s">
        <v>304</v>
      </c>
      <c r="G755" s="357" t="s">
        <v>2481</v>
      </c>
      <c r="H755" s="565" t="s">
        <v>161</v>
      </c>
      <c r="I755" s="360" t="s">
        <v>197</v>
      </c>
      <c r="J755" s="360" t="s">
        <v>198</v>
      </c>
      <c r="K755" s="357"/>
    </row>
    <row r="756" spans="1:11" ht="15.6" hidden="1" customHeight="1">
      <c r="A756" s="357">
        <v>16</v>
      </c>
      <c r="B756" s="357" t="s">
        <v>1917</v>
      </c>
      <c r="C756" s="357" t="s">
        <v>330</v>
      </c>
      <c r="D756" s="359" t="s">
        <v>2653</v>
      </c>
      <c r="E756" s="360">
        <v>0.04</v>
      </c>
      <c r="F756" s="360" t="s">
        <v>330</v>
      </c>
      <c r="G756" s="357" t="s">
        <v>206</v>
      </c>
      <c r="H756" s="565" t="s">
        <v>161</v>
      </c>
      <c r="I756" s="360" t="s">
        <v>197</v>
      </c>
      <c r="J756" s="360" t="s">
        <v>198</v>
      </c>
      <c r="K756" s="357"/>
    </row>
    <row r="757" spans="1:11" ht="15.6" hidden="1" customHeight="1">
      <c r="A757" s="357">
        <v>17</v>
      </c>
      <c r="B757" s="357" t="s">
        <v>1918</v>
      </c>
      <c r="C757" s="357" t="s">
        <v>330</v>
      </c>
      <c r="D757" s="359" t="s">
        <v>2654</v>
      </c>
      <c r="E757" s="360">
        <v>0.14000000000000001</v>
      </c>
      <c r="F757" s="360" t="s">
        <v>304</v>
      </c>
      <c r="G757" s="357" t="s">
        <v>2099</v>
      </c>
      <c r="H757" s="565" t="s">
        <v>161</v>
      </c>
      <c r="I757" s="360" t="s">
        <v>197</v>
      </c>
      <c r="J757" s="360" t="s">
        <v>198</v>
      </c>
      <c r="K757" s="357"/>
    </row>
    <row r="758" spans="1:11" ht="15.6" hidden="1" customHeight="1">
      <c r="A758" s="357">
        <v>18</v>
      </c>
      <c r="B758" s="357" t="s">
        <v>1919</v>
      </c>
      <c r="C758" s="357" t="s">
        <v>330</v>
      </c>
      <c r="D758" s="359" t="s">
        <v>2655</v>
      </c>
      <c r="E758" s="360">
        <v>0.04</v>
      </c>
      <c r="F758" s="360" t="s">
        <v>308</v>
      </c>
      <c r="G758" s="357" t="s">
        <v>2482</v>
      </c>
      <c r="H758" s="565" t="s">
        <v>161</v>
      </c>
      <c r="I758" s="360" t="s">
        <v>197</v>
      </c>
      <c r="J758" s="360" t="s">
        <v>198</v>
      </c>
      <c r="K758" s="357"/>
    </row>
    <row r="759" spans="1:11" ht="15.6" hidden="1" customHeight="1">
      <c r="A759" s="357">
        <v>19</v>
      </c>
      <c r="B759" s="357" t="s">
        <v>1920</v>
      </c>
      <c r="C759" s="357" t="s">
        <v>330</v>
      </c>
      <c r="D759" s="359" t="s">
        <v>2656</v>
      </c>
      <c r="E759" s="360">
        <v>0.04</v>
      </c>
      <c r="F759" s="360" t="s">
        <v>311</v>
      </c>
      <c r="G759" s="357" t="s">
        <v>2101</v>
      </c>
      <c r="H759" s="565" t="s">
        <v>161</v>
      </c>
      <c r="I759" s="360" t="s">
        <v>197</v>
      </c>
      <c r="J759" s="360" t="s">
        <v>198</v>
      </c>
      <c r="K759" s="357"/>
    </row>
    <row r="760" spans="1:11" ht="15.6" hidden="1" customHeight="1">
      <c r="A760" s="357">
        <v>20</v>
      </c>
      <c r="B760" s="357" t="s">
        <v>1914</v>
      </c>
      <c r="C760" s="357" t="s">
        <v>330</v>
      </c>
      <c r="D760" s="359" t="s">
        <v>2627</v>
      </c>
      <c r="E760" s="360">
        <v>0.13</v>
      </c>
      <c r="F760" s="360" t="s">
        <v>330</v>
      </c>
      <c r="G760" s="357" t="s">
        <v>1199</v>
      </c>
      <c r="H760" s="565" t="s">
        <v>161</v>
      </c>
      <c r="I760" s="360" t="s">
        <v>197</v>
      </c>
      <c r="J760" s="360" t="s">
        <v>198</v>
      </c>
      <c r="K760" s="357"/>
    </row>
    <row r="761" spans="1:11" ht="33" hidden="1" customHeight="1">
      <c r="A761" s="357">
        <v>21</v>
      </c>
      <c r="B761" s="357" t="s">
        <v>1923</v>
      </c>
      <c r="C761" s="357" t="s">
        <v>330</v>
      </c>
      <c r="D761" s="359" t="s">
        <v>45</v>
      </c>
      <c r="E761" s="360">
        <v>0.5</v>
      </c>
      <c r="F761" s="360" t="s">
        <v>304</v>
      </c>
      <c r="G761" s="357" t="s">
        <v>2104</v>
      </c>
      <c r="H761" s="565" t="s">
        <v>160</v>
      </c>
      <c r="I761" s="360" t="s">
        <v>197</v>
      </c>
      <c r="J761" s="360" t="s">
        <v>198</v>
      </c>
      <c r="K761" s="357"/>
    </row>
    <row r="762" spans="1:11" ht="15.6" hidden="1" customHeight="1">
      <c r="A762" s="357">
        <v>22</v>
      </c>
      <c r="B762" s="357" t="s">
        <v>1924</v>
      </c>
      <c r="C762" s="357" t="s">
        <v>330</v>
      </c>
      <c r="D762" s="359" t="s">
        <v>2657</v>
      </c>
      <c r="E762" s="360">
        <v>0.24</v>
      </c>
      <c r="F762" s="360" t="s">
        <v>308</v>
      </c>
      <c r="G762" s="357" t="s">
        <v>203</v>
      </c>
      <c r="H762" s="565" t="s">
        <v>160</v>
      </c>
      <c r="I762" s="360" t="s">
        <v>197</v>
      </c>
      <c r="J762" s="360" t="s">
        <v>198</v>
      </c>
      <c r="K762" s="357"/>
    </row>
    <row r="763" spans="1:11" ht="15.6" hidden="1" customHeight="1">
      <c r="A763" s="357">
        <v>23</v>
      </c>
      <c r="B763" s="357" t="s">
        <v>1929</v>
      </c>
      <c r="C763" s="357" t="s">
        <v>330</v>
      </c>
      <c r="D763" s="359" t="s">
        <v>2658</v>
      </c>
      <c r="E763" s="360">
        <v>0.1</v>
      </c>
      <c r="F763" s="360" t="s">
        <v>308</v>
      </c>
      <c r="G763" s="357" t="s">
        <v>2310</v>
      </c>
      <c r="H763" s="565" t="s">
        <v>1800</v>
      </c>
      <c r="I763" s="360" t="s">
        <v>197</v>
      </c>
      <c r="J763" s="360" t="s">
        <v>198</v>
      </c>
      <c r="K763" s="357"/>
    </row>
    <row r="764" spans="1:11" ht="15.6" hidden="1" customHeight="1">
      <c r="A764" s="357">
        <v>24</v>
      </c>
      <c r="B764" s="357" t="s">
        <v>1930</v>
      </c>
      <c r="C764" s="357" t="s">
        <v>330</v>
      </c>
      <c r="D764" s="359" t="s">
        <v>2659</v>
      </c>
      <c r="E764" s="360">
        <v>0.1</v>
      </c>
      <c r="F764" s="360" t="s">
        <v>308</v>
      </c>
      <c r="G764" s="357" t="s">
        <v>76</v>
      </c>
      <c r="H764" s="565" t="s">
        <v>1800</v>
      </c>
      <c r="I764" s="360" t="s">
        <v>197</v>
      </c>
      <c r="J764" s="360" t="s">
        <v>198</v>
      </c>
      <c r="K764" s="357"/>
    </row>
    <row r="765" spans="1:11" ht="15.6" hidden="1" customHeight="1">
      <c r="A765" s="357">
        <v>25</v>
      </c>
      <c r="B765" s="357" t="s">
        <v>1931</v>
      </c>
      <c r="C765" s="357" t="s">
        <v>330</v>
      </c>
      <c r="D765" s="359" t="s">
        <v>2660</v>
      </c>
      <c r="E765" s="360">
        <v>0.1</v>
      </c>
      <c r="F765" s="360" t="s">
        <v>304</v>
      </c>
      <c r="G765" s="357" t="s">
        <v>77</v>
      </c>
      <c r="H765" s="565" t="s">
        <v>1800</v>
      </c>
      <c r="I765" s="360" t="s">
        <v>197</v>
      </c>
      <c r="J765" s="360" t="s">
        <v>198</v>
      </c>
      <c r="K765" s="357"/>
    </row>
    <row r="766" spans="1:11" ht="15.6" hidden="1" customHeight="1">
      <c r="A766" s="357">
        <v>26</v>
      </c>
      <c r="B766" s="357" t="s">
        <v>1934</v>
      </c>
      <c r="C766" s="357" t="s">
        <v>330</v>
      </c>
      <c r="D766" s="359" t="s">
        <v>2661</v>
      </c>
      <c r="E766" s="360">
        <v>0.25</v>
      </c>
      <c r="F766" s="360" t="s">
        <v>312</v>
      </c>
      <c r="G766" s="357" t="s">
        <v>2775</v>
      </c>
      <c r="H766" s="565" t="s">
        <v>155</v>
      </c>
      <c r="I766" s="360" t="s">
        <v>197</v>
      </c>
      <c r="J766" s="360" t="s">
        <v>198</v>
      </c>
      <c r="K766" s="357"/>
    </row>
    <row r="767" spans="1:11" ht="18.75" hidden="1" customHeight="1">
      <c r="A767" s="357">
        <v>27</v>
      </c>
      <c r="B767" s="357" t="s">
        <v>1938</v>
      </c>
      <c r="C767" s="357" t="s">
        <v>330</v>
      </c>
      <c r="D767" s="359" t="s">
        <v>2662</v>
      </c>
      <c r="E767" s="360">
        <v>2.5000000000000001E-2</v>
      </c>
      <c r="F767" s="360" t="s">
        <v>327</v>
      </c>
      <c r="G767" s="357"/>
      <c r="H767" s="571" t="s">
        <v>1794</v>
      </c>
      <c r="I767" s="360" t="s">
        <v>197</v>
      </c>
      <c r="J767" s="360" t="s">
        <v>198</v>
      </c>
      <c r="K767" s="357"/>
    </row>
    <row r="768" spans="1:11" ht="18.75" hidden="1" customHeight="1">
      <c r="A768" s="357">
        <v>28</v>
      </c>
      <c r="B768" s="357" t="s">
        <v>1939</v>
      </c>
      <c r="C768" s="357" t="s">
        <v>330</v>
      </c>
      <c r="D768" s="359" t="s">
        <v>2663</v>
      </c>
      <c r="E768" s="360">
        <v>4.4999999999999998E-2</v>
      </c>
      <c r="F768" s="360" t="s">
        <v>328</v>
      </c>
      <c r="G768" s="357"/>
      <c r="H768" s="571" t="s">
        <v>156</v>
      </c>
      <c r="I768" s="360" t="s">
        <v>197</v>
      </c>
      <c r="J768" s="360" t="s">
        <v>198</v>
      </c>
      <c r="K768" s="357"/>
    </row>
    <row r="769" spans="1:11" ht="31.15" hidden="1" customHeight="1">
      <c r="A769" s="357">
        <v>29</v>
      </c>
      <c r="B769" s="357" t="s">
        <v>1940</v>
      </c>
      <c r="C769" s="357" t="s">
        <v>330</v>
      </c>
      <c r="D769" s="359" t="s">
        <v>2664</v>
      </c>
      <c r="E769" s="360">
        <v>0.3</v>
      </c>
      <c r="F769" s="360" t="s">
        <v>308</v>
      </c>
      <c r="G769" s="357" t="s">
        <v>1519</v>
      </c>
      <c r="H769" s="571" t="s">
        <v>155</v>
      </c>
      <c r="I769" s="360" t="s">
        <v>197</v>
      </c>
      <c r="J769" s="360" t="s">
        <v>198</v>
      </c>
      <c r="K769" s="357"/>
    </row>
    <row r="770" spans="1:11" ht="17.25" hidden="1" customHeight="1">
      <c r="A770" s="357">
        <v>30</v>
      </c>
      <c r="B770" s="357" t="s">
        <v>1941</v>
      </c>
      <c r="C770" s="357" t="s">
        <v>330</v>
      </c>
      <c r="D770" s="359" t="s">
        <v>2665</v>
      </c>
      <c r="E770" s="360">
        <v>0.04</v>
      </c>
      <c r="F770" s="360" t="s">
        <v>308</v>
      </c>
      <c r="G770" s="357"/>
      <c r="H770" s="571" t="s">
        <v>159</v>
      </c>
      <c r="I770" s="360" t="s">
        <v>197</v>
      </c>
      <c r="J770" s="360" t="s">
        <v>198</v>
      </c>
      <c r="K770" s="357"/>
    </row>
    <row r="771" spans="1:11" ht="17.25" hidden="1" customHeight="1">
      <c r="A771" s="357">
        <v>31</v>
      </c>
      <c r="B771" s="357" t="s">
        <v>1942</v>
      </c>
      <c r="C771" s="357" t="s">
        <v>330</v>
      </c>
      <c r="D771" s="359" t="s">
        <v>2666</v>
      </c>
      <c r="E771" s="360">
        <v>0.06</v>
      </c>
      <c r="F771" s="360" t="s">
        <v>305</v>
      </c>
      <c r="G771" s="357" t="s">
        <v>793</v>
      </c>
      <c r="H771" s="571" t="s">
        <v>159</v>
      </c>
      <c r="I771" s="360" t="s">
        <v>197</v>
      </c>
      <c r="J771" s="360" t="s">
        <v>198</v>
      </c>
      <c r="K771" s="357"/>
    </row>
    <row r="772" spans="1:11" ht="17.25" hidden="1" customHeight="1">
      <c r="A772" s="357">
        <v>32</v>
      </c>
      <c r="B772" s="357" t="s">
        <v>1943</v>
      </c>
      <c r="C772" s="357" t="s">
        <v>330</v>
      </c>
      <c r="D772" s="359" t="s">
        <v>2667</v>
      </c>
      <c r="E772" s="360">
        <v>0.1</v>
      </c>
      <c r="F772" s="360" t="s">
        <v>308</v>
      </c>
      <c r="G772" s="357" t="s">
        <v>794</v>
      </c>
      <c r="H772" s="571" t="s">
        <v>159</v>
      </c>
      <c r="I772" s="360" t="s">
        <v>197</v>
      </c>
      <c r="J772" s="360" t="s">
        <v>198</v>
      </c>
      <c r="K772" s="357"/>
    </row>
    <row r="773" spans="1:11" ht="34.15" hidden="1" customHeight="1">
      <c r="A773" s="357">
        <v>33</v>
      </c>
      <c r="B773" s="357" t="s">
        <v>1926</v>
      </c>
      <c r="C773" s="357" t="s">
        <v>330</v>
      </c>
      <c r="D773" s="359" t="s">
        <v>2668</v>
      </c>
      <c r="E773" s="360">
        <v>0.5</v>
      </c>
      <c r="F773" s="360" t="s">
        <v>312</v>
      </c>
      <c r="G773" s="357" t="s">
        <v>62</v>
      </c>
      <c r="H773" s="565" t="s">
        <v>154</v>
      </c>
      <c r="I773" s="360" t="s">
        <v>197</v>
      </c>
      <c r="J773" s="360" t="s">
        <v>198</v>
      </c>
      <c r="K773" s="357"/>
    </row>
    <row r="774" spans="1:11" ht="31.15" hidden="1" customHeight="1">
      <c r="A774" s="357">
        <v>34</v>
      </c>
      <c r="B774" s="357" t="s">
        <v>1925</v>
      </c>
      <c r="C774" s="357" t="s">
        <v>330</v>
      </c>
      <c r="D774" s="359" t="s">
        <v>2617</v>
      </c>
      <c r="E774" s="360">
        <v>1</v>
      </c>
      <c r="F774" s="360" t="s">
        <v>65</v>
      </c>
      <c r="G774" s="357" t="s">
        <v>144</v>
      </c>
      <c r="H774" s="565" t="s">
        <v>154</v>
      </c>
      <c r="I774" s="360" t="s">
        <v>197</v>
      </c>
      <c r="J774" s="360" t="s">
        <v>198</v>
      </c>
      <c r="K774" s="357"/>
    </row>
    <row r="775" spans="1:11" ht="18.75" hidden="1" customHeight="1">
      <c r="A775" s="357">
        <v>35</v>
      </c>
      <c r="B775" s="357" t="s">
        <v>1910</v>
      </c>
      <c r="C775" s="357" t="s">
        <v>330</v>
      </c>
      <c r="D775" s="359" t="s">
        <v>2669</v>
      </c>
      <c r="E775" s="360">
        <v>0.05</v>
      </c>
      <c r="F775" s="360" t="s">
        <v>308</v>
      </c>
      <c r="G775" s="357" t="s">
        <v>3229</v>
      </c>
      <c r="H775" s="565" t="s">
        <v>1796</v>
      </c>
      <c r="I775" s="360" t="s">
        <v>197</v>
      </c>
      <c r="J775" s="360" t="s">
        <v>198</v>
      </c>
      <c r="K775" s="357"/>
    </row>
    <row r="776" spans="1:11" ht="18.75" hidden="1" customHeight="1">
      <c r="A776" s="357">
        <v>36</v>
      </c>
      <c r="B776" s="357" t="s">
        <v>1911</v>
      </c>
      <c r="C776" s="357" t="s">
        <v>330</v>
      </c>
      <c r="D776" s="359" t="s">
        <v>2670</v>
      </c>
      <c r="E776" s="360">
        <v>0.04</v>
      </c>
      <c r="F776" s="360" t="s">
        <v>308</v>
      </c>
      <c r="G776" s="357" t="s">
        <v>1060</v>
      </c>
      <c r="H776" s="565" t="s">
        <v>1796</v>
      </c>
      <c r="I776" s="360" t="s">
        <v>197</v>
      </c>
      <c r="J776" s="360" t="s">
        <v>198</v>
      </c>
      <c r="K776" s="357"/>
    </row>
    <row r="777" spans="1:11" ht="48.6" hidden="1" customHeight="1">
      <c r="A777" s="357">
        <v>37</v>
      </c>
      <c r="B777" s="357" t="s">
        <v>1922</v>
      </c>
      <c r="C777" s="357" t="s">
        <v>330</v>
      </c>
      <c r="D777" s="359" t="s">
        <v>2756</v>
      </c>
      <c r="E777" s="360">
        <v>0.22</v>
      </c>
      <c r="F777" s="360" t="s">
        <v>1419</v>
      </c>
      <c r="G777" s="357" t="s">
        <v>3222</v>
      </c>
      <c r="H777" s="565" t="s">
        <v>1801</v>
      </c>
      <c r="I777" s="360" t="s">
        <v>197</v>
      </c>
      <c r="J777" s="360" t="s">
        <v>198</v>
      </c>
      <c r="K777" s="357" t="s">
        <v>542</v>
      </c>
    </row>
    <row r="778" spans="1:11" ht="18" hidden="1" customHeight="1">
      <c r="A778" s="357">
        <v>38</v>
      </c>
      <c r="B778" s="357" t="s">
        <v>1932</v>
      </c>
      <c r="C778" s="357" t="s">
        <v>330</v>
      </c>
      <c r="D778" s="359" t="s">
        <v>2671</v>
      </c>
      <c r="E778" s="360">
        <v>0.4</v>
      </c>
      <c r="F778" s="360" t="s">
        <v>308</v>
      </c>
      <c r="G778" s="357" t="s">
        <v>2302</v>
      </c>
      <c r="H778" s="565" t="s">
        <v>1800</v>
      </c>
      <c r="I778" s="360" t="s">
        <v>197</v>
      </c>
      <c r="J778" s="360" t="s">
        <v>198</v>
      </c>
      <c r="K778" s="357"/>
    </row>
    <row r="779" spans="1:11" ht="15.75" hidden="1">
      <c r="A779" s="357">
        <v>39</v>
      </c>
      <c r="B779" s="357" t="s">
        <v>1933</v>
      </c>
      <c r="C779" s="357" t="s">
        <v>330</v>
      </c>
      <c r="D779" s="359" t="s">
        <v>2672</v>
      </c>
      <c r="E779" s="360">
        <v>0.1</v>
      </c>
      <c r="F779" s="360" t="s">
        <v>311</v>
      </c>
      <c r="G779" s="357" t="s">
        <v>76</v>
      </c>
      <c r="H779" s="565" t="s">
        <v>1800</v>
      </c>
      <c r="I779" s="360" t="s">
        <v>197</v>
      </c>
      <c r="J779" s="360" t="s">
        <v>198</v>
      </c>
      <c r="K779" s="357"/>
    </row>
    <row r="780" spans="1:11" ht="18" hidden="1" customHeight="1">
      <c r="A780" s="357">
        <v>40</v>
      </c>
      <c r="B780" s="357" t="s">
        <v>1937</v>
      </c>
      <c r="C780" s="357" t="s">
        <v>330</v>
      </c>
      <c r="D780" s="359" t="s">
        <v>2673</v>
      </c>
      <c r="E780" s="360">
        <v>0.02</v>
      </c>
      <c r="F780" s="360" t="s">
        <v>308</v>
      </c>
      <c r="G780" s="357"/>
      <c r="H780" s="571" t="s">
        <v>156</v>
      </c>
      <c r="I780" s="360" t="s">
        <v>197</v>
      </c>
      <c r="J780" s="360" t="s">
        <v>198</v>
      </c>
      <c r="K780" s="357"/>
    </row>
    <row r="781" spans="1:11" ht="18" hidden="1" customHeight="1">
      <c r="A781" s="357">
        <v>41</v>
      </c>
      <c r="B781" s="357" t="s">
        <v>1936</v>
      </c>
      <c r="C781" s="357" t="s">
        <v>330</v>
      </c>
      <c r="D781" s="359" t="s">
        <v>2674</v>
      </c>
      <c r="E781" s="360">
        <v>0.25</v>
      </c>
      <c r="F781" s="360" t="s">
        <v>334</v>
      </c>
      <c r="G781" s="357"/>
      <c r="H781" s="571" t="s">
        <v>157</v>
      </c>
      <c r="I781" s="360" t="s">
        <v>197</v>
      </c>
      <c r="J781" s="360" t="s">
        <v>198</v>
      </c>
      <c r="K781" s="357"/>
    </row>
    <row r="782" spans="1:11" ht="31.15" hidden="1" customHeight="1">
      <c r="A782" s="357">
        <v>42</v>
      </c>
      <c r="B782" s="357" t="s">
        <v>1901</v>
      </c>
      <c r="C782" s="357" t="s">
        <v>330</v>
      </c>
      <c r="D782" s="359" t="s">
        <v>1339</v>
      </c>
      <c r="E782" s="360">
        <v>1.1000000000000001</v>
      </c>
      <c r="F782" s="360" t="s">
        <v>1530</v>
      </c>
      <c r="G782" s="357" t="s">
        <v>3203</v>
      </c>
      <c r="H782" s="565" t="s">
        <v>1795</v>
      </c>
      <c r="I782" s="360" t="s">
        <v>197</v>
      </c>
      <c r="J782" s="360" t="s">
        <v>198</v>
      </c>
      <c r="K782" s="357"/>
    </row>
    <row r="783" spans="1:11" ht="33.6" hidden="1" customHeight="1">
      <c r="A783" s="357">
        <v>43</v>
      </c>
      <c r="B783" s="357" t="s">
        <v>1903</v>
      </c>
      <c r="C783" s="357" t="s">
        <v>330</v>
      </c>
      <c r="D783" s="359" t="s">
        <v>120</v>
      </c>
      <c r="E783" s="360">
        <v>0.2</v>
      </c>
      <c r="F783" s="360" t="s">
        <v>190</v>
      </c>
      <c r="G783" s="357" t="s">
        <v>3233</v>
      </c>
      <c r="H783" s="565" t="s">
        <v>1795</v>
      </c>
      <c r="I783" s="360" t="s">
        <v>197</v>
      </c>
      <c r="J783" s="360" t="s">
        <v>198</v>
      </c>
      <c r="K783" s="357"/>
    </row>
    <row r="784" spans="1:11" ht="31.15" hidden="1" customHeight="1">
      <c r="A784" s="357">
        <v>44</v>
      </c>
      <c r="B784" s="357" t="s">
        <v>1912</v>
      </c>
      <c r="C784" s="357" t="s">
        <v>330</v>
      </c>
      <c r="D784" s="359" t="s">
        <v>2675</v>
      </c>
      <c r="E784" s="360">
        <v>2.0783</v>
      </c>
      <c r="F784" s="360" t="s">
        <v>1080</v>
      </c>
      <c r="G784" s="357"/>
      <c r="H784" s="565" t="s">
        <v>1793</v>
      </c>
      <c r="I784" s="360" t="s">
        <v>197</v>
      </c>
      <c r="J784" s="360" t="s">
        <v>198</v>
      </c>
      <c r="K784" s="357"/>
    </row>
    <row r="785" spans="1:11" ht="31.15" hidden="1" customHeight="1">
      <c r="A785" s="357">
        <v>45</v>
      </c>
      <c r="B785" s="357" t="s">
        <v>1921</v>
      </c>
      <c r="C785" s="357" t="s">
        <v>330</v>
      </c>
      <c r="D785" s="359" t="s">
        <v>2676</v>
      </c>
      <c r="E785" s="360">
        <v>0.12</v>
      </c>
      <c r="F785" s="360" t="s">
        <v>1514</v>
      </c>
      <c r="G785" s="357" t="s">
        <v>1515</v>
      </c>
      <c r="H785" s="571" t="s">
        <v>161</v>
      </c>
      <c r="I785" s="360" t="s">
        <v>197</v>
      </c>
      <c r="J785" s="360" t="s">
        <v>198</v>
      </c>
      <c r="K785" s="357"/>
    </row>
    <row r="786" spans="1:11" ht="31.15" hidden="1" customHeight="1">
      <c r="A786" s="357">
        <v>46</v>
      </c>
      <c r="B786" s="357" t="s">
        <v>1927</v>
      </c>
      <c r="C786" s="357" t="s">
        <v>330</v>
      </c>
      <c r="D786" s="359" t="s">
        <v>1516</v>
      </c>
      <c r="E786" s="360">
        <v>0.15</v>
      </c>
      <c r="F786" s="360" t="s">
        <v>1517</v>
      </c>
      <c r="G786" s="357"/>
      <c r="H786" s="571" t="s">
        <v>154</v>
      </c>
      <c r="I786" s="360" t="s">
        <v>197</v>
      </c>
      <c r="J786" s="360" t="s">
        <v>198</v>
      </c>
      <c r="K786" s="357"/>
    </row>
    <row r="787" spans="1:11" ht="31.15" hidden="1" customHeight="1">
      <c r="A787" s="357">
        <v>47</v>
      </c>
      <c r="B787" s="357" t="s">
        <v>1928</v>
      </c>
      <c r="C787" s="357" t="s">
        <v>330</v>
      </c>
      <c r="D787" s="359" t="s">
        <v>2677</v>
      </c>
      <c r="E787" s="360">
        <v>1.2</v>
      </c>
      <c r="F787" s="360" t="s">
        <v>1518</v>
      </c>
      <c r="G787" s="357" t="s">
        <v>69</v>
      </c>
      <c r="H787" s="565" t="s">
        <v>199</v>
      </c>
      <c r="I787" s="360" t="s">
        <v>197</v>
      </c>
      <c r="J787" s="360" t="s">
        <v>198</v>
      </c>
      <c r="K787" s="357"/>
    </row>
    <row r="788" spans="1:11" ht="31.15" hidden="1" customHeight="1">
      <c r="A788" s="357">
        <v>48</v>
      </c>
      <c r="B788" s="357" t="s">
        <v>1935</v>
      </c>
      <c r="C788" s="357" t="s">
        <v>330</v>
      </c>
      <c r="D788" s="359" t="s">
        <v>544</v>
      </c>
      <c r="E788" s="360">
        <v>1.5</v>
      </c>
      <c r="F788" s="360" t="s">
        <v>546</v>
      </c>
      <c r="G788" s="357" t="s">
        <v>545</v>
      </c>
      <c r="H788" s="571" t="s">
        <v>1793</v>
      </c>
      <c r="I788" s="360" t="s">
        <v>197</v>
      </c>
      <c r="J788" s="360" t="s">
        <v>198</v>
      </c>
      <c r="K788" s="357"/>
    </row>
    <row r="789" spans="1:11" ht="31.15" hidden="1" customHeight="1">
      <c r="A789" s="357">
        <v>49</v>
      </c>
      <c r="B789" s="357" t="s">
        <v>2810</v>
      </c>
      <c r="C789" s="357" t="s">
        <v>330</v>
      </c>
      <c r="D789" s="359" t="s">
        <v>2808</v>
      </c>
      <c r="E789" s="360">
        <v>5</v>
      </c>
      <c r="F789" s="360" t="s">
        <v>308</v>
      </c>
      <c r="G789" s="357"/>
      <c r="H789" s="571" t="s">
        <v>148</v>
      </c>
      <c r="I789" s="360" t="s">
        <v>197</v>
      </c>
      <c r="J789" s="360" t="s">
        <v>198</v>
      </c>
      <c r="K789" s="357"/>
    </row>
    <row r="790" spans="1:11" ht="15.75" hidden="1">
      <c r="A790" s="383" t="s">
        <v>1055</v>
      </c>
      <c r="B790" s="383"/>
      <c r="C790" s="383"/>
      <c r="D790" s="566" t="s">
        <v>1528</v>
      </c>
      <c r="E790" s="564"/>
      <c r="F790" s="360"/>
      <c r="G790" s="572"/>
      <c r="H790" s="565"/>
      <c r="I790" s="360"/>
      <c r="J790" s="360"/>
      <c r="K790" s="364"/>
    </row>
    <row r="791" spans="1:11" ht="46.9" hidden="1" customHeight="1">
      <c r="A791" s="357">
        <v>1</v>
      </c>
      <c r="B791" s="357" t="s">
        <v>1952</v>
      </c>
      <c r="C791" s="357" t="s">
        <v>331</v>
      </c>
      <c r="D791" s="359" t="s">
        <v>2767</v>
      </c>
      <c r="E791" s="360">
        <v>5</v>
      </c>
      <c r="F791" s="360" t="s">
        <v>1340</v>
      </c>
      <c r="G791" s="358" t="s">
        <v>583</v>
      </c>
      <c r="H791" s="358" t="s">
        <v>155</v>
      </c>
      <c r="I791" s="360" t="s">
        <v>197</v>
      </c>
      <c r="J791" s="360" t="s">
        <v>198</v>
      </c>
      <c r="K791" s="358" t="s">
        <v>3292</v>
      </c>
    </row>
    <row r="792" spans="1:11" ht="31.15" hidden="1" customHeight="1">
      <c r="A792" s="357">
        <v>2</v>
      </c>
      <c r="B792" s="357" t="s">
        <v>1944</v>
      </c>
      <c r="C792" s="357" t="s">
        <v>331</v>
      </c>
      <c r="D792" s="359" t="s">
        <v>2678</v>
      </c>
      <c r="E792" s="360">
        <v>0.45</v>
      </c>
      <c r="F792" s="360" t="s">
        <v>2786</v>
      </c>
      <c r="G792" s="358" t="s">
        <v>204</v>
      </c>
      <c r="H792" s="360" t="s">
        <v>157</v>
      </c>
      <c r="I792" s="360" t="s">
        <v>197</v>
      </c>
      <c r="J792" s="360" t="s">
        <v>198</v>
      </c>
      <c r="K792" s="358"/>
    </row>
    <row r="793" spans="1:11" ht="15.6" hidden="1" customHeight="1">
      <c r="A793" s="357">
        <v>3</v>
      </c>
      <c r="B793" s="357" t="s">
        <v>1948</v>
      </c>
      <c r="C793" s="357" t="s">
        <v>331</v>
      </c>
      <c r="D793" s="359" t="s">
        <v>1433</v>
      </c>
      <c r="E793" s="360">
        <v>0.5</v>
      </c>
      <c r="F793" s="360" t="s">
        <v>330</v>
      </c>
      <c r="G793" s="358" t="s">
        <v>3225</v>
      </c>
      <c r="H793" s="357" t="s">
        <v>1799</v>
      </c>
      <c r="I793" s="360" t="s">
        <v>197</v>
      </c>
      <c r="J793" s="360" t="s">
        <v>198</v>
      </c>
      <c r="K793" s="358"/>
    </row>
    <row r="794" spans="1:11" ht="15.6" hidden="1" customHeight="1">
      <c r="A794" s="357">
        <v>4</v>
      </c>
      <c r="B794" s="357" t="s">
        <v>1951</v>
      </c>
      <c r="C794" s="357" t="s">
        <v>331</v>
      </c>
      <c r="D794" s="359" t="s">
        <v>2679</v>
      </c>
      <c r="E794" s="360">
        <v>1</v>
      </c>
      <c r="F794" s="360" t="s">
        <v>304</v>
      </c>
      <c r="G794" s="358" t="s">
        <v>1065</v>
      </c>
      <c r="H794" s="357" t="s">
        <v>1801</v>
      </c>
      <c r="I794" s="360" t="s">
        <v>196</v>
      </c>
      <c r="J794" s="360" t="s">
        <v>198</v>
      </c>
      <c r="K794" s="358"/>
    </row>
    <row r="795" spans="1:11" ht="15.6" hidden="1" customHeight="1">
      <c r="A795" s="357">
        <v>5</v>
      </c>
      <c r="B795" s="357" t="s">
        <v>1961</v>
      </c>
      <c r="C795" s="357" t="s">
        <v>331</v>
      </c>
      <c r="D795" s="359" t="s">
        <v>2680</v>
      </c>
      <c r="E795" s="360">
        <v>0.9</v>
      </c>
      <c r="F795" s="357" t="s">
        <v>308</v>
      </c>
      <c r="G795" s="364" t="s">
        <v>2309</v>
      </c>
      <c r="H795" s="357" t="s">
        <v>1800</v>
      </c>
      <c r="I795" s="360" t="s">
        <v>196</v>
      </c>
      <c r="J795" s="360" t="s">
        <v>198</v>
      </c>
      <c r="K795" s="364"/>
    </row>
    <row r="796" spans="1:11" ht="31.15" hidden="1" customHeight="1">
      <c r="A796" s="357">
        <v>6</v>
      </c>
      <c r="B796" s="357" t="s">
        <v>1965</v>
      </c>
      <c r="C796" s="357" t="s">
        <v>331</v>
      </c>
      <c r="D796" s="359" t="s">
        <v>2681</v>
      </c>
      <c r="E796" s="360">
        <v>1</v>
      </c>
      <c r="F796" s="357" t="s">
        <v>304</v>
      </c>
      <c r="G796" s="364" t="s">
        <v>1152</v>
      </c>
      <c r="H796" s="357" t="s">
        <v>159</v>
      </c>
      <c r="I796" s="360" t="s">
        <v>197</v>
      </c>
      <c r="J796" s="360" t="s">
        <v>198</v>
      </c>
      <c r="K796" s="364"/>
    </row>
    <row r="797" spans="1:11" ht="46.9" hidden="1" customHeight="1">
      <c r="A797" s="357">
        <v>7</v>
      </c>
      <c r="B797" s="357" t="s">
        <v>1968</v>
      </c>
      <c r="C797" s="357" t="s">
        <v>331</v>
      </c>
      <c r="D797" s="359" t="s">
        <v>2682</v>
      </c>
      <c r="E797" s="360">
        <v>1</v>
      </c>
      <c r="F797" s="360" t="s">
        <v>1558</v>
      </c>
      <c r="G797" s="357" t="s">
        <v>3203</v>
      </c>
      <c r="H797" s="565" t="s">
        <v>1795</v>
      </c>
      <c r="I797" s="360" t="s">
        <v>197</v>
      </c>
      <c r="J797" s="360" t="s">
        <v>198</v>
      </c>
      <c r="K797" s="357"/>
    </row>
    <row r="798" spans="1:11" ht="15.6" hidden="1" customHeight="1">
      <c r="A798" s="357">
        <v>8</v>
      </c>
      <c r="B798" s="357" t="s">
        <v>1969</v>
      </c>
      <c r="C798" s="357" t="s">
        <v>331</v>
      </c>
      <c r="D798" s="359" t="s">
        <v>2683</v>
      </c>
      <c r="E798" s="360">
        <v>1</v>
      </c>
      <c r="F798" s="360" t="s">
        <v>190</v>
      </c>
      <c r="G798" s="357" t="s">
        <v>3248</v>
      </c>
      <c r="H798" s="565" t="s">
        <v>154</v>
      </c>
      <c r="I798" s="360" t="s">
        <v>197</v>
      </c>
      <c r="J798" s="360" t="s">
        <v>198</v>
      </c>
      <c r="K798" s="357"/>
    </row>
    <row r="799" spans="1:11" ht="18" hidden="1" customHeight="1">
      <c r="A799" s="357">
        <v>9</v>
      </c>
      <c r="B799" s="357" t="s">
        <v>1970</v>
      </c>
      <c r="C799" s="357" t="s">
        <v>331</v>
      </c>
      <c r="D799" s="359" t="s">
        <v>2684</v>
      </c>
      <c r="E799" s="360">
        <v>0.5</v>
      </c>
      <c r="F799" s="360" t="s">
        <v>190</v>
      </c>
      <c r="G799" s="357" t="s">
        <v>579</v>
      </c>
      <c r="H799" s="565" t="s">
        <v>1797</v>
      </c>
      <c r="I799" s="360" t="s">
        <v>197</v>
      </c>
      <c r="J799" s="360" t="s">
        <v>198</v>
      </c>
      <c r="K799" s="357"/>
    </row>
    <row r="800" spans="1:11" ht="15.6" hidden="1" customHeight="1">
      <c r="A800" s="357">
        <v>10</v>
      </c>
      <c r="B800" s="357" t="s">
        <v>1945</v>
      </c>
      <c r="C800" s="357" t="s">
        <v>331</v>
      </c>
      <c r="D800" s="359" t="s">
        <v>1062</v>
      </c>
      <c r="E800" s="360">
        <v>0.15</v>
      </c>
      <c r="F800" s="360" t="s">
        <v>311</v>
      </c>
      <c r="G800" s="360" t="s">
        <v>2490</v>
      </c>
      <c r="H800" s="358" t="s">
        <v>153</v>
      </c>
      <c r="I800" s="360" t="s">
        <v>196</v>
      </c>
      <c r="J800" s="360" t="s">
        <v>198</v>
      </c>
      <c r="K800" s="360"/>
    </row>
    <row r="801" spans="1:11" ht="15.6" hidden="1" customHeight="1">
      <c r="A801" s="357">
        <v>11</v>
      </c>
      <c r="B801" s="357" t="s">
        <v>1946</v>
      </c>
      <c r="C801" s="357" t="s">
        <v>331</v>
      </c>
      <c r="D801" s="359" t="s">
        <v>1063</v>
      </c>
      <c r="E801" s="360">
        <v>0.15</v>
      </c>
      <c r="F801" s="360" t="s">
        <v>308</v>
      </c>
      <c r="G801" s="360" t="s">
        <v>1064</v>
      </c>
      <c r="H801" s="358" t="s">
        <v>153</v>
      </c>
      <c r="I801" s="360" t="s">
        <v>196</v>
      </c>
      <c r="J801" s="360" t="s">
        <v>198</v>
      </c>
      <c r="K801" s="360"/>
    </row>
    <row r="802" spans="1:11" ht="15.6" hidden="1" customHeight="1">
      <c r="A802" s="357">
        <v>12</v>
      </c>
      <c r="B802" s="357" t="s">
        <v>1947</v>
      </c>
      <c r="C802" s="357" t="s">
        <v>331</v>
      </c>
      <c r="D802" s="359" t="s">
        <v>1432</v>
      </c>
      <c r="E802" s="360">
        <v>0.4</v>
      </c>
      <c r="F802" s="360" t="s">
        <v>311</v>
      </c>
      <c r="G802" s="358" t="s">
        <v>584</v>
      </c>
      <c r="H802" s="357" t="s">
        <v>1799</v>
      </c>
      <c r="I802" s="360" t="s">
        <v>196</v>
      </c>
      <c r="J802" s="360" t="s">
        <v>198</v>
      </c>
      <c r="K802" s="358"/>
    </row>
    <row r="803" spans="1:11" ht="15.6" hidden="1" customHeight="1">
      <c r="A803" s="357">
        <v>13</v>
      </c>
      <c r="B803" s="357" t="s">
        <v>1949</v>
      </c>
      <c r="C803" s="357" t="s">
        <v>331</v>
      </c>
      <c r="D803" s="359" t="s">
        <v>2685</v>
      </c>
      <c r="E803" s="360">
        <v>0.15</v>
      </c>
      <c r="F803" s="360" t="s">
        <v>190</v>
      </c>
      <c r="G803" s="358" t="s">
        <v>2261</v>
      </c>
      <c r="H803" s="357" t="s">
        <v>1801</v>
      </c>
      <c r="I803" s="360" t="s">
        <v>196</v>
      </c>
      <c r="J803" s="360" t="s">
        <v>198</v>
      </c>
      <c r="K803" s="358"/>
    </row>
    <row r="804" spans="1:11" ht="15.6" hidden="1" customHeight="1">
      <c r="A804" s="357">
        <v>14</v>
      </c>
      <c r="B804" s="357" t="s">
        <v>1950</v>
      </c>
      <c r="C804" s="357" t="s">
        <v>331</v>
      </c>
      <c r="D804" s="359" t="s">
        <v>2686</v>
      </c>
      <c r="E804" s="360">
        <v>0.15</v>
      </c>
      <c r="F804" s="360" t="s">
        <v>311</v>
      </c>
      <c r="G804" s="358" t="s">
        <v>2249</v>
      </c>
      <c r="H804" s="357" t="s">
        <v>1801</v>
      </c>
      <c r="I804" s="360" t="s">
        <v>196</v>
      </c>
      <c r="J804" s="360" t="s">
        <v>198</v>
      </c>
      <c r="K804" s="358"/>
    </row>
    <row r="805" spans="1:11" ht="18.75" hidden="1" customHeight="1">
      <c r="A805" s="357">
        <v>15</v>
      </c>
      <c r="B805" s="357" t="s">
        <v>1953</v>
      </c>
      <c r="C805" s="357" t="s">
        <v>331</v>
      </c>
      <c r="D805" s="359" t="s">
        <v>2687</v>
      </c>
      <c r="E805" s="360">
        <v>0.15</v>
      </c>
      <c r="F805" s="360" t="s">
        <v>312</v>
      </c>
      <c r="G805" s="358" t="s">
        <v>767</v>
      </c>
      <c r="H805" s="358" t="s">
        <v>155</v>
      </c>
      <c r="I805" s="360" t="s">
        <v>196</v>
      </c>
      <c r="J805" s="360" t="s">
        <v>198</v>
      </c>
      <c r="K805" s="358"/>
    </row>
    <row r="806" spans="1:11" ht="18.75" hidden="1" customHeight="1">
      <c r="A806" s="357">
        <v>16</v>
      </c>
      <c r="B806" s="357" t="s">
        <v>1954</v>
      </c>
      <c r="C806" s="357" t="s">
        <v>331</v>
      </c>
      <c r="D806" s="359" t="s">
        <v>2688</v>
      </c>
      <c r="E806" s="360">
        <v>0.15</v>
      </c>
      <c r="F806" s="360" t="s">
        <v>311</v>
      </c>
      <c r="G806" s="358" t="s">
        <v>1292</v>
      </c>
      <c r="H806" s="358" t="s">
        <v>155</v>
      </c>
      <c r="I806" s="360" t="s">
        <v>196</v>
      </c>
      <c r="J806" s="360" t="s">
        <v>198</v>
      </c>
      <c r="K806" s="358"/>
    </row>
    <row r="807" spans="1:11" ht="18.75" hidden="1" customHeight="1">
      <c r="A807" s="357">
        <v>17</v>
      </c>
      <c r="B807" s="357" t="s">
        <v>1955</v>
      </c>
      <c r="C807" s="357" t="s">
        <v>331</v>
      </c>
      <c r="D807" s="359" t="s">
        <v>2689</v>
      </c>
      <c r="E807" s="360">
        <v>1</v>
      </c>
      <c r="F807" s="360" t="s">
        <v>191</v>
      </c>
      <c r="G807" s="357" t="s">
        <v>1066</v>
      </c>
      <c r="H807" s="358" t="s">
        <v>161</v>
      </c>
      <c r="I807" s="360" t="s">
        <v>196</v>
      </c>
      <c r="J807" s="360" t="s">
        <v>198</v>
      </c>
      <c r="K807" s="357"/>
    </row>
    <row r="808" spans="1:11" ht="18.75" hidden="1" customHeight="1">
      <c r="A808" s="357">
        <v>18</v>
      </c>
      <c r="B808" s="357" t="s">
        <v>1956</v>
      </c>
      <c r="C808" s="357" t="s">
        <v>331</v>
      </c>
      <c r="D808" s="359" t="s">
        <v>2690</v>
      </c>
      <c r="E808" s="360">
        <v>0.5</v>
      </c>
      <c r="F808" s="360" t="s">
        <v>311</v>
      </c>
      <c r="G808" s="357" t="s">
        <v>771</v>
      </c>
      <c r="H808" s="358" t="s">
        <v>161</v>
      </c>
      <c r="I808" s="360" t="s">
        <v>196</v>
      </c>
      <c r="J808" s="360" t="s">
        <v>198</v>
      </c>
      <c r="K808" s="357"/>
    </row>
    <row r="809" spans="1:11" ht="18.75" hidden="1" customHeight="1">
      <c r="A809" s="357">
        <v>19</v>
      </c>
      <c r="B809" s="357" t="s">
        <v>1957</v>
      </c>
      <c r="C809" s="357" t="s">
        <v>331</v>
      </c>
      <c r="D809" s="359" t="s">
        <v>2691</v>
      </c>
      <c r="E809" s="360">
        <v>0.4</v>
      </c>
      <c r="F809" s="360" t="s">
        <v>311</v>
      </c>
      <c r="G809" s="357">
        <v>700</v>
      </c>
      <c r="H809" s="358" t="s">
        <v>161</v>
      </c>
      <c r="I809" s="360" t="s">
        <v>196</v>
      </c>
      <c r="J809" s="360" t="s">
        <v>198</v>
      </c>
      <c r="K809" s="357"/>
    </row>
    <row r="810" spans="1:11" ht="18.75" hidden="1" customHeight="1">
      <c r="A810" s="357">
        <v>20</v>
      </c>
      <c r="B810" s="357" t="s">
        <v>1958</v>
      </c>
      <c r="C810" s="357" t="s">
        <v>331</v>
      </c>
      <c r="D810" s="359" t="s">
        <v>2692</v>
      </c>
      <c r="E810" s="360">
        <v>0.3</v>
      </c>
      <c r="F810" s="357" t="s">
        <v>190</v>
      </c>
      <c r="G810" s="515" t="s">
        <v>1067</v>
      </c>
      <c r="H810" s="357" t="s">
        <v>1796</v>
      </c>
      <c r="I810" s="360" t="s">
        <v>196</v>
      </c>
      <c r="J810" s="360" t="s">
        <v>198</v>
      </c>
      <c r="K810" s="515"/>
    </row>
    <row r="811" spans="1:11" ht="31.5" hidden="1">
      <c r="A811" s="357">
        <v>21</v>
      </c>
      <c r="B811" s="357" t="s">
        <v>1959</v>
      </c>
      <c r="C811" s="357" t="s">
        <v>331</v>
      </c>
      <c r="D811" s="359" t="s">
        <v>2693</v>
      </c>
      <c r="E811" s="360">
        <v>0.8</v>
      </c>
      <c r="F811" s="357" t="s">
        <v>1068</v>
      </c>
      <c r="G811" s="520" t="s">
        <v>774</v>
      </c>
      <c r="H811" s="357" t="s">
        <v>1796</v>
      </c>
      <c r="I811" s="360" t="s">
        <v>196</v>
      </c>
      <c r="J811" s="360" t="s">
        <v>198</v>
      </c>
      <c r="K811" s="520"/>
    </row>
    <row r="812" spans="1:11" ht="15.6" hidden="1" customHeight="1">
      <c r="A812" s="357">
        <v>22</v>
      </c>
      <c r="B812" s="357" t="s">
        <v>1960</v>
      </c>
      <c r="C812" s="357" t="s">
        <v>331</v>
      </c>
      <c r="D812" s="359" t="s">
        <v>2694</v>
      </c>
      <c r="E812" s="360">
        <v>0.2</v>
      </c>
      <c r="F812" s="357" t="s">
        <v>191</v>
      </c>
      <c r="G812" s="364" t="s">
        <v>1069</v>
      </c>
      <c r="H812" s="357" t="s">
        <v>1796</v>
      </c>
      <c r="I812" s="360" t="s">
        <v>196</v>
      </c>
      <c r="J812" s="360" t="s">
        <v>198</v>
      </c>
      <c r="K812" s="364"/>
    </row>
    <row r="813" spans="1:11" ht="15.6" hidden="1" customHeight="1">
      <c r="A813" s="357">
        <v>23</v>
      </c>
      <c r="B813" s="357" t="s">
        <v>1962</v>
      </c>
      <c r="C813" s="357" t="s">
        <v>331</v>
      </c>
      <c r="D813" s="359" t="s">
        <v>2695</v>
      </c>
      <c r="E813" s="360">
        <v>0.12</v>
      </c>
      <c r="F813" s="357" t="s">
        <v>308</v>
      </c>
      <c r="G813" s="364" t="s">
        <v>1263</v>
      </c>
      <c r="H813" s="357" t="s">
        <v>159</v>
      </c>
      <c r="I813" s="360" t="s">
        <v>196</v>
      </c>
      <c r="J813" s="360" t="s">
        <v>198</v>
      </c>
      <c r="K813" s="364"/>
    </row>
    <row r="814" spans="1:11" ht="15.6" hidden="1" customHeight="1">
      <c r="A814" s="357">
        <v>24</v>
      </c>
      <c r="B814" s="357" t="s">
        <v>1963</v>
      </c>
      <c r="C814" s="357" t="s">
        <v>331</v>
      </c>
      <c r="D814" s="359" t="s">
        <v>2696</v>
      </c>
      <c r="E814" s="360">
        <v>0.11</v>
      </c>
      <c r="F814" s="357" t="s">
        <v>190</v>
      </c>
      <c r="G814" s="364" t="s">
        <v>1070</v>
      </c>
      <c r="H814" s="357" t="s">
        <v>159</v>
      </c>
      <c r="I814" s="360" t="s">
        <v>196</v>
      </c>
      <c r="J814" s="360" t="s">
        <v>198</v>
      </c>
      <c r="K814" s="364"/>
    </row>
    <row r="815" spans="1:11" ht="15.6" hidden="1" customHeight="1">
      <c r="A815" s="357">
        <v>25</v>
      </c>
      <c r="B815" s="357" t="s">
        <v>1964</v>
      </c>
      <c r="C815" s="357" t="s">
        <v>331</v>
      </c>
      <c r="D815" s="359" t="s">
        <v>2697</v>
      </c>
      <c r="E815" s="360">
        <v>0.15</v>
      </c>
      <c r="F815" s="357" t="s">
        <v>308</v>
      </c>
      <c r="G815" s="364" t="s">
        <v>1280</v>
      </c>
      <c r="H815" s="357" t="s">
        <v>159</v>
      </c>
      <c r="I815" s="360" t="s">
        <v>196</v>
      </c>
      <c r="J815" s="360" t="s">
        <v>198</v>
      </c>
      <c r="K815" s="364"/>
    </row>
    <row r="816" spans="1:11" ht="15.6" hidden="1" customHeight="1">
      <c r="A816" s="357">
        <v>26</v>
      </c>
      <c r="B816" s="357" t="s">
        <v>1966</v>
      </c>
      <c r="C816" s="357" t="s">
        <v>331</v>
      </c>
      <c r="D816" s="359" t="s">
        <v>2698</v>
      </c>
      <c r="E816" s="360">
        <v>0.15</v>
      </c>
      <c r="F816" s="357" t="s">
        <v>304</v>
      </c>
      <c r="G816" s="403" t="s">
        <v>3254</v>
      </c>
      <c r="H816" s="357" t="s">
        <v>156</v>
      </c>
      <c r="I816" s="360" t="s">
        <v>196</v>
      </c>
      <c r="J816" s="360" t="s">
        <v>198</v>
      </c>
      <c r="K816" s="403"/>
    </row>
    <row r="817" spans="1:11" ht="15.6" hidden="1" customHeight="1">
      <c r="A817" s="357">
        <v>27</v>
      </c>
      <c r="B817" s="357" t="s">
        <v>1971</v>
      </c>
      <c r="C817" s="357" t="s">
        <v>331</v>
      </c>
      <c r="D817" s="359" t="s">
        <v>2699</v>
      </c>
      <c r="E817" s="360">
        <v>0.57999999999999996</v>
      </c>
      <c r="F817" s="360" t="s">
        <v>311</v>
      </c>
      <c r="G817" s="357" t="s">
        <v>34</v>
      </c>
      <c r="H817" s="565" t="s">
        <v>158</v>
      </c>
      <c r="I817" s="360" t="s">
        <v>197</v>
      </c>
      <c r="J817" s="360" t="s">
        <v>198</v>
      </c>
      <c r="K817" s="357"/>
    </row>
    <row r="818" spans="1:11" ht="31.9" hidden="1" customHeight="1">
      <c r="A818" s="357">
        <v>28</v>
      </c>
      <c r="B818" s="357" t="s">
        <v>1967</v>
      </c>
      <c r="C818" s="357" t="s">
        <v>331</v>
      </c>
      <c r="D818" s="359" t="s">
        <v>1071</v>
      </c>
      <c r="E818" s="360">
        <v>0.65</v>
      </c>
      <c r="F818" s="360" t="s">
        <v>1072</v>
      </c>
      <c r="G818" s="357" t="s">
        <v>2452</v>
      </c>
      <c r="H818" s="565" t="s">
        <v>199</v>
      </c>
      <c r="I818" s="360" t="s">
        <v>197</v>
      </c>
      <c r="J818" s="360" t="s">
        <v>198</v>
      </c>
      <c r="K818" s="357"/>
    </row>
    <row r="819" spans="1:11" ht="15.6" hidden="1" customHeight="1">
      <c r="A819" s="357">
        <v>29</v>
      </c>
      <c r="B819" s="357" t="s">
        <v>1972</v>
      </c>
      <c r="C819" s="357" t="s">
        <v>331</v>
      </c>
      <c r="D819" s="359" t="s">
        <v>1526</v>
      </c>
      <c r="E819" s="360">
        <v>0.2</v>
      </c>
      <c r="F819" s="360" t="s">
        <v>312</v>
      </c>
      <c r="G819" s="357" t="s">
        <v>3215</v>
      </c>
      <c r="H819" s="565" t="s">
        <v>154</v>
      </c>
      <c r="I819" s="360" t="s">
        <v>197</v>
      </c>
      <c r="J819" s="360" t="s">
        <v>198</v>
      </c>
      <c r="K819" s="357"/>
    </row>
    <row r="820" spans="1:11" ht="15.75" hidden="1">
      <c r="A820" s="383" t="s">
        <v>1061</v>
      </c>
      <c r="B820" s="383"/>
      <c r="C820" s="383"/>
      <c r="D820" s="566" t="s">
        <v>2327</v>
      </c>
      <c r="E820" s="564"/>
      <c r="F820" s="467"/>
      <c r="G820" s="520"/>
      <c r="H820" s="565"/>
      <c r="I820" s="360"/>
      <c r="J820" s="360"/>
      <c r="K820" s="520"/>
    </row>
    <row r="821" spans="1:11" ht="15.6" hidden="1" customHeight="1">
      <c r="A821" s="425">
        <v>1</v>
      </c>
      <c r="B821" s="425" t="s">
        <v>1973</v>
      </c>
      <c r="C821" s="425" t="s">
        <v>337</v>
      </c>
      <c r="D821" s="359" t="s">
        <v>2806</v>
      </c>
      <c r="E821" s="360">
        <v>10</v>
      </c>
      <c r="F821" s="360" t="s">
        <v>311</v>
      </c>
      <c r="G821" s="364" t="s">
        <v>3225</v>
      </c>
      <c r="H821" s="358" t="s">
        <v>1799</v>
      </c>
      <c r="I821" s="360" t="s">
        <v>196</v>
      </c>
      <c r="J821" s="360" t="s">
        <v>198</v>
      </c>
      <c r="K821" s="364"/>
    </row>
    <row r="822" spans="1:11" ht="15.6" hidden="1" customHeight="1">
      <c r="A822" s="425">
        <v>2</v>
      </c>
      <c r="B822" s="425" t="s">
        <v>1974</v>
      </c>
      <c r="C822" s="357" t="s">
        <v>337</v>
      </c>
      <c r="D822" s="359" t="s">
        <v>2807</v>
      </c>
      <c r="E822" s="360">
        <v>5</v>
      </c>
      <c r="F822" s="360" t="s">
        <v>311</v>
      </c>
      <c r="G822" s="357" t="s">
        <v>1074</v>
      </c>
      <c r="H822" s="565" t="s">
        <v>1801</v>
      </c>
      <c r="I822" s="360" t="s">
        <v>197</v>
      </c>
      <c r="J822" s="360" t="s">
        <v>198</v>
      </c>
      <c r="K822" s="357"/>
    </row>
    <row r="823" spans="1:11" ht="31.15" hidden="1" customHeight="1">
      <c r="A823" s="425">
        <v>3</v>
      </c>
      <c r="B823" s="425" t="s">
        <v>89</v>
      </c>
      <c r="C823" s="357" t="s">
        <v>337</v>
      </c>
      <c r="D823" s="359" t="s">
        <v>884</v>
      </c>
      <c r="E823" s="360">
        <v>0.04</v>
      </c>
      <c r="F823" s="360" t="s">
        <v>305</v>
      </c>
      <c r="G823" s="357" t="s">
        <v>569</v>
      </c>
      <c r="H823" s="565" t="s">
        <v>160</v>
      </c>
      <c r="I823" s="360" t="s">
        <v>197</v>
      </c>
      <c r="J823" s="360" t="s">
        <v>198</v>
      </c>
      <c r="K823" s="357"/>
    </row>
    <row r="824" spans="1:11" ht="31.15" hidden="1" customHeight="1">
      <c r="A824" s="425">
        <v>4</v>
      </c>
      <c r="B824" s="425" t="s">
        <v>90</v>
      </c>
      <c r="C824" s="357" t="s">
        <v>337</v>
      </c>
      <c r="D824" s="359" t="s">
        <v>885</v>
      </c>
      <c r="E824" s="360">
        <v>0.7</v>
      </c>
      <c r="F824" s="360" t="s">
        <v>311</v>
      </c>
      <c r="G824" s="357" t="s">
        <v>1529</v>
      </c>
      <c r="H824" s="565" t="s">
        <v>158</v>
      </c>
      <c r="I824" s="360" t="s">
        <v>197</v>
      </c>
      <c r="J824" s="360" t="s">
        <v>198</v>
      </c>
      <c r="K824" s="357"/>
    </row>
    <row r="825" spans="1:11" ht="31.15" hidden="1" customHeight="1">
      <c r="A825" s="425">
        <v>5</v>
      </c>
      <c r="B825" s="425" t="s">
        <v>91</v>
      </c>
      <c r="C825" s="357" t="s">
        <v>337</v>
      </c>
      <c r="D825" s="359" t="s">
        <v>886</v>
      </c>
      <c r="E825" s="360">
        <v>0.2</v>
      </c>
      <c r="F825" s="360" t="s">
        <v>312</v>
      </c>
      <c r="G825" s="357" t="s">
        <v>145</v>
      </c>
      <c r="H825" s="565" t="s">
        <v>1796</v>
      </c>
      <c r="I825" s="360" t="s">
        <v>197</v>
      </c>
      <c r="J825" s="360" t="s">
        <v>198</v>
      </c>
      <c r="K825" s="357"/>
    </row>
    <row r="826" spans="1:11" ht="51" hidden="1" customHeight="1">
      <c r="A826" s="425">
        <v>6</v>
      </c>
      <c r="B826" s="425" t="s">
        <v>92</v>
      </c>
      <c r="C826" s="357" t="s">
        <v>337</v>
      </c>
      <c r="D826" s="359" t="s">
        <v>887</v>
      </c>
      <c r="E826" s="360">
        <v>0.1</v>
      </c>
      <c r="F826" s="360" t="s">
        <v>311</v>
      </c>
      <c r="G826" s="357" t="s">
        <v>74</v>
      </c>
      <c r="H826" s="565" t="s">
        <v>1800</v>
      </c>
      <c r="I826" s="360" t="s">
        <v>197</v>
      </c>
      <c r="J826" s="360" t="s">
        <v>198</v>
      </c>
      <c r="K826" s="357"/>
    </row>
    <row r="827" spans="1:11" ht="94.5" hidden="1">
      <c r="A827" s="425">
        <v>7</v>
      </c>
      <c r="B827" s="425" t="s">
        <v>93</v>
      </c>
      <c r="C827" s="357" t="s">
        <v>337</v>
      </c>
      <c r="D827" s="359" t="s">
        <v>870</v>
      </c>
      <c r="E827" s="360">
        <v>0.05</v>
      </c>
      <c r="F827" s="360" t="s">
        <v>308</v>
      </c>
      <c r="G827" s="357" t="s">
        <v>1153</v>
      </c>
      <c r="H827" s="571" t="s">
        <v>157</v>
      </c>
      <c r="I827" s="360" t="s">
        <v>197</v>
      </c>
      <c r="J827" s="360" t="s">
        <v>198</v>
      </c>
      <c r="K827" s="357"/>
    </row>
    <row r="828" spans="1:11" ht="63.6" hidden="1" customHeight="1">
      <c r="A828" s="425">
        <v>8</v>
      </c>
      <c r="B828" s="425" t="s">
        <v>94</v>
      </c>
      <c r="C828" s="357" t="s">
        <v>337</v>
      </c>
      <c r="D828" s="359" t="s">
        <v>871</v>
      </c>
      <c r="E828" s="360">
        <v>0.04</v>
      </c>
      <c r="F828" s="360" t="s">
        <v>308</v>
      </c>
      <c r="G828" s="357" t="s">
        <v>889</v>
      </c>
      <c r="H828" s="571" t="s">
        <v>1799</v>
      </c>
      <c r="I828" s="360" t="s">
        <v>197</v>
      </c>
      <c r="J828" s="360" t="s">
        <v>198</v>
      </c>
      <c r="K828" s="357"/>
    </row>
    <row r="829" spans="1:11" ht="63.6" hidden="1" customHeight="1">
      <c r="A829" s="425">
        <v>9</v>
      </c>
      <c r="B829" s="425" t="s">
        <v>95</v>
      </c>
      <c r="C829" s="357" t="s">
        <v>337</v>
      </c>
      <c r="D829" s="359" t="s">
        <v>872</v>
      </c>
      <c r="E829" s="360">
        <v>0.04</v>
      </c>
      <c r="F829" s="360" t="s">
        <v>888</v>
      </c>
      <c r="G829" s="357" t="s">
        <v>889</v>
      </c>
      <c r="H829" s="571" t="s">
        <v>159</v>
      </c>
      <c r="I829" s="360" t="s">
        <v>197</v>
      </c>
      <c r="J829" s="360" t="s">
        <v>198</v>
      </c>
      <c r="K829" s="357"/>
    </row>
    <row r="830" spans="1:11" ht="31.15" hidden="1" customHeight="1">
      <c r="A830" s="425">
        <v>10</v>
      </c>
      <c r="B830" s="425" t="s">
        <v>1941</v>
      </c>
      <c r="C830" s="357" t="s">
        <v>337</v>
      </c>
      <c r="D830" s="359" t="s">
        <v>873</v>
      </c>
      <c r="E830" s="360">
        <v>0.02</v>
      </c>
      <c r="F830" s="360" t="s">
        <v>308</v>
      </c>
      <c r="G830" s="357"/>
      <c r="H830" s="571" t="s">
        <v>1795</v>
      </c>
      <c r="I830" s="360" t="s">
        <v>197</v>
      </c>
      <c r="J830" s="360" t="s">
        <v>198</v>
      </c>
      <c r="K830" s="357"/>
    </row>
    <row r="831" spans="1:11" ht="31.15" hidden="1" customHeight="1">
      <c r="A831" s="425">
        <v>11</v>
      </c>
      <c r="B831" s="425" t="s">
        <v>96</v>
      </c>
      <c r="C831" s="357" t="s">
        <v>337</v>
      </c>
      <c r="D831" s="359" t="s">
        <v>874</v>
      </c>
      <c r="E831" s="360">
        <v>0.02</v>
      </c>
      <c r="F831" s="360" t="s">
        <v>308</v>
      </c>
      <c r="G831" s="357"/>
      <c r="H831" s="571" t="s">
        <v>1797</v>
      </c>
      <c r="I831" s="360" t="s">
        <v>197</v>
      </c>
      <c r="J831" s="360" t="s">
        <v>198</v>
      </c>
      <c r="K831" s="357"/>
    </row>
    <row r="832" spans="1:11" ht="31.15" hidden="1" customHeight="1">
      <c r="A832" s="425">
        <v>12</v>
      </c>
      <c r="B832" s="425" t="s">
        <v>97</v>
      </c>
      <c r="C832" s="357" t="s">
        <v>337</v>
      </c>
      <c r="D832" s="359" t="s">
        <v>875</v>
      </c>
      <c r="E832" s="360">
        <v>0.02</v>
      </c>
      <c r="F832" s="360" t="s">
        <v>308</v>
      </c>
      <c r="G832" s="357"/>
      <c r="H832" s="571" t="s">
        <v>161</v>
      </c>
      <c r="I832" s="360" t="s">
        <v>197</v>
      </c>
      <c r="J832" s="360" t="s">
        <v>198</v>
      </c>
      <c r="K832" s="357"/>
    </row>
    <row r="833" spans="1:11" ht="31.15" hidden="1" customHeight="1">
      <c r="A833" s="425">
        <v>13</v>
      </c>
      <c r="B833" s="425" t="s">
        <v>98</v>
      </c>
      <c r="C833" s="357" t="s">
        <v>337</v>
      </c>
      <c r="D833" s="359" t="s">
        <v>876</v>
      </c>
      <c r="E833" s="360">
        <v>0.02</v>
      </c>
      <c r="F833" s="360" t="s">
        <v>308</v>
      </c>
      <c r="G833" s="357"/>
      <c r="H833" s="571" t="s">
        <v>153</v>
      </c>
      <c r="I833" s="360" t="s">
        <v>197</v>
      </c>
      <c r="J833" s="360" t="s">
        <v>198</v>
      </c>
      <c r="K833" s="357"/>
    </row>
    <row r="834" spans="1:11" ht="31.15" hidden="1" customHeight="1">
      <c r="A834" s="425">
        <v>14</v>
      </c>
      <c r="B834" s="425" t="s">
        <v>99</v>
      </c>
      <c r="C834" s="357" t="s">
        <v>337</v>
      </c>
      <c r="D834" s="359" t="s">
        <v>877</v>
      </c>
      <c r="E834" s="360">
        <v>0.02</v>
      </c>
      <c r="F834" s="360" t="s">
        <v>308</v>
      </c>
      <c r="G834" s="357"/>
      <c r="H834" s="571" t="s">
        <v>1801</v>
      </c>
      <c r="I834" s="360" t="s">
        <v>197</v>
      </c>
      <c r="J834" s="360" t="s">
        <v>198</v>
      </c>
      <c r="K834" s="357"/>
    </row>
    <row r="835" spans="1:11" ht="31.15" hidden="1" customHeight="1">
      <c r="A835" s="425">
        <v>15</v>
      </c>
      <c r="B835" s="425" t="s">
        <v>100</v>
      </c>
      <c r="C835" s="357" t="s">
        <v>337</v>
      </c>
      <c r="D835" s="359" t="s">
        <v>878</v>
      </c>
      <c r="E835" s="360">
        <v>0.02</v>
      </c>
      <c r="F835" s="360" t="s">
        <v>308</v>
      </c>
      <c r="G835" s="357"/>
      <c r="H835" s="571" t="s">
        <v>154</v>
      </c>
      <c r="I835" s="360" t="s">
        <v>197</v>
      </c>
      <c r="J835" s="360" t="s">
        <v>198</v>
      </c>
      <c r="K835" s="357"/>
    </row>
    <row r="836" spans="1:11" ht="31.15" hidden="1" customHeight="1">
      <c r="A836" s="425">
        <v>16</v>
      </c>
      <c r="B836" s="425" t="s">
        <v>101</v>
      </c>
      <c r="C836" s="357" t="s">
        <v>337</v>
      </c>
      <c r="D836" s="359" t="s">
        <v>879</v>
      </c>
      <c r="E836" s="360">
        <v>0.02</v>
      </c>
      <c r="F836" s="360" t="s">
        <v>308</v>
      </c>
      <c r="G836" s="357"/>
      <c r="H836" s="571" t="s">
        <v>156</v>
      </c>
      <c r="I836" s="360" t="s">
        <v>197</v>
      </c>
      <c r="J836" s="360" t="s">
        <v>198</v>
      </c>
      <c r="K836" s="357"/>
    </row>
    <row r="837" spans="1:11" ht="31.15" hidden="1" customHeight="1">
      <c r="A837" s="425">
        <v>17</v>
      </c>
      <c r="B837" s="425" t="s">
        <v>102</v>
      </c>
      <c r="C837" s="357" t="s">
        <v>337</v>
      </c>
      <c r="D837" s="359" t="s">
        <v>880</v>
      </c>
      <c r="E837" s="360">
        <v>0.02</v>
      </c>
      <c r="F837" s="360" t="s">
        <v>308</v>
      </c>
      <c r="G837" s="357"/>
      <c r="H837" s="571" t="s">
        <v>199</v>
      </c>
      <c r="I837" s="360" t="s">
        <v>197</v>
      </c>
      <c r="J837" s="360" t="s">
        <v>198</v>
      </c>
      <c r="K837" s="357"/>
    </row>
    <row r="838" spans="1:11" ht="31.15" hidden="1" customHeight="1">
      <c r="A838" s="425">
        <v>18</v>
      </c>
      <c r="B838" s="425" t="s">
        <v>2700</v>
      </c>
      <c r="C838" s="357" t="s">
        <v>337</v>
      </c>
      <c r="D838" s="359" t="s">
        <v>881</v>
      </c>
      <c r="E838" s="360">
        <v>0.02</v>
      </c>
      <c r="F838" s="360" t="s">
        <v>308</v>
      </c>
      <c r="G838" s="357"/>
      <c r="H838" s="571" t="s">
        <v>1793</v>
      </c>
      <c r="I838" s="360" t="s">
        <v>197</v>
      </c>
      <c r="J838" s="360" t="s">
        <v>198</v>
      </c>
      <c r="K838" s="357"/>
    </row>
    <row r="839" spans="1:11" ht="31.15" hidden="1" customHeight="1">
      <c r="A839" s="425">
        <v>19</v>
      </c>
      <c r="B839" s="425" t="s">
        <v>103</v>
      </c>
      <c r="C839" s="357" t="s">
        <v>337</v>
      </c>
      <c r="D839" s="359" t="s">
        <v>882</v>
      </c>
      <c r="E839" s="360">
        <v>0.02</v>
      </c>
      <c r="F839" s="360" t="s">
        <v>308</v>
      </c>
      <c r="G839" s="357"/>
      <c r="H839" s="571" t="s">
        <v>155</v>
      </c>
      <c r="I839" s="360" t="s">
        <v>197</v>
      </c>
      <c r="J839" s="360" t="s">
        <v>198</v>
      </c>
      <c r="K839" s="357"/>
    </row>
    <row r="840" spans="1:11" ht="31.15" hidden="1" customHeight="1">
      <c r="A840" s="425">
        <v>20</v>
      </c>
      <c r="B840" s="425" t="s">
        <v>104</v>
      </c>
      <c r="C840" s="357" t="s">
        <v>337</v>
      </c>
      <c r="D840" s="359" t="s">
        <v>883</v>
      </c>
      <c r="E840" s="360">
        <v>0.02</v>
      </c>
      <c r="F840" s="360" t="s">
        <v>308</v>
      </c>
      <c r="G840" s="357" t="s">
        <v>890</v>
      </c>
      <c r="H840" s="571" t="s">
        <v>1794</v>
      </c>
      <c r="I840" s="360" t="s">
        <v>197</v>
      </c>
      <c r="J840" s="360" t="s">
        <v>198</v>
      </c>
      <c r="K840" s="357"/>
    </row>
    <row r="841" spans="1:11" ht="15.6" hidden="1" customHeight="1">
      <c r="A841" s="425">
        <v>21</v>
      </c>
      <c r="B841" s="425" t="s">
        <v>139</v>
      </c>
      <c r="C841" s="357" t="s">
        <v>337</v>
      </c>
      <c r="D841" s="359" t="s">
        <v>2704</v>
      </c>
      <c r="E841" s="360">
        <v>0.1</v>
      </c>
      <c r="F841" s="360" t="s">
        <v>308</v>
      </c>
      <c r="G841" s="357"/>
      <c r="H841" s="571" t="s">
        <v>1793</v>
      </c>
      <c r="I841" s="360" t="s">
        <v>197</v>
      </c>
      <c r="J841" s="360" t="s">
        <v>198</v>
      </c>
      <c r="K841" s="357"/>
    </row>
    <row r="842" spans="1:11" ht="15.6" hidden="1" customHeight="1">
      <c r="A842" s="425">
        <v>22</v>
      </c>
      <c r="B842" s="425" t="s">
        <v>140</v>
      </c>
      <c r="C842" s="357" t="s">
        <v>337</v>
      </c>
      <c r="D842" s="359" t="s">
        <v>2705</v>
      </c>
      <c r="E842" s="360">
        <v>0.05</v>
      </c>
      <c r="F842" s="360" t="s">
        <v>308</v>
      </c>
      <c r="G842" s="357"/>
      <c r="H842" s="571" t="s">
        <v>1799</v>
      </c>
      <c r="I842" s="360" t="s">
        <v>197</v>
      </c>
      <c r="J842" s="360" t="s">
        <v>198</v>
      </c>
      <c r="K842" s="357"/>
    </row>
    <row r="843" spans="1:11" ht="15.6" hidden="1" customHeight="1">
      <c r="A843" s="425">
        <v>23</v>
      </c>
      <c r="B843" s="425" t="s">
        <v>141</v>
      </c>
      <c r="C843" s="357" t="s">
        <v>337</v>
      </c>
      <c r="D843" s="359" t="s">
        <v>1088</v>
      </c>
      <c r="E843" s="360">
        <v>0.05</v>
      </c>
      <c r="F843" s="360" t="s">
        <v>308</v>
      </c>
      <c r="G843" s="357"/>
      <c r="H843" s="571" t="s">
        <v>154</v>
      </c>
      <c r="I843" s="360" t="s">
        <v>197</v>
      </c>
      <c r="J843" s="360" t="s">
        <v>198</v>
      </c>
      <c r="K843" s="357"/>
    </row>
    <row r="844" spans="1:11" ht="31.15" hidden="1" customHeight="1">
      <c r="A844" s="425">
        <v>24</v>
      </c>
      <c r="B844" s="425" t="s">
        <v>1820</v>
      </c>
      <c r="C844" s="425" t="s">
        <v>337</v>
      </c>
      <c r="D844" s="359" t="s">
        <v>1089</v>
      </c>
      <c r="E844" s="444">
        <v>0.15</v>
      </c>
      <c r="F844" s="444" t="s">
        <v>1130</v>
      </c>
      <c r="G844" s="444" t="s">
        <v>204</v>
      </c>
      <c r="H844" s="425" t="s">
        <v>157</v>
      </c>
      <c r="I844" s="360" t="s">
        <v>197</v>
      </c>
      <c r="J844" s="360" t="s">
        <v>198</v>
      </c>
      <c r="K844" s="425"/>
    </row>
    <row r="845" spans="1:11" ht="15.75" hidden="1">
      <c r="A845" s="383" t="s">
        <v>1073</v>
      </c>
      <c r="B845" s="383"/>
      <c r="C845" s="383"/>
      <c r="D845" s="566" t="s">
        <v>116</v>
      </c>
      <c r="E845" s="564"/>
      <c r="F845" s="467"/>
      <c r="G845" s="520"/>
      <c r="H845" s="565"/>
      <c r="I845" s="360"/>
      <c r="J845" s="360"/>
      <c r="K845" s="520"/>
    </row>
    <row r="846" spans="1:11" ht="31.15" hidden="1" customHeight="1">
      <c r="A846" s="357">
        <v>1</v>
      </c>
      <c r="B846" s="357" t="s">
        <v>105</v>
      </c>
      <c r="C846" s="357" t="s">
        <v>333</v>
      </c>
      <c r="D846" s="359" t="s">
        <v>865</v>
      </c>
      <c r="E846" s="360">
        <v>1</v>
      </c>
      <c r="F846" s="357" t="s">
        <v>869</v>
      </c>
      <c r="G846" s="358"/>
      <c r="H846" s="360" t="s">
        <v>1793</v>
      </c>
      <c r="I846" s="360" t="s">
        <v>197</v>
      </c>
      <c r="J846" s="360" t="s">
        <v>198</v>
      </c>
      <c r="K846" s="358"/>
    </row>
    <row r="847" spans="1:11" ht="15.75" hidden="1">
      <c r="A847" s="383" t="s">
        <v>1075</v>
      </c>
      <c r="B847" s="383"/>
      <c r="C847" s="383"/>
      <c r="D847" s="566" t="s">
        <v>1170</v>
      </c>
      <c r="E847" s="564"/>
      <c r="F847" s="467"/>
      <c r="G847" s="520"/>
      <c r="H847" s="565"/>
      <c r="I847" s="360"/>
      <c r="J847" s="360"/>
      <c r="K847" s="520"/>
    </row>
    <row r="848" spans="1:11" ht="47.25" hidden="1">
      <c r="A848" s="425">
        <v>1</v>
      </c>
      <c r="B848" s="425" t="s">
        <v>106</v>
      </c>
      <c r="C848" s="357" t="s">
        <v>343</v>
      </c>
      <c r="D848" s="359" t="s">
        <v>1078</v>
      </c>
      <c r="E848" s="360">
        <v>1.7989999999999999</v>
      </c>
      <c r="F848" s="360" t="s">
        <v>311</v>
      </c>
      <c r="G848" s="357" t="s">
        <v>3204</v>
      </c>
      <c r="H848" s="565" t="s">
        <v>1793</v>
      </c>
      <c r="I848" s="360" t="s">
        <v>197</v>
      </c>
      <c r="J848" s="360" t="s">
        <v>198</v>
      </c>
      <c r="K848" s="357" t="s">
        <v>1079</v>
      </c>
    </row>
    <row r="849" spans="1:11" ht="21" hidden="1" customHeight="1">
      <c r="A849" s="425">
        <v>2</v>
      </c>
      <c r="B849" s="425" t="s">
        <v>1140</v>
      </c>
      <c r="C849" s="357" t="s">
        <v>343</v>
      </c>
      <c r="D849" s="359" t="s">
        <v>1142</v>
      </c>
      <c r="E849" s="360">
        <v>0.06</v>
      </c>
      <c r="F849" s="360" t="s">
        <v>308</v>
      </c>
      <c r="G849" s="357" t="s">
        <v>1319</v>
      </c>
      <c r="H849" s="565" t="s">
        <v>159</v>
      </c>
      <c r="I849" s="360" t="s">
        <v>196</v>
      </c>
      <c r="J849" s="360" t="s">
        <v>198</v>
      </c>
      <c r="K849" s="357"/>
    </row>
    <row r="850" spans="1:11" ht="21" hidden="1" customHeight="1">
      <c r="A850" s="425">
        <v>3</v>
      </c>
      <c r="B850" s="357" t="s">
        <v>1141</v>
      </c>
      <c r="C850" s="357" t="s">
        <v>343</v>
      </c>
      <c r="D850" s="359" t="s">
        <v>1143</v>
      </c>
      <c r="E850" s="360">
        <v>0.5</v>
      </c>
      <c r="F850" s="360" t="s">
        <v>308</v>
      </c>
      <c r="G850" s="357" t="s">
        <v>2246</v>
      </c>
      <c r="H850" s="565" t="s">
        <v>1799</v>
      </c>
      <c r="I850" s="360" t="s">
        <v>196</v>
      </c>
      <c r="J850" s="360" t="s">
        <v>198</v>
      </c>
      <c r="K850" s="357"/>
    </row>
    <row r="851" spans="1:11" ht="35.450000000000003" hidden="1" customHeight="1">
      <c r="A851" s="425">
        <v>4</v>
      </c>
      <c r="B851" s="357" t="s">
        <v>1154</v>
      </c>
      <c r="C851" s="357" t="s">
        <v>343</v>
      </c>
      <c r="D851" s="359" t="s">
        <v>1177</v>
      </c>
      <c r="E851" s="360">
        <v>3</v>
      </c>
      <c r="F851" s="360" t="s">
        <v>308</v>
      </c>
      <c r="G851" s="357"/>
      <c r="H851" s="565" t="s">
        <v>148</v>
      </c>
      <c r="I851" s="360" t="s">
        <v>197</v>
      </c>
      <c r="J851" s="360" t="s">
        <v>198</v>
      </c>
      <c r="K851" s="357"/>
    </row>
    <row r="852" spans="1:11" ht="15.75" hidden="1">
      <c r="A852" s="383" t="s">
        <v>1077</v>
      </c>
      <c r="B852" s="383"/>
      <c r="C852" s="383"/>
      <c r="D852" s="566" t="s">
        <v>2595</v>
      </c>
      <c r="E852" s="564"/>
      <c r="F852" s="367"/>
      <c r="G852" s="357"/>
      <c r="H852" s="565"/>
      <c r="I852" s="360"/>
      <c r="J852" s="360"/>
      <c r="K852" s="357"/>
    </row>
    <row r="853" spans="1:11" ht="32.450000000000003" hidden="1" customHeight="1">
      <c r="A853" s="357">
        <v>1</v>
      </c>
      <c r="B853" s="357" t="s">
        <v>1689</v>
      </c>
      <c r="C853" s="357" t="s">
        <v>313</v>
      </c>
      <c r="D853" s="359" t="s">
        <v>2586</v>
      </c>
      <c r="E853" s="360">
        <v>7</v>
      </c>
      <c r="F853" s="360" t="s">
        <v>190</v>
      </c>
      <c r="G853" s="357" t="s">
        <v>1243</v>
      </c>
      <c r="H853" s="360" t="s">
        <v>199</v>
      </c>
      <c r="I853" s="360" t="s">
        <v>197</v>
      </c>
      <c r="J853" s="360" t="s">
        <v>198</v>
      </c>
      <c r="K853" s="357"/>
    </row>
    <row r="854" spans="1:11" ht="18.600000000000001" hidden="1" customHeight="1">
      <c r="A854" s="357">
        <v>2</v>
      </c>
      <c r="B854" s="357" t="s">
        <v>2325</v>
      </c>
      <c r="C854" s="357" t="s">
        <v>313</v>
      </c>
      <c r="D854" s="359" t="s">
        <v>1148</v>
      </c>
      <c r="E854" s="360">
        <v>18</v>
      </c>
      <c r="F854" s="360" t="s">
        <v>322</v>
      </c>
      <c r="G854" s="357"/>
      <c r="H854" s="360" t="s">
        <v>155</v>
      </c>
      <c r="I854" s="360" t="s">
        <v>197</v>
      </c>
      <c r="J854" s="360" t="s">
        <v>198</v>
      </c>
      <c r="K854" s="357"/>
    </row>
    <row r="855" spans="1:11" ht="18" hidden="1" customHeight="1">
      <c r="A855" s="357">
        <v>3</v>
      </c>
      <c r="B855" s="357" t="s">
        <v>220</v>
      </c>
      <c r="C855" s="357" t="s">
        <v>313</v>
      </c>
      <c r="D855" s="359" t="s">
        <v>1146</v>
      </c>
      <c r="E855" s="360">
        <v>5</v>
      </c>
      <c r="F855" s="360" t="s">
        <v>190</v>
      </c>
      <c r="G855" s="357" t="s">
        <v>2294</v>
      </c>
      <c r="H855" s="360" t="s">
        <v>1797</v>
      </c>
      <c r="I855" s="360" t="s">
        <v>197</v>
      </c>
      <c r="J855" s="360" t="s">
        <v>198</v>
      </c>
      <c r="K855" s="357"/>
    </row>
    <row r="856" spans="1:11" ht="31.15" hidden="1" customHeight="1">
      <c r="A856" s="357">
        <v>4</v>
      </c>
      <c r="B856" s="357" t="s">
        <v>2701</v>
      </c>
      <c r="C856" s="357" t="s">
        <v>313</v>
      </c>
      <c r="D856" s="359" t="s">
        <v>1145</v>
      </c>
      <c r="E856" s="360">
        <v>7</v>
      </c>
      <c r="F856" s="360" t="s">
        <v>2587</v>
      </c>
      <c r="G856" s="357" t="s">
        <v>2702</v>
      </c>
      <c r="H856" s="360" t="s">
        <v>159</v>
      </c>
      <c r="I856" s="360" t="s">
        <v>197</v>
      </c>
      <c r="J856" s="360" t="s">
        <v>198</v>
      </c>
      <c r="K856" s="357"/>
    </row>
    <row r="857" spans="1:11" ht="15.6" hidden="1" customHeight="1">
      <c r="A857" s="357">
        <v>5</v>
      </c>
      <c r="B857" s="357" t="s">
        <v>1094</v>
      </c>
      <c r="C857" s="357" t="s">
        <v>313</v>
      </c>
      <c r="D857" s="359" t="s">
        <v>1144</v>
      </c>
      <c r="E857" s="360">
        <v>5</v>
      </c>
      <c r="F857" s="360" t="s">
        <v>311</v>
      </c>
      <c r="G857" s="357" t="s">
        <v>2285</v>
      </c>
      <c r="H857" s="360" t="s">
        <v>161</v>
      </c>
      <c r="I857" s="360" t="s">
        <v>197</v>
      </c>
      <c r="J857" s="360" t="s">
        <v>198</v>
      </c>
      <c r="K857" s="357"/>
    </row>
    <row r="858" spans="1:11" ht="31.9" hidden="1" customHeight="1">
      <c r="A858" s="357">
        <v>6</v>
      </c>
      <c r="B858" s="357" t="s">
        <v>1103</v>
      </c>
      <c r="C858" s="357" t="s">
        <v>313</v>
      </c>
      <c r="D858" s="359" t="s">
        <v>1104</v>
      </c>
      <c r="E858" s="360">
        <v>3</v>
      </c>
      <c r="F858" s="360" t="s">
        <v>1106</v>
      </c>
      <c r="G858" s="357" t="s">
        <v>75</v>
      </c>
      <c r="H858" s="360" t="s">
        <v>1800</v>
      </c>
      <c r="I858" s="360" t="s">
        <v>197</v>
      </c>
      <c r="J858" s="360" t="s">
        <v>198</v>
      </c>
      <c r="K858" s="357"/>
    </row>
    <row r="859" spans="1:11" ht="31.9" hidden="1" customHeight="1">
      <c r="A859" s="357">
        <v>7</v>
      </c>
      <c r="B859" s="357" t="s">
        <v>2819</v>
      </c>
      <c r="C859" s="357" t="s">
        <v>313</v>
      </c>
      <c r="D859" s="359" t="s">
        <v>2816</v>
      </c>
      <c r="E859" s="360">
        <v>5</v>
      </c>
      <c r="F859" s="360" t="s">
        <v>2817</v>
      </c>
      <c r="G859" s="357" t="s">
        <v>210</v>
      </c>
      <c r="H859" s="360" t="s">
        <v>158</v>
      </c>
      <c r="I859" s="360" t="s">
        <v>197</v>
      </c>
      <c r="J859" s="360" t="s">
        <v>198</v>
      </c>
      <c r="K859" s="357"/>
    </row>
    <row r="860" spans="1:11" ht="15.75" hidden="1">
      <c r="A860" s="383" t="s">
        <v>1341</v>
      </c>
      <c r="B860" s="383"/>
      <c r="C860" s="383"/>
      <c r="D860" s="566" t="s">
        <v>1521</v>
      </c>
      <c r="E860" s="564"/>
      <c r="F860" s="367"/>
      <c r="G860" s="357"/>
      <c r="H860" s="565"/>
      <c r="I860" s="360"/>
      <c r="J860" s="360"/>
      <c r="K860" s="357"/>
    </row>
    <row r="861" spans="1:11" ht="44.45" hidden="1" customHeight="1">
      <c r="A861" s="357">
        <v>1</v>
      </c>
      <c r="B861" s="357" t="s">
        <v>107</v>
      </c>
      <c r="C861" s="357" t="s">
        <v>308</v>
      </c>
      <c r="D861" s="359" t="s">
        <v>1343</v>
      </c>
      <c r="E861" s="360">
        <v>9</v>
      </c>
      <c r="F861" s="360" t="s">
        <v>311</v>
      </c>
      <c r="G861" s="360" t="s">
        <v>1344</v>
      </c>
      <c r="H861" s="565" t="s">
        <v>1793</v>
      </c>
      <c r="I861" s="360" t="s">
        <v>197</v>
      </c>
      <c r="J861" s="360" t="s">
        <v>198</v>
      </c>
      <c r="K861" s="360" t="s">
        <v>514</v>
      </c>
    </row>
    <row r="862" spans="1:11" ht="77.45" hidden="1" customHeight="1">
      <c r="A862" s="425">
        <v>2</v>
      </c>
      <c r="B862" s="425" t="s">
        <v>108</v>
      </c>
      <c r="C862" s="357" t="s">
        <v>308</v>
      </c>
      <c r="D862" s="359" t="s">
        <v>71</v>
      </c>
      <c r="E862" s="360">
        <v>30</v>
      </c>
      <c r="F862" s="360" t="s">
        <v>2324</v>
      </c>
      <c r="G862" s="357" t="s">
        <v>72</v>
      </c>
      <c r="H862" s="565" t="s">
        <v>1796</v>
      </c>
      <c r="I862" s="360" t="s">
        <v>197</v>
      </c>
      <c r="J862" s="360" t="s">
        <v>198</v>
      </c>
      <c r="K862" s="357"/>
    </row>
    <row r="863" spans="1:11" ht="169.9" hidden="1" customHeight="1">
      <c r="A863" s="425">
        <v>3</v>
      </c>
      <c r="B863" s="425" t="s">
        <v>109</v>
      </c>
      <c r="C863" s="357" t="s">
        <v>308</v>
      </c>
      <c r="D863" s="359" t="s">
        <v>866</v>
      </c>
      <c r="E863" s="360">
        <v>922.9</v>
      </c>
      <c r="F863" s="360" t="s">
        <v>311</v>
      </c>
      <c r="G863" s="357"/>
      <c r="H863" s="565" t="s">
        <v>1522</v>
      </c>
      <c r="I863" s="360" t="s">
        <v>197</v>
      </c>
      <c r="J863" s="360" t="s">
        <v>868</v>
      </c>
      <c r="K863" s="357"/>
    </row>
    <row r="864" spans="1:11" ht="15.75" hidden="1">
      <c r="A864" s="383" t="s">
        <v>1342</v>
      </c>
      <c r="B864" s="383"/>
      <c r="C864" s="383"/>
      <c r="D864" s="566" t="s">
        <v>1524</v>
      </c>
      <c r="E864" s="564"/>
      <c r="F864" s="367"/>
      <c r="G864" s="357"/>
      <c r="H864" s="565"/>
      <c r="I864" s="360"/>
      <c r="J864" s="360"/>
      <c r="K864" s="357"/>
    </row>
    <row r="865" spans="1:11" ht="31.15" hidden="1" customHeight="1">
      <c r="A865" s="357">
        <v>1</v>
      </c>
      <c r="B865" s="357" t="s">
        <v>110</v>
      </c>
      <c r="C865" s="357" t="s">
        <v>347</v>
      </c>
      <c r="D865" s="359" t="s">
        <v>859</v>
      </c>
      <c r="E865" s="360">
        <v>1</v>
      </c>
      <c r="F865" s="360" t="s">
        <v>2728</v>
      </c>
      <c r="G865" s="360" t="s">
        <v>3248</v>
      </c>
      <c r="H865" s="565" t="s">
        <v>154</v>
      </c>
      <c r="I865" s="360" t="s">
        <v>197</v>
      </c>
      <c r="J865" s="360" t="s">
        <v>198</v>
      </c>
      <c r="K865" s="360"/>
    </row>
    <row r="866" spans="1:11" ht="20.25" hidden="1" customHeight="1">
      <c r="A866" s="357">
        <v>2</v>
      </c>
      <c r="B866" s="357" t="s">
        <v>111</v>
      </c>
      <c r="C866" s="357" t="s">
        <v>347</v>
      </c>
      <c r="D866" s="359" t="s">
        <v>860</v>
      </c>
      <c r="E866" s="360">
        <v>0.7</v>
      </c>
      <c r="F866" s="360" t="s">
        <v>304</v>
      </c>
      <c r="G866" s="360" t="s">
        <v>0</v>
      </c>
      <c r="H866" s="565" t="s">
        <v>1794</v>
      </c>
      <c r="I866" s="360" t="s">
        <v>197</v>
      </c>
      <c r="J866" s="360" t="s">
        <v>198</v>
      </c>
      <c r="K866" s="360"/>
    </row>
    <row r="867" spans="1:11" ht="31.15" hidden="1" customHeight="1">
      <c r="A867" s="357">
        <v>3</v>
      </c>
      <c r="B867" s="357" t="s">
        <v>112</v>
      </c>
      <c r="C867" s="357" t="s">
        <v>347</v>
      </c>
      <c r="D867" s="359" t="s">
        <v>861</v>
      </c>
      <c r="E867" s="360">
        <v>5</v>
      </c>
      <c r="F867" s="360" t="s">
        <v>2771</v>
      </c>
      <c r="G867" s="360"/>
      <c r="H867" s="565" t="s">
        <v>1793</v>
      </c>
      <c r="I867" s="360" t="s">
        <v>197</v>
      </c>
      <c r="J867" s="360" t="s">
        <v>198</v>
      </c>
      <c r="K867" s="360"/>
    </row>
    <row r="868" spans="1:11" ht="31.15" hidden="1" customHeight="1">
      <c r="A868" s="357">
        <v>4</v>
      </c>
      <c r="B868" s="357" t="s">
        <v>113</v>
      </c>
      <c r="C868" s="357" t="s">
        <v>347</v>
      </c>
      <c r="D868" s="359" t="s">
        <v>862</v>
      </c>
      <c r="E868" s="360">
        <v>1</v>
      </c>
      <c r="F868" s="360" t="s">
        <v>867</v>
      </c>
      <c r="G868" s="360"/>
      <c r="H868" s="565" t="s">
        <v>1799</v>
      </c>
      <c r="I868" s="360" t="s">
        <v>197</v>
      </c>
      <c r="J868" s="360" t="s">
        <v>868</v>
      </c>
      <c r="K868" s="360"/>
    </row>
    <row r="869" spans="1:11" ht="15.75" hidden="1">
      <c r="A869" s="383" t="s">
        <v>2727</v>
      </c>
      <c r="B869" s="383"/>
      <c r="C869" s="383"/>
      <c r="D869" s="566" t="s">
        <v>1560</v>
      </c>
      <c r="E869" s="564"/>
      <c r="F869" s="367"/>
      <c r="G869" s="357"/>
      <c r="H869" s="565"/>
      <c r="I869" s="360"/>
      <c r="J869" s="360"/>
      <c r="K869" s="357"/>
    </row>
    <row r="870" spans="1:11" ht="31.9" hidden="1" customHeight="1">
      <c r="A870" s="357">
        <v>1</v>
      </c>
      <c r="B870" s="357" t="s">
        <v>114</v>
      </c>
      <c r="C870" s="357" t="s">
        <v>336</v>
      </c>
      <c r="D870" s="382" t="s">
        <v>1345</v>
      </c>
      <c r="E870" s="360">
        <v>5</v>
      </c>
      <c r="F870" s="360" t="s">
        <v>864</v>
      </c>
      <c r="G870" s="360" t="s">
        <v>3253</v>
      </c>
      <c r="H870" s="357" t="s">
        <v>156</v>
      </c>
      <c r="I870" s="360" t="s">
        <v>196</v>
      </c>
      <c r="J870" s="360" t="s">
        <v>198</v>
      </c>
      <c r="K870" s="360"/>
    </row>
  </sheetData>
  <autoFilter ref="A7:K870">
    <filterColumn colId="2">
      <filters>
        <filter val="DNL"/>
      </filters>
    </filterColumn>
  </autoFilter>
  <mergeCells count="13">
    <mergeCell ref="A6:D6"/>
    <mergeCell ref="A2:K2"/>
    <mergeCell ref="A3:A5"/>
    <mergeCell ref="B3:B5"/>
    <mergeCell ref="C3:C5"/>
    <mergeCell ref="D3:D5"/>
    <mergeCell ref="E3:E5"/>
    <mergeCell ref="F3:F5"/>
    <mergeCell ref="G3:H4"/>
    <mergeCell ref="I3:I5"/>
    <mergeCell ref="J3:J5"/>
    <mergeCell ref="A1:B1"/>
    <mergeCell ref="K3:K5"/>
  </mergeCells>
  <phoneticPr fontId="221" type="noConversion"/>
  <pageMargins left="0.70866141732283472" right="0.43" top="0.56999999999999995" bottom="0.35433070866141736" header="0.31496062992125984" footer="0.19685039370078741"/>
  <pageSetup paperSize="9" scale="63" orientation="landscape" r:id="rId1"/>
  <headerFooter>
    <oddFooter>&amp;C&amp;P</oddFooter>
  </headerFooter>
</worksheet>
</file>

<file path=xl/worksheets/sheet13.xml><?xml version="1.0" encoding="utf-8"?>
<worksheet xmlns="http://schemas.openxmlformats.org/spreadsheetml/2006/main" xmlns:r="http://schemas.openxmlformats.org/officeDocument/2006/relationships">
  <dimension ref="A1"/>
  <sheetViews>
    <sheetView workbookViewId="0">
      <selection activeCell="K16" sqref="K16"/>
    </sheetView>
  </sheetViews>
  <sheetFormatPr defaultRowHeight="18.75"/>
  <cols>
    <col min="10" max="10" width="12.5546875" customWidth="1"/>
  </cols>
  <sheetData/>
  <phoneticPr fontId="22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BA1453"/>
  <sheetViews>
    <sheetView topLeftCell="B229" zoomScale="80" zoomScaleNormal="80" zoomScalePageLayoutView="90" workbookViewId="0">
      <selection activeCell="F240" sqref="F240"/>
    </sheetView>
  </sheetViews>
  <sheetFormatPr defaultColWidth="8.77734375" defaultRowHeight="15"/>
  <cols>
    <col min="1" max="1" width="7.33203125" style="339" hidden="1" customWidth="1"/>
    <col min="2" max="2" width="7.33203125" style="339" customWidth="1"/>
    <col min="3" max="3" width="6.109375" style="339" customWidth="1"/>
    <col min="4" max="4" width="54.77734375" style="534" customWidth="1"/>
    <col min="5" max="5" width="11.88671875" style="339" customWidth="1"/>
    <col min="6" max="6" width="11.77734375" style="339" customWidth="1"/>
    <col min="7" max="7" width="14.21875" style="535" customWidth="1"/>
    <col min="8" max="8" width="16.88671875" style="535" customWidth="1"/>
    <col min="9" max="9" width="8.109375" style="535" customWidth="1"/>
    <col min="10" max="14" width="8.109375" style="339" customWidth="1"/>
    <col min="15" max="15" width="10" style="339" customWidth="1"/>
    <col min="16" max="18" width="8.109375" style="339" customWidth="1"/>
    <col min="19" max="19" width="11.44140625" style="339" customWidth="1"/>
    <col min="20" max="25" width="8.109375" style="339" customWidth="1"/>
    <col min="26" max="26" width="11.44140625" style="339" customWidth="1"/>
    <col min="27" max="41" width="8.109375" style="339" customWidth="1"/>
    <col min="42" max="42" width="11.21875" style="339" customWidth="1"/>
    <col min="43" max="44" width="8.109375" style="339" customWidth="1"/>
    <col min="45" max="45" width="10.5546875" style="339" customWidth="1"/>
    <col min="46" max="46" width="22.33203125" style="533" customWidth="1"/>
    <col min="47" max="47" width="19.77734375" style="536" customWidth="1"/>
    <col min="48" max="49" width="13.33203125" style="339" customWidth="1"/>
    <col min="50" max="50" width="26.77734375" style="339" hidden="1" customWidth="1"/>
    <col min="51" max="51" width="10.6640625" style="339" hidden="1" customWidth="1"/>
    <col min="52" max="52" width="13.21875" style="339" hidden="1" customWidth="1"/>
    <col min="53" max="53" width="17.21875" style="339" hidden="1" customWidth="1"/>
    <col min="54" max="16384" width="8.77734375" style="339"/>
  </cols>
  <sheetData>
    <row r="1" spans="1:52" ht="25.5" customHeight="1">
      <c r="A1" s="721" t="s">
        <v>115</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337"/>
      <c r="AZ1" s="338"/>
    </row>
    <row r="2" spans="1:52" ht="9.75"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337"/>
      <c r="AZ2" s="338"/>
    </row>
    <row r="3" spans="1:52" ht="16.5" customHeight="1">
      <c r="A3" s="722" t="s">
        <v>3186</v>
      </c>
      <c r="B3" s="722"/>
      <c r="C3" s="722"/>
      <c r="D3" s="722"/>
      <c r="E3" s="722"/>
      <c r="F3" s="722"/>
      <c r="G3" s="722"/>
      <c r="H3" s="722"/>
      <c r="I3" s="723"/>
      <c r="J3" s="723"/>
      <c r="K3" s="723"/>
      <c r="L3" s="723"/>
      <c r="M3" s="723"/>
      <c r="N3" s="723"/>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c r="AT3" s="722"/>
      <c r="AU3" s="722"/>
      <c r="AV3" s="722"/>
      <c r="AW3" s="722"/>
      <c r="AX3" s="722"/>
      <c r="AY3" s="340"/>
      <c r="AZ3" s="340"/>
    </row>
    <row r="4" spans="1:52" ht="18.75" customHeight="1">
      <c r="A4" s="719" t="s">
        <v>3187</v>
      </c>
      <c r="B4" s="725" t="s">
        <v>468</v>
      </c>
      <c r="C4" s="719" t="s">
        <v>183</v>
      </c>
      <c r="D4" s="719" t="s">
        <v>184</v>
      </c>
      <c r="E4" s="712" t="s">
        <v>185</v>
      </c>
      <c r="F4" s="712" t="s">
        <v>3188</v>
      </c>
      <c r="G4" s="712" t="s">
        <v>186</v>
      </c>
      <c r="H4" s="713" t="s">
        <v>3189</v>
      </c>
      <c r="I4" s="712" t="s">
        <v>3190</v>
      </c>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t="s">
        <v>187</v>
      </c>
      <c r="AU4" s="712"/>
      <c r="AV4" s="712" t="s">
        <v>188</v>
      </c>
      <c r="AW4" s="713" t="s">
        <v>189</v>
      </c>
      <c r="AX4" s="712" t="s">
        <v>501</v>
      </c>
      <c r="AY4" s="712"/>
      <c r="AZ4" s="712" t="s">
        <v>3191</v>
      </c>
    </row>
    <row r="5" spans="1:52" ht="25.5" customHeight="1">
      <c r="A5" s="724"/>
      <c r="B5" s="726"/>
      <c r="C5" s="719"/>
      <c r="D5" s="719"/>
      <c r="E5" s="712"/>
      <c r="F5" s="712"/>
      <c r="G5" s="712"/>
      <c r="H5" s="718"/>
      <c r="I5" s="718" t="s">
        <v>303</v>
      </c>
      <c r="J5" s="714" t="s">
        <v>304</v>
      </c>
      <c r="K5" s="714" t="s">
        <v>305</v>
      </c>
      <c r="L5" s="714" t="s">
        <v>190</v>
      </c>
      <c r="M5" s="714" t="s">
        <v>191</v>
      </c>
      <c r="N5" s="714" t="s">
        <v>308</v>
      </c>
      <c r="O5" s="714" t="s">
        <v>311</v>
      </c>
      <c r="P5" s="713" t="s">
        <v>310</v>
      </c>
      <c r="Q5" s="714" t="s">
        <v>309</v>
      </c>
      <c r="R5" s="714" t="s">
        <v>312</v>
      </c>
      <c r="S5" s="713" t="s">
        <v>3192</v>
      </c>
      <c r="T5" s="714" t="s">
        <v>315</v>
      </c>
      <c r="U5" s="714" t="s">
        <v>316</v>
      </c>
      <c r="V5" s="714" t="s">
        <v>320</v>
      </c>
      <c r="W5" s="714" t="s">
        <v>321</v>
      </c>
      <c r="X5" s="714" t="s">
        <v>322</v>
      </c>
      <c r="Y5" s="714" t="s">
        <v>345</v>
      </c>
      <c r="Z5" s="713" t="s">
        <v>407</v>
      </c>
      <c r="AA5" s="714" t="s">
        <v>340</v>
      </c>
      <c r="AB5" s="714" t="s">
        <v>338</v>
      </c>
      <c r="AC5" s="714" t="s">
        <v>339</v>
      </c>
      <c r="AD5" s="714" t="s">
        <v>324</v>
      </c>
      <c r="AE5" s="714" t="s">
        <v>325</v>
      </c>
      <c r="AF5" s="714" t="s">
        <v>329</v>
      </c>
      <c r="AG5" s="714" t="s">
        <v>330</v>
      </c>
      <c r="AH5" s="713" t="s">
        <v>3193</v>
      </c>
      <c r="AI5" s="714" t="s">
        <v>346</v>
      </c>
      <c r="AJ5" s="714" t="s">
        <v>334</v>
      </c>
      <c r="AK5" s="714" t="s">
        <v>328</v>
      </c>
      <c r="AL5" s="714" t="s">
        <v>327</v>
      </c>
      <c r="AM5" s="714" t="s">
        <v>331</v>
      </c>
      <c r="AN5" s="714" t="s">
        <v>344</v>
      </c>
      <c r="AO5" s="714" t="s">
        <v>349</v>
      </c>
      <c r="AP5" s="713" t="s">
        <v>484</v>
      </c>
      <c r="AQ5" s="714" t="s">
        <v>3194</v>
      </c>
      <c r="AR5" s="714" t="s">
        <v>3195</v>
      </c>
      <c r="AS5" s="714" t="s">
        <v>192</v>
      </c>
      <c r="AT5" s="712"/>
      <c r="AU5" s="712"/>
      <c r="AV5" s="712"/>
      <c r="AW5" s="718"/>
      <c r="AX5" s="712"/>
      <c r="AY5" s="712"/>
      <c r="AZ5" s="712"/>
    </row>
    <row r="6" spans="1:52" ht="106.9" customHeight="1">
      <c r="A6" s="724"/>
      <c r="B6" s="727"/>
      <c r="C6" s="719"/>
      <c r="D6" s="719"/>
      <c r="E6" s="712"/>
      <c r="F6" s="712"/>
      <c r="G6" s="712"/>
      <c r="H6" s="714"/>
      <c r="I6" s="714"/>
      <c r="J6" s="712"/>
      <c r="K6" s="712"/>
      <c r="L6" s="712"/>
      <c r="M6" s="712"/>
      <c r="N6" s="712"/>
      <c r="O6" s="712"/>
      <c r="P6" s="714"/>
      <c r="Q6" s="712"/>
      <c r="R6" s="712"/>
      <c r="S6" s="714"/>
      <c r="T6" s="712"/>
      <c r="U6" s="712"/>
      <c r="V6" s="712"/>
      <c r="W6" s="712"/>
      <c r="X6" s="712"/>
      <c r="Y6" s="712"/>
      <c r="Z6" s="714"/>
      <c r="AA6" s="712"/>
      <c r="AB6" s="712"/>
      <c r="AC6" s="712"/>
      <c r="AD6" s="712"/>
      <c r="AE6" s="712"/>
      <c r="AF6" s="712"/>
      <c r="AG6" s="712"/>
      <c r="AH6" s="714"/>
      <c r="AI6" s="712"/>
      <c r="AJ6" s="712"/>
      <c r="AK6" s="712"/>
      <c r="AL6" s="712"/>
      <c r="AM6" s="712"/>
      <c r="AN6" s="712"/>
      <c r="AO6" s="712"/>
      <c r="AP6" s="714"/>
      <c r="AQ6" s="712"/>
      <c r="AR6" s="712"/>
      <c r="AS6" s="712"/>
      <c r="AT6" s="341" t="s">
        <v>193</v>
      </c>
      <c r="AU6" s="341" t="s">
        <v>194</v>
      </c>
      <c r="AV6" s="712"/>
      <c r="AW6" s="714"/>
      <c r="AX6" s="712"/>
      <c r="AY6" s="712"/>
      <c r="AZ6" s="720"/>
    </row>
    <row r="7" spans="1:52" ht="23.25" customHeight="1">
      <c r="A7" s="342"/>
      <c r="B7" s="342"/>
      <c r="C7" s="343"/>
      <c r="D7" s="341"/>
      <c r="E7" s="341"/>
      <c r="F7" s="341"/>
      <c r="G7" s="344" t="s">
        <v>3196</v>
      </c>
      <c r="H7" s="345">
        <f t="shared" ref="H7:AS7" si="0">SUBTOTAL(9,H11:H1009)</f>
        <v>2578.5293999999972</v>
      </c>
      <c r="I7" s="345">
        <f t="shared" si="0"/>
        <v>164.9187</v>
      </c>
      <c r="J7" s="345">
        <f t="shared" si="0"/>
        <v>125.82869999999998</v>
      </c>
      <c r="K7" s="345">
        <f t="shared" si="0"/>
        <v>39.089999999999996</v>
      </c>
      <c r="L7" s="345">
        <f t="shared" si="0"/>
        <v>182.75000000000003</v>
      </c>
      <c r="M7" s="345">
        <f t="shared" si="0"/>
        <v>26.320000000000011</v>
      </c>
      <c r="N7" s="345">
        <f t="shared" si="0"/>
        <v>454.80539999999991</v>
      </c>
      <c r="O7" s="345">
        <f t="shared" si="0"/>
        <v>1615.4052999999992</v>
      </c>
      <c r="P7" s="345">
        <f t="shared" si="0"/>
        <v>0.66999999999999993</v>
      </c>
      <c r="Q7" s="345">
        <f t="shared" si="0"/>
        <v>5.93</v>
      </c>
      <c r="R7" s="345">
        <f t="shared" si="0"/>
        <v>21.729999999999997</v>
      </c>
      <c r="S7" s="345">
        <f t="shared" si="0"/>
        <v>21.93</v>
      </c>
      <c r="T7" s="345">
        <f t="shared" si="0"/>
        <v>0</v>
      </c>
      <c r="U7" s="345">
        <f t="shared" si="0"/>
        <v>0</v>
      </c>
      <c r="V7" s="345">
        <f t="shared" si="0"/>
        <v>0.23</v>
      </c>
      <c r="W7" s="345">
        <f t="shared" si="0"/>
        <v>3.6999999999999997</v>
      </c>
      <c r="X7" s="345">
        <f t="shared" si="0"/>
        <v>18</v>
      </c>
      <c r="Y7" s="345">
        <f t="shared" si="0"/>
        <v>0</v>
      </c>
      <c r="Z7" s="345">
        <f t="shared" si="0"/>
        <v>34.63000000000001</v>
      </c>
      <c r="AA7" s="345">
        <f t="shared" si="0"/>
        <v>3.55</v>
      </c>
      <c r="AB7" s="345">
        <f t="shared" si="0"/>
        <v>5.7799999999999985</v>
      </c>
      <c r="AC7" s="345">
        <f t="shared" si="0"/>
        <v>1.7200000000000004</v>
      </c>
      <c r="AD7" s="345">
        <f t="shared" si="0"/>
        <v>2.21</v>
      </c>
      <c r="AE7" s="345">
        <f t="shared" si="0"/>
        <v>0.9</v>
      </c>
      <c r="AF7" s="345">
        <f t="shared" si="0"/>
        <v>0.32000000000000006</v>
      </c>
      <c r="AG7" s="345">
        <f t="shared" si="0"/>
        <v>4.4800000000000004</v>
      </c>
      <c r="AH7" s="345">
        <f t="shared" si="0"/>
        <v>0</v>
      </c>
      <c r="AI7" s="345">
        <f t="shared" si="0"/>
        <v>0</v>
      </c>
      <c r="AJ7" s="345">
        <f t="shared" si="0"/>
        <v>1.25</v>
      </c>
      <c r="AK7" s="345">
        <f t="shared" si="0"/>
        <v>0.34500000000000003</v>
      </c>
      <c r="AL7" s="345">
        <f t="shared" si="0"/>
        <v>0.14500000000000002</v>
      </c>
      <c r="AM7" s="345">
        <f t="shared" si="0"/>
        <v>0.48</v>
      </c>
      <c r="AN7" s="345">
        <f t="shared" si="0"/>
        <v>6.3</v>
      </c>
      <c r="AO7" s="345">
        <f t="shared" si="0"/>
        <v>7.1499999999999986</v>
      </c>
      <c r="AP7" s="345">
        <f t="shared" si="0"/>
        <v>49.440000000000012</v>
      </c>
      <c r="AQ7" s="345">
        <f t="shared" si="0"/>
        <v>0.63</v>
      </c>
      <c r="AR7" s="345">
        <f t="shared" si="0"/>
        <v>0.41000000000000003</v>
      </c>
      <c r="AS7" s="345">
        <f t="shared" si="0"/>
        <v>48.400000000000006</v>
      </c>
      <c r="AT7" s="341"/>
      <c r="AU7" s="341"/>
      <c r="AV7" s="341"/>
      <c r="AW7" s="341"/>
      <c r="AX7" s="341"/>
      <c r="AY7" s="341"/>
      <c r="AZ7" s="346"/>
    </row>
    <row r="8" spans="1:52" ht="18" customHeight="1">
      <c r="A8" s="347">
        <v>-1</v>
      </c>
      <c r="B8" s="347"/>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8"/>
      <c r="AV8" s="347"/>
      <c r="AW8" s="347"/>
      <c r="AX8" s="347"/>
      <c r="AY8" s="347">
        <v>-9</v>
      </c>
      <c r="AZ8" s="347">
        <v>-10</v>
      </c>
    </row>
    <row r="9" spans="1:52" ht="20.45" customHeight="1">
      <c r="A9" s="347"/>
      <c r="B9" s="715"/>
      <c r="C9" s="716"/>
      <c r="D9" s="717"/>
      <c r="E9" s="347"/>
      <c r="F9" s="347"/>
      <c r="G9" s="349" t="s">
        <v>3197</v>
      </c>
      <c r="H9" s="350">
        <f t="shared" ref="H9:AS9" si="1">SUM(H11:H982)</f>
        <v>1582.5293999999974</v>
      </c>
      <c r="I9" s="350">
        <f t="shared" si="1"/>
        <v>163.21870000000001</v>
      </c>
      <c r="J9" s="350">
        <f t="shared" si="1"/>
        <v>125.12869999999998</v>
      </c>
      <c r="K9" s="350">
        <f t="shared" si="1"/>
        <v>38.089999999999996</v>
      </c>
      <c r="L9" s="350">
        <f t="shared" si="1"/>
        <v>157.75000000000003</v>
      </c>
      <c r="M9" s="350">
        <f t="shared" si="1"/>
        <v>25.820000000000011</v>
      </c>
      <c r="N9" s="350">
        <f t="shared" si="1"/>
        <v>444.60539999999992</v>
      </c>
      <c r="O9" s="350">
        <f t="shared" si="1"/>
        <v>676.50529999999924</v>
      </c>
      <c r="P9" s="350">
        <f t="shared" si="1"/>
        <v>0.66999999999999993</v>
      </c>
      <c r="Q9" s="350">
        <f t="shared" si="1"/>
        <v>5.93</v>
      </c>
      <c r="R9" s="350">
        <f t="shared" si="1"/>
        <v>20.029999999999998</v>
      </c>
      <c r="S9" s="350">
        <f t="shared" si="1"/>
        <v>3.9299999999999997</v>
      </c>
      <c r="T9" s="350">
        <f t="shared" si="1"/>
        <v>0</v>
      </c>
      <c r="U9" s="350">
        <f t="shared" si="1"/>
        <v>0</v>
      </c>
      <c r="V9" s="350">
        <f t="shared" si="1"/>
        <v>0.23</v>
      </c>
      <c r="W9" s="350">
        <f t="shared" si="1"/>
        <v>3.6999999999999997</v>
      </c>
      <c r="X9" s="350">
        <f t="shared" si="1"/>
        <v>0</v>
      </c>
      <c r="Y9" s="350">
        <f t="shared" si="1"/>
        <v>0</v>
      </c>
      <c r="Z9" s="350">
        <f t="shared" si="1"/>
        <v>34.63000000000001</v>
      </c>
      <c r="AA9" s="350">
        <f t="shared" si="1"/>
        <v>3.55</v>
      </c>
      <c r="AB9" s="350">
        <f t="shared" si="1"/>
        <v>5.7799999999999985</v>
      </c>
      <c r="AC9" s="350">
        <f t="shared" si="1"/>
        <v>1.7200000000000004</v>
      </c>
      <c r="AD9" s="350">
        <f t="shared" si="1"/>
        <v>2.21</v>
      </c>
      <c r="AE9" s="350">
        <f t="shared" si="1"/>
        <v>0.9</v>
      </c>
      <c r="AF9" s="350">
        <f t="shared" si="1"/>
        <v>0.32000000000000006</v>
      </c>
      <c r="AG9" s="350">
        <f t="shared" si="1"/>
        <v>4.4800000000000004</v>
      </c>
      <c r="AH9" s="350">
        <f t="shared" si="1"/>
        <v>0</v>
      </c>
      <c r="AI9" s="350">
        <f t="shared" si="1"/>
        <v>0</v>
      </c>
      <c r="AJ9" s="350">
        <f t="shared" si="1"/>
        <v>1.25</v>
      </c>
      <c r="AK9" s="350">
        <f t="shared" si="1"/>
        <v>0.34500000000000003</v>
      </c>
      <c r="AL9" s="350">
        <f t="shared" si="1"/>
        <v>0.14500000000000002</v>
      </c>
      <c r="AM9" s="350">
        <f t="shared" si="1"/>
        <v>0.48</v>
      </c>
      <c r="AN9" s="350">
        <f t="shared" si="1"/>
        <v>6.3</v>
      </c>
      <c r="AO9" s="350">
        <f t="shared" si="1"/>
        <v>7.1499999999999986</v>
      </c>
      <c r="AP9" s="350">
        <f t="shared" si="1"/>
        <v>49.440000000000012</v>
      </c>
      <c r="AQ9" s="350">
        <f t="shared" si="1"/>
        <v>0.63</v>
      </c>
      <c r="AR9" s="350">
        <f t="shared" si="1"/>
        <v>0.41000000000000003</v>
      </c>
      <c r="AS9" s="350">
        <f t="shared" si="1"/>
        <v>48.400000000000006</v>
      </c>
      <c r="AT9" s="347"/>
      <c r="AU9" s="348"/>
      <c r="AV9" s="347"/>
      <c r="AW9" s="347"/>
      <c r="AX9" s="347"/>
      <c r="AY9" s="347"/>
      <c r="AZ9" s="347"/>
    </row>
    <row r="10" spans="1:52" s="356" customFormat="1" ht="15.6" customHeight="1">
      <c r="A10" s="351" t="s">
        <v>498</v>
      </c>
      <c r="B10" s="351" t="s">
        <v>498</v>
      </c>
      <c r="C10" s="351"/>
      <c r="D10" s="352" t="s">
        <v>1133</v>
      </c>
      <c r="E10" s="353"/>
      <c r="F10" s="354"/>
      <c r="G10" s="353"/>
      <c r="H10" s="353"/>
      <c r="I10" s="354"/>
      <c r="J10" s="354"/>
      <c r="K10" s="354"/>
      <c r="L10" s="354"/>
      <c r="M10" s="354"/>
      <c r="N10" s="354"/>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5"/>
      <c r="AV10" s="354"/>
      <c r="AW10" s="354"/>
      <c r="AX10" s="354"/>
      <c r="AY10" s="354"/>
      <c r="AZ10" s="351"/>
    </row>
    <row r="11" spans="1:52" s="356" customFormat="1" ht="15.6" customHeight="1">
      <c r="A11" s="357">
        <v>1</v>
      </c>
      <c r="B11" s="358">
        <v>1</v>
      </c>
      <c r="C11" s="357" t="s">
        <v>315</v>
      </c>
      <c r="D11" s="359" t="s">
        <v>195</v>
      </c>
      <c r="E11" s="360">
        <v>0.4</v>
      </c>
      <c r="F11" s="361"/>
      <c r="G11" s="360" t="s">
        <v>308</v>
      </c>
      <c r="H11" s="360">
        <f t="shared" ref="H11:H16" si="2">SUM(I11,L11,M11,N11,O11,P11,Q11,R11,S11,Z11,AP11)</f>
        <v>0.4</v>
      </c>
      <c r="I11" s="360">
        <f>SUM(J11:K11)</f>
        <v>0</v>
      </c>
      <c r="J11" s="360"/>
      <c r="K11" s="360"/>
      <c r="L11" s="360"/>
      <c r="M11" s="360"/>
      <c r="N11" s="360">
        <v>0.4</v>
      </c>
      <c r="O11" s="360"/>
      <c r="P11" s="360"/>
      <c r="Q11" s="360"/>
      <c r="R11" s="360"/>
      <c r="S11" s="360">
        <f>SUM(T11:Y11)</f>
        <v>0</v>
      </c>
      <c r="T11" s="360"/>
      <c r="U11" s="360"/>
      <c r="V11" s="360"/>
      <c r="W11" s="360"/>
      <c r="X11" s="360"/>
      <c r="Y11" s="360"/>
      <c r="Z11" s="360">
        <f>SUM(AA11:AO11)</f>
        <v>0</v>
      </c>
      <c r="AA11" s="360"/>
      <c r="AB11" s="360"/>
      <c r="AC11" s="360"/>
      <c r="AD11" s="360"/>
      <c r="AE11" s="360"/>
      <c r="AF11" s="360"/>
      <c r="AG11" s="360"/>
      <c r="AH11" s="360"/>
      <c r="AI11" s="360"/>
      <c r="AJ11" s="360"/>
      <c r="AK11" s="360"/>
      <c r="AL11" s="360"/>
      <c r="AM11" s="360"/>
      <c r="AN11" s="360"/>
      <c r="AO11" s="360"/>
      <c r="AP11" s="360">
        <f>SUM(AQ11:AS11)</f>
        <v>0</v>
      </c>
      <c r="AQ11" s="360"/>
      <c r="AR11" s="360"/>
      <c r="AS11" s="360"/>
      <c r="AT11" s="360" t="s">
        <v>3270</v>
      </c>
      <c r="AU11" s="360" t="s">
        <v>1793</v>
      </c>
      <c r="AV11" s="360" t="s">
        <v>196</v>
      </c>
      <c r="AW11" s="360" t="s">
        <v>198</v>
      </c>
      <c r="AX11" s="360"/>
      <c r="AY11" s="362" t="s">
        <v>3198</v>
      </c>
      <c r="AZ11" s="363" t="s">
        <v>3199</v>
      </c>
    </row>
    <row r="12" spans="1:52" s="356" customFormat="1" ht="15.6" customHeight="1">
      <c r="A12" s="357">
        <v>3</v>
      </c>
      <c r="B12" s="364">
        <v>2</v>
      </c>
      <c r="C12" s="357" t="s">
        <v>315</v>
      </c>
      <c r="D12" s="359" t="s">
        <v>195</v>
      </c>
      <c r="E12" s="360">
        <v>0.4</v>
      </c>
      <c r="F12" s="365"/>
      <c r="G12" s="366" t="s">
        <v>308</v>
      </c>
      <c r="H12" s="360">
        <f>SUM(I12,L12,M12,N12,O12,P12,Q12,R12,S12,Z12,AP12)</f>
        <v>0.4</v>
      </c>
      <c r="I12" s="360">
        <f>SUM(J12:K12)</f>
        <v>0</v>
      </c>
      <c r="J12" s="360"/>
      <c r="K12" s="360"/>
      <c r="L12" s="360"/>
      <c r="M12" s="360"/>
      <c r="N12" s="360">
        <v>0.4</v>
      </c>
      <c r="O12" s="360"/>
      <c r="P12" s="360"/>
      <c r="Q12" s="360"/>
      <c r="R12" s="360"/>
      <c r="S12" s="360">
        <f>SUM(T12:Y12)</f>
        <v>0</v>
      </c>
      <c r="T12" s="360"/>
      <c r="U12" s="360"/>
      <c r="V12" s="360"/>
      <c r="W12" s="360"/>
      <c r="X12" s="360"/>
      <c r="Y12" s="360"/>
      <c r="Z12" s="360">
        <f>SUM(AA12:AO12)</f>
        <v>0</v>
      </c>
      <c r="AA12" s="360"/>
      <c r="AB12" s="360"/>
      <c r="AC12" s="360"/>
      <c r="AD12" s="360"/>
      <c r="AE12" s="360"/>
      <c r="AF12" s="360"/>
      <c r="AG12" s="360"/>
      <c r="AH12" s="360"/>
      <c r="AI12" s="360"/>
      <c r="AJ12" s="360"/>
      <c r="AK12" s="360"/>
      <c r="AL12" s="360"/>
      <c r="AM12" s="360"/>
      <c r="AN12" s="360"/>
      <c r="AO12" s="360"/>
      <c r="AP12" s="360">
        <f>SUM(AQ12:AS12)</f>
        <v>0</v>
      </c>
      <c r="AQ12" s="360"/>
      <c r="AR12" s="366"/>
      <c r="AS12" s="366"/>
      <c r="AT12" s="360" t="s">
        <v>202</v>
      </c>
      <c r="AU12" s="358" t="s">
        <v>159</v>
      </c>
      <c r="AV12" s="360" t="s">
        <v>196</v>
      </c>
      <c r="AW12" s="360" t="s">
        <v>198</v>
      </c>
      <c r="AX12" s="360"/>
      <c r="AY12" s="362" t="s">
        <v>3198</v>
      </c>
      <c r="AZ12" s="363" t="s">
        <v>3200</v>
      </c>
    </row>
    <row r="13" spans="1:52" s="356" customFormat="1" ht="46.9" customHeight="1">
      <c r="A13" s="357">
        <v>20</v>
      </c>
      <c r="B13" s="358">
        <v>3</v>
      </c>
      <c r="C13" s="357" t="s">
        <v>315</v>
      </c>
      <c r="D13" s="359" t="s">
        <v>214</v>
      </c>
      <c r="E13" s="360">
        <v>2.5</v>
      </c>
      <c r="F13" s="367"/>
      <c r="G13" s="360" t="s">
        <v>311</v>
      </c>
      <c r="H13" s="360">
        <f>SUM(I13,L13,M13,N13,O13,P13,Q13,R13,S13,Z13,AP13)</f>
        <v>2.5</v>
      </c>
      <c r="I13" s="360">
        <f>SUM(J13:K13)</f>
        <v>0</v>
      </c>
      <c r="J13" s="360"/>
      <c r="K13" s="360"/>
      <c r="L13" s="360"/>
      <c r="M13" s="360"/>
      <c r="N13" s="360"/>
      <c r="O13" s="360">
        <v>2.5</v>
      </c>
      <c r="P13" s="360"/>
      <c r="Q13" s="360"/>
      <c r="R13" s="360"/>
      <c r="S13" s="360">
        <f>SUM(T13:Y13)</f>
        <v>0</v>
      </c>
      <c r="T13" s="360"/>
      <c r="U13" s="360"/>
      <c r="V13" s="360"/>
      <c r="W13" s="360"/>
      <c r="X13" s="360"/>
      <c r="Y13" s="360"/>
      <c r="Z13" s="360">
        <f>SUM(AA13:AO13)</f>
        <v>0</v>
      </c>
      <c r="AA13" s="360"/>
      <c r="AB13" s="360"/>
      <c r="AC13" s="360"/>
      <c r="AD13" s="360"/>
      <c r="AE13" s="360"/>
      <c r="AF13" s="360"/>
      <c r="AG13" s="360"/>
      <c r="AH13" s="360"/>
      <c r="AI13" s="360"/>
      <c r="AJ13" s="360"/>
      <c r="AK13" s="360"/>
      <c r="AL13" s="360"/>
      <c r="AM13" s="360"/>
      <c r="AN13" s="360"/>
      <c r="AO13" s="360"/>
      <c r="AP13" s="360">
        <f>SUM(AQ13:AS13)</f>
        <v>0</v>
      </c>
      <c r="AQ13" s="360"/>
      <c r="AR13" s="367"/>
      <c r="AS13" s="367"/>
      <c r="AT13" s="357" t="s">
        <v>215</v>
      </c>
      <c r="AU13" s="368" t="s">
        <v>159</v>
      </c>
      <c r="AV13" s="360" t="s">
        <v>197</v>
      </c>
      <c r="AW13" s="360" t="s">
        <v>198</v>
      </c>
      <c r="AX13" s="357" t="s">
        <v>213</v>
      </c>
      <c r="AY13" s="369"/>
      <c r="AZ13" s="370"/>
    </row>
    <row r="14" spans="1:52" s="356" customFormat="1" ht="31.15" customHeight="1">
      <c r="A14" s="357">
        <v>2</v>
      </c>
      <c r="B14" s="358">
        <v>4</v>
      </c>
      <c r="C14" s="371" t="s">
        <v>315</v>
      </c>
      <c r="D14" s="372" t="s">
        <v>1101</v>
      </c>
      <c r="E14" s="360">
        <v>42.8</v>
      </c>
      <c r="F14" s="361"/>
      <c r="G14" s="360" t="s">
        <v>200</v>
      </c>
      <c r="H14" s="360">
        <f t="shared" si="2"/>
        <v>42.8</v>
      </c>
      <c r="I14" s="360">
        <f t="shared" ref="I14:I79" si="3">SUM(J14:K14)</f>
        <v>0</v>
      </c>
      <c r="J14" s="360"/>
      <c r="K14" s="360"/>
      <c r="L14" s="360"/>
      <c r="M14" s="360">
        <v>11</v>
      </c>
      <c r="N14" s="360"/>
      <c r="O14" s="360">
        <v>31.8</v>
      </c>
      <c r="P14" s="360"/>
      <c r="Q14" s="360"/>
      <c r="R14" s="360"/>
      <c r="S14" s="360">
        <f t="shared" ref="S14:S79" si="4">SUM(T14:Y14)</f>
        <v>0</v>
      </c>
      <c r="T14" s="360"/>
      <c r="U14" s="360"/>
      <c r="V14" s="360"/>
      <c r="W14" s="360"/>
      <c r="X14" s="360"/>
      <c r="Y14" s="360"/>
      <c r="Z14" s="360">
        <f t="shared" ref="Z14:Z79" si="5">SUM(AA14:AO14)</f>
        <v>0</v>
      </c>
      <c r="AA14" s="360"/>
      <c r="AB14" s="360"/>
      <c r="AC14" s="360"/>
      <c r="AD14" s="360"/>
      <c r="AE14" s="360"/>
      <c r="AF14" s="360"/>
      <c r="AG14" s="360"/>
      <c r="AH14" s="360"/>
      <c r="AI14" s="360"/>
      <c r="AJ14" s="360"/>
      <c r="AK14" s="360"/>
      <c r="AL14" s="360"/>
      <c r="AM14" s="360"/>
      <c r="AN14" s="360"/>
      <c r="AO14" s="360"/>
      <c r="AP14" s="360">
        <f t="shared" ref="AP14:AP79" si="6">SUM(AQ14:AS14)</f>
        <v>0</v>
      </c>
      <c r="AQ14" s="360"/>
      <c r="AR14" s="360"/>
      <c r="AS14" s="360"/>
      <c r="AT14" s="360" t="s">
        <v>201</v>
      </c>
      <c r="AU14" s="360" t="s">
        <v>1797</v>
      </c>
      <c r="AV14" s="360" t="s">
        <v>196</v>
      </c>
      <c r="AW14" s="360" t="s">
        <v>198</v>
      </c>
      <c r="AX14" s="360"/>
      <c r="AY14" s="362" t="s">
        <v>3198</v>
      </c>
      <c r="AZ14" s="363" t="s">
        <v>3201</v>
      </c>
    </row>
    <row r="15" spans="1:52" s="356" customFormat="1" ht="15.6" customHeight="1">
      <c r="A15" s="357">
        <v>15</v>
      </c>
      <c r="B15" s="364">
        <v>5</v>
      </c>
      <c r="C15" s="357" t="s">
        <v>315</v>
      </c>
      <c r="D15" s="359" t="s">
        <v>211</v>
      </c>
      <c r="E15" s="360">
        <v>2.8</v>
      </c>
      <c r="F15" s="367"/>
      <c r="G15" s="360" t="s">
        <v>311</v>
      </c>
      <c r="H15" s="360">
        <f t="shared" si="2"/>
        <v>2.8</v>
      </c>
      <c r="I15" s="360">
        <f t="shared" si="3"/>
        <v>0</v>
      </c>
      <c r="J15" s="360"/>
      <c r="K15" s="360"/>
      <c r="L15" s="360"/>
      <c r="M15" s="360"/>
      <c r="N15" s="360"/>
      <c r="O15" s="360">
        <v>2.8</v>
      </c>
      <c r="P15" s="360"/>
      <c r="Q15" s="360"/>
      <c r="R15" s="360"/>
      <c r="S15" s="360">
        <f t="shared" si="4"/>
        <v>0</v>
      </c>
      <c r="T15" s="360"/>
      <c r="U15" s="360"/>
      <c r="V15" s="360"/>
      <c r="W15" s="360"/>
      <c r="X15" s="360"/>
      <c r="Y15" s="360"/>
      <c r="Z15" s="360">
        <f t="shared" si="5"/>
        <v>0</v>
      </c>
      <c r="AA15" s="360"/>
      <c r="AB15" s="360"/>
      <c r="AC15" s="360"/>
      <c r="AD15" s="360"/>
      <c r="AE15" s="360"/>
      <c r="AF15" s="360"/>
      <c r="AG15" s="360"/>
      <c r="AH15" s="360"/>
      <c r="AI15" s="360"/>
      <c r="AJ15" s="360"/>
      <c r="AK15" s="360"/>
      <c r="AL15" s="360"/>
      <c r="AM15" s="360"/>
      <c r="AN15" s="360"/>
      <c r="AO15" s="360"/>
      <c r="AP15" s="360">
        <f t="shared" si="6"/>
        <v>0</v>
      </c>
      <c r="AQ15" s="360"/>
      <c r="AR15" s="367"/>
      <c r="AS15" s="367"/>
      <c r="AT15" s="360" t="s">
        <v>2747</v>
      </c>
      <c r="AU15" s="368" t="s">
        <v>1793</v>
      </c>
      <c r="AV15" s="360" t="s">
        <v>197</v>
      </c>
      <c r="AW15" s="360" t="s">
        <v>198</v>
      </c>
      <c r="AX15" s="357" t="s">
        <v>212</v>
      </c>
      <c r="AY15" s="369"/>
      <c r="AZ15" s="370"/>
    </row>
    <row r="16" spans="1:52" s="356" customFormat="1" ht="46.9" customHeight="1">
      <c r="A16" s="357">
        <v>17</v>
      </c>
      <c r="B16" s="358">
        <v>6</v>
      </c>
      <c r="C16" s="357" t="s">
        <v>315</v>
      </c>
      <c r="D16" s="359" t="s">
        <v>3202</v>
      </c>
      <c r="E16" s="360">
        <v>2.9</v>
      </c>
      <c r="F16" s="367"/>
      <c r="G16" s="360" t="s">
        <v>321</v>
      </c>
      <c r="H16" s="360">
        <f t="shared" si="2"/>
        <v>2.9</v>
      </c>
      <c r="I16" s="360">
        <f t="shared" si="3"/>
        <v>0</v>
      </c>
      <c r="J16" s="360"/>
      <c r="K16" s="360"/>
      <c r="L16" s="360"/>
      <c r="M16" s="360"/>
      <c r="N16" s="360"/>
      <c r="O16" s="360"/>
      <c r="P16" s="360"/>
      <c r="Q16" s="360"/>
      <c r="R16" s="360"/>
      <c r="S16" s="360">
        <f t="shared" si="4"/>
        <v>2.9</v>
      </c>
      <c r="T16" s="360"/>
      <c r="U16" s="360"/>
      <c r="V16" s="360"/>
      <c r="W16" s="360">
        <v>2.9</v>
      </c>
      <c r="X16" s="360"/>
      <c r="Y16" s="360"/>
      <c r="Z16" s="360">
        <f t="shared" si="5"/>
        <v>0</v>
      </c>
      <c r="AA16" s="360"/>
      <c r="AB16" s="360"/>
      <c r="AC16" s="360"/>
      <c r="AD16" s="360"/>
      <c r="AE16" s="360"/>
      <c r="AF16" s="360"/>
      <c r="AG16" s="360"/>
      <c r="AH16" s="360"/>
      <c r="AI16" s="360"/>
      <c r="AJ16" s="360"/>
      <c r="AK16" s="360"/>
      <c r="AL16" s="360"/>
      <c r="AM16" s="360"/>
      <c r="AN16" s="360"/>
      <c r="AO16" s="360"/>
      <c r="AP16" s="360">
        <f t="shared" si="6"/>
        <v>0</v>
      </c>
      <c r="AQ16" s="360"/>
      <c r="AR16" s="367"/>
      <c r="AS16" s="367"/>
      <c r="AT16" s="357" t="s">
        <v>3271</v>
      </c>
      <c r="AU16" s="368" t="s">
        <v>1793</v>
      </c>
      <c r="AV16" s="360" t="s">
        <v>197</v>
      </c>
      <c r="AW16" s="360" t="s">
        <v>198</v>
      </c>
      <c r="AX16" s="357" t="s">
        <v>213</v>
      </c>
      <c r="AY16" s="369"/>
      <c r="AZ16" s="370"/>
    </row>
    <row r="17" spans="1:53" s="356" customFormat="1" ht="15.6" customHeight="1">
      <c r="A17" s="373" t="s">
        <v>499</v>
      </c>
      <c r="B17" s="373" t="s">
        <v>499</v>
      </c>
      <c r="C17" s="373"/>
      <c r="D17" s="374" t="s">
        <v>1381</v>
      </c>
      <c r="E17" s="353"/>
      <c r="F17" s="354"/>
      <c r="G17" s="354"/>
      <c r="H17" s="375"/>
      <c r="I17" s="360">
        <f t="shared" si="3"/>
        <v>0</v>
      </c>
      <c r="J17" s="375"/>
      <c r="K17" s="375"/>
      <c r="L17" s="375"/>
      <c r="M17" s="375"/>
      <c r="N17" s="375"/>
      <c r="O17" s="375"/>
      <c r="P17" s="375"/>
      <c r="Q17" s="375"/>
      <c r="R17" s="375"/>
      <c r="S17" s="375">
        <f t="shared" si="4"/>
        <v>0</v>
      </c>
      <c r="T17" s="375"/>
      <c r="U17" s="375"/>
      <c r="V17" s="375"/>
      <c r="W17" s="375"/>
      <c r="X17" s="375"/>
      <c r="Y17" s="375"/>
      <c r="Z17" s="360">
        <f t="shared" si="5"/>
        <v>0</v>
      </c>
      <c r="AA17" s="375"/>
      <c r="AB17" s="375"/>
      <c r="AC17" s="375"/>
      <c r="AD17" s="375"/>
      <c r="AE17" s="375"/>
      <c r="AF17" s="375"/>
      <c r="AG17" s="375"/>
      <c r="AH17" s="375"/>
      <c r="AI17" s="375"/>
      <c r="AJ17" s="375"/>
      <c r="AK17" s="375"/>
      <c r="AL17" s="375"/>
      <c r="AM17" s="375"/>
      <c r="AN17" s="375"/>
      <c r="AO17" s="375"/>
      <c r="AP17" s="360">
        <f t="shared" si="6"/>
        <v>0</v>
      </c>
      <c r="AQ17" s="375"/>
      <c r="AR17" s="354"/>
      <c r="AS17" s="354"/>
      <c r="AT17" s="354"/>
      <c r="AU17" s="376"/>
      <c r="AV17" s="354"/>
      <c r="AW17" s="354"/>
      <c r="AX17" s="354"/>
      <c r="AY17" s="354"/>
      <c r="AZ17" s="373"/>
    </row>
    <row r="18" spans="1:53" s="356" customFormat="1" ht="31.15" customHeight="1">
      <c r="A18" s="357">
        <v>23</v>
      </c>
      <c r="B18" s="357">
        <v>1</v>
      </c>
      <c r="C18" s="357" t="s">
        <v>316</v>
      </c>
      <c r="D18" s="359" t="s">
        <v>1691</v>
      </c>
      <c r="E18" s="360">
        <v>5.9499999999999997E-2</v>
      </c>
      <c r="F18" s="377"/>
      <c r="G18" s="360" t="s">
        <v>308</v>
      </c>
      <c r="H18" s="360">
        <f t="shared" ref="H18:H36" si="7">SUM(I18,L18,M18,N18,O18,P18,Q18,R18,S18,Z18,AP18)</f>
        <v>0.06</v>
      </c>
      <c r="I18" s="360">
        <f t="shared" si="3"/>
        <v>0</v>
      </c>
      <c r="J18" s="360"/>
      <c r="K18" s="360"/>
      <c r="L18" s="360"/>
      <c r="M18" s="360"/>
      <c r="N18" s="360">
        <v>0.06</v>
      </c>
      <c r="O18" s="360"/>
      <c r="P18" s="360"/>
      <c r="Q18" s="360"/>
      <c r="R18" s="360"/>
      <c r="S18" s="360">
        <f t="shared" si="4"/>
        <v>0</v>
      </c>
      <c r="T18" s="360"/>
      <c r="U18" s="360"/>
      <c r="V18" s="360"/>
      <c r="W18" s="360"/>
      <c r="X18" s="360"/>
      <c r="Y18" s="360"/>
      <c r="Z18" s="360">
        <f t="shared" si="5"/>
        <v>0</v>
      </c>
      <c r="AA18" s="360"/>
      <c r="AB18" s="360"/>
      <c r="AC18" s="360"/>
      <c r="AD18" s="360"/>
      <c r="AE18" s="360"/>
      <c r="AF18" s="360"/>
      <c r="AG18" s="360"/>
      <c r="AH18" s="360"/>
      <c r="AI18" s="360"/>
      <c r="AJ18" s="360"/>
      <c r="AK18" s="360"/>
      <c r="AL18" s="360"/>
      <c r="AM18" s="360"/>
      <c r="AN18" s="360"/>
      <c r="AO18" s="360"/>
      <c r="AP18" s="360">
        <f t="shared" si="6"/>
        <v>0</v>
      </c>
      <c r="AQ18" s="360"/>
      <c r="AR18" s="360"/>
      <c r="AS18" s="360"/>
      <c r="AT18" s="360" t="s">
        <v>3204</v>
      </c>
      <c r="AU18" s="360" t="s">
        <v>1793</v>
      </c>
      <c r="AV18" s="360" t="s">
        <v>196</v>
      </c>
      <c r="AW18" s="360" t="s">
        <v>198</v>
      </c>
      <c r="AX18" s="360"/>
      <c r="AY18" s="347"/>
      <c r="AZ18" s="378"/>
    </row>
    <row r="19" spans="1:53" s="356" customFormat="1" ht="31.15" customHeight="1">
      <c r="A19" s="357">
        <v>27</v>
      </c>
      <c r="B19" s="357">
        <v>2</v>
      </c>
      <c r="C19" s="357" t="s">
        <v>316</v>
      </c>
      <c r="D19" s="359" t="s">
        <v>3205</v>
      </c>
      <c r="E19" s="360">
        <v>0.05</v>
      </c>
      <c r="F19" s="367"/>
      <c r="G19" s="360" t="s">
        <v>340</v>
      </c>
      <c r="H19" s="360">
        <f t="shared" si="7"/>
        <v>0.05</v>
      </c>
      <c r="I19" s="360">
        <f t="shared" si="3"/>
        <v>0</v>
      </c>
      <c r="J19" s="360"/>
      <c r="K19" s="360"/>
      <c r="L19" s="360"/>
      <c r="M19" s="360"/>
      <c r="N19" s="360"/>
      <c r="O19" s="360"/>
      <c r="P19" s="360"/>
      <c r="Q19" s="360"/>
      <c r="R19" s="360"/>
      <c r="S19" s="360">
        <f t="shared" si="4"/>
        <v>0</v>
      </c>
      <c r="T19" s="360"/>
      <c r="U19" s="360"/>
      <c r="V19" s="360"/>
      <c r="W19" s="360"/>
      <c r="X19" s="360"/>
      <c r="Y19" s="360"/>
      <c r="Z19" s="360">
        <f t="shared" si="5"/>
        <v>0.05</v>
      </c>
      <c r="AA19" s="360">
        <v>0.05</v>
      </c>
      <c r="AB19" s="360"/>
      <c r="AC19" s="360"/>
      <c r="AD19" s="360"/>
      <c r="AE19" s="360"/>
      <c r="AF19" s="360"/>
      <c r="AG19" s="360"/>
      <c r="AH19" s="360"/>
      <c r="AI19" s="360"/>
      <c r="AJ19" s="360"/>
      <c r="AK19" s="360"/>
      <c r="AL19" s="360"/>
      <c r="AM19" s="360"/>
      <c r="AN19" s="360"/>
      <c r="AO19" s="360"/>
      <c r="AP19" s="360">
        <f t="shared" si="6"/>
        <v>0</v>
      </c>
      <c r="AQ19" s="360"/>
      <c r="AR19" s="367"/>
      <c r="AS19" s="367"/>
      <c r="AT19" s="357"/>
      <c r="AU19" s="368" t="s">
        <v>157</v>
      </c>
      <c r="AV19" s="360" t="s">
        <v>197</v>
      </c>
      <c r="AW19" s="360" t="s">
        <v>198</v>
      </c>
      <c r="AX19" s="357" t="s">
        <v>3206</v>
      </c>
      <c r="AY19" s="369"/>
      <c r="AZ19" s="370"/>
    </row>
    <row r="20" spans="1:53" s="356" customFormat="1" ht="31.15" customHeight="1">
      <c r="A20" s="357">
        <v>28</v>
      </c>
      <c r="B20" s="357">
        <v>3</v>
      </c>
      <c r="C20" s="357" t="s">
        <v>316</v>
      </c>
      <c r="D20" s="359" t="s">
        <v>3207</v>
      </c>
      <c r="E20" s="360">
        <v>0.1</v>
      </c>
      <c r="F20" s="367"/>
      <c r="G20" s="360" t="s">
        <v>304</v>
      </c>
      <c r="H20" s="360">
        <f t="shared" si="7"/>
        <v>0.1</v>
      </c>
      <c r="I20" s="360">
        <f t="shared" si="3"/>
        <v>0.1</v>
      </c>
      <c r="J20" s="360">
        <v>0.1</v>
      </c>
      <c r="K20" s="360"/>
      <c r="L20" s="360"/>
      <c r="M20" s="360"/>
      <c r="N20" s="360"/>
      <c r="O20" s="360"/>
      <c r="P20" s="360"/>
      <c r="Q20" s="360"/>
      <c r="R20" s="360"/>
      <c r="S20" s="360">
        <f t="shared" si="4"/>
        <v>0</v>
      </c>
      <c r="T20" s="360"/>
      <c r="U20" s="360"/>
      <c r="V20" s="360"/>
      <c r="W20" s="360"/>
      <c r="X20" s="360"/>
      <c r="Y20" s="360"/>
      <c r="Z20" s="360">
        <f t="shared" si="5"/>
        <v>0</v>
      </c>
      <c r="AA20" s="360"/>
      <c r="AB20" s="360"/>
      <c r="AC20" s="360"/>
      <c r="AD20" s="360"/>
      <c r="AE20" s="360"/>
      <c r="AF20" s="360"/>
      <c r="AG20" s="360"/>
      <c r="AH20" s="360"/>
      <c r="AI20" s="360"/>
      <c r="AJ20" s="360"/>
      <c r="AK20" s="360"/>
      <c r="AL20" s="360"/>
      <c r="AM20" s="360"/>
      <c r="AN20" s="360"/>
      <c r="AO20" s="360"/>
      <c r="AP20" s="360">
        <f t="shared" si="6"/>
        <v>0</v>
      </c>
      <c r="AQ20" s="360"/>
      <c r="AR20" s="367"/>
      <c r="AS20" s="367"/>
      <c r="AT20" s="357"/>
      <c r="AU20" s="368" t="s">
        <v>1795</v>
      </c>
      <c r="AV20" s="360" t="s">
        <v>197</v>
      </c>
      <c r="AW20" s="360" t="s">
        <v>198</v>
      </c>
      <c r="AX20" s="357" t="s">
        <v>3206</v>
      </c>
      <c r="AY20" s="369"/>
      <c r="AZ20" s="370"/>
    </row>
    <row r="21" spans="1:53" s="356" customFormat="1" ht="31.15" customHeight="1">
      <c r="A21" s="357">
        <v>29</v>
      </c>
      <c r="B21" s="357">
        <v>4</v>
      </c>
      <c r="C21" s="357" t="s">
        <v>316</v>
      </c>
      <c r="D21" s="359" t="s">
        <v>3208</v>
      </c>
      <c r="E21" s="360">
        <v>0.2</v>
      </c>
      <c r="F21" s="367"/>
      <c r="G21" s="360" t="s">
        <v>340</v>
      </c>
      <c r="H21" s="360">
        <f t="shared" si="7"/>
        <v>0.2</v>
      </c>
      <c r="I21" s="360">
        <f t="shared" si="3"/>
        <v>0</v>
      </c>
      <c r="J21" s="360"/>
      <c r="K21" s="360"/>
      <c r="L21" s="360"/>
      <c r="M21" s="360"/>
      <c r="N21" s="360"/>
      <c r="O21" s="360"/>
      <c r="P21" s="360"/>
      <c r="Q21" s="360"/>
      <c r="R21" s="360"/>
      <c r="S21" s="360">
        <f t="shared" si="4"/>
        <v>0</v>
      </c>
      <c r="T21" s="360"/>
      <c r="U21" s="360"/>
      <c r="V21" s="360"/>
      <c r="W21" s="360"/>
      <c r="X21" s="360"/>
      <c r="Y21" s="360"/>
      <c r="Z21" s="360">
        <f t="shared" si="5"/>
        <v>0.2</v>
      </c>
      <c r="AA21" s="360">
        <v>0.2</v>
      </c>
      <c r="AB21" s="360"/>
      <c r="AC21" s="360"/>
      <c r="AD21" s="360"/>
      <c r="AE21" s="360"/>
      <c r="AF21" s="360"/>
      <c r="AG21" s="360"/>
      <c r="AH21" s="360"/>
      <c r="AI21" s="360"/>
      <c r="AJ21" s="360"/>
      <c r="AK21" s="360"/>
      <c r="AL21" s="360"/>
      <c r="AM21" s="360"/>
      <c r="AN21" s="360"/>
      <c r="AO21" s="360"/>
      <c r="AP21" s="360">
        <f t="shared" si="6"/>
        <v>0</v>
      </c>
      <c r="AQ21" s="360"/>
      <c r="AR21" s="367"/>
      <c r="AS21" s="367"/>
      <c r="AT21" s="357"/>
      <c r="AU21" s="368" t="s">
        <v>1797</v>
      </c>
      <c r="AV21" s="360" t="s">
        <v>197</v>
      </c>
      <c r="AW21" s="360" t="s">
        <v>198</v>
      </c>
      <c r="AX21" s="357" t="s">
        <v>3206</v>
      </c>
      <c r="AY21" s="369"/>
      <c r="AZ21" s="370"/>
    </row>
    <row r="22" spans="1:53" s="356" customFormat="1" ht="31.15" customHeight="1">
      <c r="A22" s="357">
        <v>30</v>
      </c>
      <c r="B22" s="357">
        <v>5</v>
      </c>
      <c r="C22" s="357" t="s">
        <v>316</v>
      </c>
      <c r="D22" s="359" t="s">
        <v>3209</v>
      </c>
      <c r="E22" s="360">
        <v>0.1</v>
      </c>
      <c r="F22" s="367"/>
      <c r="G22" s="360" t="s">
        <v>340</v>
      </c>
      <c r="H22" s="360">
        <f t="shared" si="7"/>
        <v>0.1</v>
      </c>
      <c r="I22" s="360">
        <f t="shared" si="3"/>
        <v>0</v>
      </c>
      <c r="J22" s="360"/>
      <c r="K22" s="360"/>
      <c r="L22" s="360"/>
      <c r="M22" s="360"/>
      <c r="N22" s="360"/>
      <c r="O22" s="360"/>
      <c r="P22" s="360"/>
      <c r="Q22" s="360"/>
      <c r="R22" s="360"/>
      <c r="S22" s="360">
        <f t="shared" si="4"/>
        <v>0</v>
      </c>
      <c r="T22" s="360"/>
      <c r="U22" s="360"/>
      <c r="V22" s="360"/>
      <c r="W22" s="360"/>
      <c r="X22" s="360"/>
      <c r="Y22" s="360"/>
      <c r="Z22" s="360">
        <f t="shared" si="5"/>
        <v>0.1</v>
      </c>
      <c r="AA22" s="360">
        <v>0.1</v>
      </c>
      <c r="AB22" s="360"/>
      <c r="AC22" s="360"/>
      <c r="AD22" s="360"/>
      <c r="AE22" s="360"/>
      <c r="AF22" s="360"/>
      <c r="AG22" s="360"/>
      <c r="AH22" s="360"/>
      <c r="AI22" s="360"/>
      <c r="AJ22" s="360"/>
      <c r="AK22" s="360"/>
      <c r="AL22" s="360"/>
      <c r="AM22" s="360"/>
      <c r="AN22" s="360"/>
      <c r="AO22" s="360"/>
      <c r="AP22" s="360">
        <f t="shared" si="6"/>
        <v>0</v>
      </c>
      <c r="AQ22" s="360"/>
      <c r="AR22" s="367"/>
      <c r="AS22" s="367"/>
      <c r="AT22" s="357"/>
      <c r="AU22" s="368" t="s">
        <v>160</v>
      </c>
      <c r="AV22" s="360" t="s">
        <v>197</v>
      </c>
      <c r="AW22" s="360" t="s">
        <v>198</v>
      </c>
      <c r="AX22" s="357" t="s">
        <v>3206</v>
      </c>
      <c r="AY22" s="369"/>
      <c r="AZ22" s="370"/>
    </row>
    <row r="23" spans="1:53" s="356" customFormat="1" ht="31.15" customHeight="1">
      <c r="A23" s="357">
        <v>31</v>
      </c>
      <c r="B23" s="357">
        <v>6</v>
      </c>
      <c r="C23" s="357" t="s">
        <v>316</v>
      </c>
      <c r="D23" s="359" t="s">
        <v>3210</v>
      </c>
      <c r="E23" s="360">
        <v>0.08</v>
      </c>
      <c r="F23" s="367"/>
      <c r="G23" s="360" t="s">
        <v>340</v>
      </c>
      <c r="H23" s="360">
        <f t="shared" si="7"/>
        <v>0.08</v>
      </c>
      <c r="I23" s="360">
        <f t="shared" si="3"/>
        <v>0</v>
      </c>
      <c r="J23" s="360"/>
      <c r="K23" s="360"/>
      <c r="L23" s="360"/>
      <c r="M23" s="360"/>
      <c r="N23" s="360"/>
      <c r="O23" s="360"/>
      <c r="P23" s="360"/>
      <c r="Q23" s="360"/>
      <c r="R23" s="360"/>
      <c r="S23" s="360">
        <f t="shared" si="4"/>
        <v>0</v>
      </c>
      <c r="T23" s="360"/>
      <c r="U23" s="360"/>
      <c r="V23" s="360"/>
      <c r="W23" s="360"/>
      <c r="X23" s="360"/>
      <c r="Y23" s="360"/>
      <c r="Z23" s="360">
        <f t="shared" si="5"/>
        <v>0.08</v>
      </c>
      <c r="AA23" s="360">
        <v>0.08</v>
      </c>
      <c r="AB23" s="360"/>
      <c r="AC23" s="360"/>
      <c r="AD23" s="360"/>
      <c r="AE23" s="360"/>
      <c r="AF23" s="360"/>
      <c r="AG23" s="360"/>
      <c r="AH23" s="360"/>
      <c r="AI23" s="360"/>
      <c r="AJ23" s="360"/>
      <c r="AK23" s="360"/>
      <c r="AL23" s="360"/>
      <c r="AM23" s="360"/>
      <c r="AN23" s="360"/>
      <c r="AO23" s="360"/>
      <c r="AP23" s="360">
        <f t="shared" si="6"/>
        <v>0</v>
      </c>
      <c r="AQ23" s="360"/>
      <c r="AR23" s="367"/>
      <c r="AS23" s="367"/>
      <c r="AT23" s="357"/>
      <c r="AU23" s="368" t="s">
        <v>161</v>
      </c>
      <c r="AV23" s="360" t="s">
        <v>197</v>
      </c>
      <c r="AW23" s="360" t="s">
        <v>198</v>
      </c>
      <c r="AX23" s="357" t="s">
        <v>3206</v>
      </c>
      <c r="AY23" s="369"/>
      <c r="AZ23" s="370"/>
    </row>
    <row r="24" spans="1:53" s="356" customFormat="1" ht="31.15" customHeight="1">
      <c r="A24" s="357">
        <v>33</v>
      </c>
      <c r="B24" s="357">
        <v>7</v>
      </c>
      <c r="C24" s="357" t="s">
        <v>316</v>
      </c>
      <c r="D24" s="359" t="s">
        <v>3211</v>
      </c>
      <c r="E24" s="360">
        <v>0.1</v>
      </c>
      <c r="F24" s="367"/>
      <c r="G24" s="360" t="s">
        <v>329</v>
      </c>
      <c r="H24" s="360">
        <f t="shared" si="7"/>
        <v>0.1</v>
      </c>
      <c r="I24" s="360">
        <f t="shared" si="3"/>
        <v>0</v>
      </c>
      <c r="J24" s="360"/>
      <c r="K24" s="360"/>
      <c r="L24" s="360"/>
      <c r="M24" s="360"/>
      <c r="N24" s="360"/>
      <c r="O24" s="360"/>
      <c r="P24" s="360"/>
      <c r="Q24" s="360"/>
      <c r="R24" s="360"/>
      <c r="S24" s="360">
        <f t="shared" si="4"/>
        <v>0</v>
      </c>
      <c r="T24" s="360"/>
      <c r="U24" s="360"/>
      <c r="V24" s="360"/>
      <c r="W24" s="360"/>
      <c r="X24" s="360"/>
      <c r="Y24" s="360"/>
      <c r="Z24" s="360">
        <f t="shared" si="5"/>
        <v>0.1</v>
      </c>
      <c r="AA24" s="360"/>
      <c r="AB24" s="360"/>
      <c r="AC24" s="360"/>
      <c r="AD24" s="360"/>
      <c r="AE24" s="360"/>
      <c r="AF24" s="360">
        <v>0.1</v>
      </c>
      <c r="AG24" s="360"/>
      <c r="AH24" s="360"/>
      <c r="AI24" s="360"/>
      <c r="AJ24" s="360"/>
      <c r="AK24" s="360"/>
      <c r="AL24" s="360"/>
      <c r="AM24" s="360"/>
      <c r="AN24" s="360"/>
      <c r="AO24" s="360"/>
      <c r="AP24" s="360">
        <f t="shared" si="6"/>
        <v>0</v>
      </c>
      <c r="AQ24" s="360"/>
      <c r="AR24" s="367"/>
      <c r="AS24" s="367"/>
      <c r="AT24" s="357"/>
      <c r="AU24" s="368" t="s">
        <v>1800</v>
      </c>
      <c r="AV24" s="360" t="s">
        <v>197</v>
      </c>
      <c r="AW24" s="360" t="s">
        <v>198</v>
      </c>
      <c r="AX24" s="357" t="s">
        <v>3206</v>
      </c>
      <c r="AY24" s="369"/>
      <c r="AZ24" s="370"/>
    </row>
    <row r="25" spans="1:53" s="356" customFormat="1" ht="31.15" customHeight="1">
      <c r="A25" s="357">
        <v>34</v>
      </c>
      <c r="B25" s="357">
        <v>8</v>
      </c>
      <c r="C25" s="357" t="s">
        <v>316</v>
      </c>
      <c r="D25" s="359" t="s">
        <v>3212</v>
      </c>
      <c r="E25" s="360">
        <v>0.18</v>
      </c>
      <c r="F25" s="367"/>
      <c r="G25" s="360" t="s">
        <v>330</v>
      </c>
      <c r="H25" s="360">
        <f t="shared" si="7"/>
        <v>0.18</v>
      </c>
      <c r="I25" s="360">
        <f t="shared" si="3"/>
        <v>0</v>
      </c>
      <c r="J25" s="360"/>
      <c r="K25" s="360"/>
      <c r="L25" s="360"/>
      <c r="M25" s="360"/>
      <c r="N25" s="360"/>
      <c r="O25" s="360"/>
      <c r="P25" s="360"/>
      <c r="Q25" s="360"/>
      <c r="R25" s="360"/>
      <c r="S25" s="360">
        <f t="shared" si="4"/>
        <v>0</v>
      </c>
      <c r="T25" s="360"/>
      <c r="U25" s="360"/>
      <c r="V25" s="360"/>
      <c r="W25" s="360"/>
      <c r="X25" s="360"/>
      <c r="Y25" s="360"/>
      <c r="Z25" s="360">
        <f t="shared" si="5"/>
        <v>0.18</v>
      </c>
      <c r="AA25" s="360"/>
      <c r="AB25" s="360"/>
      <c r="AC25" s="360"/>
      <c r="AD25" s="360"/>
      <c r="AE25" s="360"/>
      <c r="AF25" s="360"/>
      <c r="AG25" s="360">
        <v>0.18</v>
      </c>
      <c r="AH25" s="360"/>
      <c r="AI25" s="360"/>
      <c r="AJ25" s="360"/>
      <c r="AK25" s="360"/>
      <c r="AL25" s="360"/>
      <c r="AM25" s="360"/>
      <c r="AN25" s="360"/>
      <c r="AO25" s="360"/>
      <c r="AP25" s="360">
        <f t="shared" si="6"/>
        <v>0</v>
      </c>
      <c r="AQ25" s="360"/>
      <c r="AR25" s="367"/>
      <c r="AS25" s="367"/>
      <c r="AT25" s="357"/>
      <c r="AU25" s="368" t="s">
        <v>153</v>
      </c>
      <c r="AV25" s="360" t="s">
        <v>197</v>
      </c>
      <c r="AW25" s="360" t="s">
        <v>198</v>
      </c>
      <c r="AX25" s="357" t="s">
        <v>3206</v>
      </c>
      <c r="AY25" s="369"/>
      <c r="AZ25" s="370"/>
    </row>
    <row r="26" spans="1:53" s="356" customFormat="1" ht="31.15" customHeight="1">
      <c r="A26" s="357">
        <v>35</v>
      </c>
      <c r="B26" s="357">
        <v>9</v>
      </c>
      <c r="C26" s="357" t="s">
        <v>316</v>
      </c>
      <c r="D26" s="359" t="s">
        <v>3213</v>
      </c>
      <c r="E26" s="360">
        <v>0.1</v>
      </c>
      <c r="F26" s="367"/>
      <c r="G26" s="360" t="s">
        <v>330</v>
      </c>
      <c r="H26" s="360">
        <f t="shared" si="7"/>
        <v>0.1</v>
      </c>
      <c r="I26" s="360">
        <f t="shared" si="3"/>
        <v>0</v>
      </c>
      <c r="J26" s="360"/>
      <c r="K26" s="360"/>
      <c r="L26" s="360"/>
      <c r="M26" s="360"/>
      <c r="N26" s="360"/>
      <c r="O26" s="360"/>
      <c r="P26" s="360"/>
      <c r="Q26" s="360"/>
      <c r="R26" s="360"/>
      <c r="S26" s="360">
        <f t="shared" si="4"/>
        <v>0</v>
      </c>
      <c r="T26" s="360"/>
      <c r="U26" s="360"/>
      <c r="V26" s="360"/>
      <c r="W26" s="360"/>
      <c r="X26" s="360"/>
      <c r="Y26" s="360"/>
      <c r="Z26" s="360">
        <f t="shared" si="5"/>
        <v>0.1</v>
      </c>
      <c r="AA26" s="360"/>
      <c r="AB26" s="360"/>
      <c r="AC26" s="360"/>
      <c r="AD26" s="360"/>
      <c r="AE26" s="360"/>
      <c r="AF26" s="360"/>
      <c r="AG26" s="360">
        <v>0.1</v>
      </c>
      <c r="AH26" s="360"/>
      <c r="AI26" s="360"/>
      <c r="AJ26" s="360"/>
      <c r="AK26" s="360"/>
      <c r="AL26" s="360"/>
      <c r="AM26" s="360"/>
      <c r="AN26" s="360"/>
      <c r="AO26" s="360"/>
      <c r="AP26" s="360">
        <f t="shared" si="6"/>
        <v>0</v>
      </c>
      <c r="AQ26" s="360"/>
      <c r="AR26" s="367"/>
      <c r="AS26" s="367"/>
      <c r="AT26" s="357"/>
      <c r="AU26" s="368" t="s">
        <v>1794</v>
      </c>
      <c r="AV26" s="360" t="s">
        <v>197</v>
      </c>
      <c r="AW26" s="360" t="s">
        <v>198</v>
      </c>
      <c r="AX26" s="357" t="s">
        <v>3206</v>
      </c>
      <c r="AY26" s="369"/>
      <c r="AZ26" s="370"/>
    </row>
    <row r="27" spans="1:53" s="356" customFormat="1" ht="31.15" customHeight="1">
      <c r="A27" s="357">
        <v>36</v>
      </c>
      <c r="B27" s="357">
        <v>10</v>
      </c>
      <c r="C27" s="357" t="s">
        <v>316</v>
      </c>
      <c r="D27" s="359" t="s">
        <v>3214</v>
      </c>
      <c r="E27" s="360">
        <v>0.1</v>
      </c>
      <c r="F27" s="367"/>
      <c r="G27" s="360" t="s">
        <v>329</v>
      </c>
      <c r="H27" s="360">
        <f t="shared" si="7"/>
        <v>0.1</v>
      </c>
      <c r="I27" s="360">
        <f t="shared" si="3"/>
        <v>0</v>
      </c>
      <c r="J27" s="360"/>
      <c r="K27" s="360"/>
      <c r="L27" s="360"/>
      <c r="M27" s="360"/>
      <c r="N27" s="360"/>
      <c r="O27" s="360"/>
      <c r="P27" s="360"/>
      <c r="Q27" s="360"/>
      <c r="R27" s="360"/>
      <c r="S27" s="360">
        <f t="shared" si="4"/>
        <v>0</v>
      </c>
      <c r="T27" s="360"/>
      <c r="U27" s="360"/>
      <c r="V27" s="360"/>
      <c r="W27" s="360"/>
      <c r="X27" s="360"/>
      <c r="Y27" s="360"/>
      <c r="Z27" s="360">
        <f t="shared" si="5"/>
        <v>0.1</v>
      </c>
      <c r="AA27" s="360"/>
      <c r="AB27" s="360"/>
      <c r="AC27" s="360"/>
      <c r="AD27" s="360"/>
      <c r="AE27" s="360"/>
      <c r="AF27" s="360">
        <v>0.1</v>
      </c>
      <c r="AG27" s="360"/>
      <c r="AH27" s="360"/>
      <c r="AI27" s="360"/>
      <c r="AJ27" s="360"/>
      <c r="AK27" s="360"/>
      <c r="AL27" s="360"/>
      <c r="AM27" s="360"/>
      <c r="AN27" s="360"/>
      <c r="AO27" s="360"/>
      <c r="AP27" s="360">
        <f t="shared" si="6"/>
        <v>0</v>
      </c>
      <c r="AQ27" s="360"/>
      <c r="AR27" s="367"/>
      <c r="AS27" s="367"/>
      <c r="AT27" s="357" t="s">
        <v>3215</v>
      </c>
      <c r="AU27" s="368" t="s">
        <v>154</v>
      </c>
      <c r="AV27" s="360" t="s">
        <v>197</v>
      </c>
      <c r="AW27" s="360" t="s">
        <v>198</v>
      </c>
      <c r="AX27" s="357" t="s">
        <v>3206</v>
      </c>
      <c r="AY27" s="369"/>
      <c r="AZ27" s="370"/>
    </row>
    <row r="28" spans="1:53" s="356" customFormat="1" ht="31.15" customHeight="1">
      <c r="A28" s="357">
        <v>37</v>
      </c>
      <c r="B28" s="357">
        <v>11</v>
      </c>
      <c r="C28" s="357" t="s">
        <v>316</v>
      </c>
      <c r="D28" s="359" t="s">
        <v>1387</v>
      </c>
      <c r="E28" s="360">
        <v>0.1</v>
      </c>
      <c r="F28" s="367"/>
      <c r="G28" s="360" t="s">
        <v>340</v>
      </c>
      <c r="H28" s="360">
        <f t="shared" si="7"/>
        <v>0.1</v>
      </c>
      <c r="I28" s="360">
        <f t="shared" si="3"/>
        <v>0</v>
      </c>
      <c r="J28" s="360"/>
      <c r="K28" s="360"/>
      <c r="L28" s="360"/>
      <c r="M28" s="360"/>
      <c r="N28" s="360"/>
      <c r="O28" s="360"/>
      <c r="P28" s="360"/>
      <c r="Q28" s="360"/>
      <c r="R28" s="360"/>
      <c r="S28" s="360">
        <f t="shared" si="4"/>
        <v>0</v>
      </c>
      <c r="T28" s="360"/>
      <c r="U28" s="360"/>
      <c r="V28" s="360"/>
      <c r="W28" s="360"/>
      <c r="X28" s="360"/>
      <c r="Y28" s="360"/>
      <c r="Z28" s="360">
        <f t="shared" si="5"/>
        <v>0.1</v>
      </c>
      <c r="AA28" s="360">
        <v>0.1</v>
      </c>
      <c r="AB28" s="360"/>
      <c r="AC28" s="360"/>
      <c r="AD28" s="360"/>
      <c r="AE28" s="360"/>
      <c r="AF28" s="360"/>
      <c r="AG28" s="360"/>
      <c r="AH28" s="360"/>
      <c r="AI28" s="360"/>
      <c r="AJ28" s="360"/>
      <c r="AK28" s="360"/>
      <c r="AL28" s="360"/>
      <c r="AM28" s="360"/>
      <c r="AN28" s="360"/>
      <c r="AO28" s="360"/>
      <c r="AP28" s="360">
        <f t="shared" si="6"/>
        <v>0</v>
      </c>
      <c r="AQ28" s="360"/>
      <c r="AR28" s="367"/>
      <c r="AS28" s="367"/>
      <c r="AT28" s="357"/>
      <c r="AU28" s="368" t="s">
        <v>199</v>
      </c>
      <c r="AV28" s="360" t="s">
        <v>197</v>
      </c>
      <c r="AW28" s="360" t="s">
        <v>198</v>
      </c>
      <c r="AX28" s="357" t="s">
        <v>3206</v>
      </c>
      <c r="AY28" s="369"/>
      <c r="AZ28" s="370"/>
      <c r="BA28" s="356" t="s">
        <v>1692</v>
      </c>
    </row>
    <row r="29" spans="1:53" s="356" customFormat="1" ht="31.15" customHeight="1">
      <c r="A29" s="357">
        <v>38</v>
      </c>
      <c r="B29" s="357">
        <v>12</v>
      </c>
      <c r="C29" s="357" t="s">
        <v>316</v>
      </c>
      <c r="D29" s="359" t="s">
        <v>3216</v>
      </c>
      <c r="E29" s="360">
        <v>0.1</v>
      </c>
      <c r="F29" s="367"/>
      <c r="G29" s="360" t="s">
        <v>340</v>
      </c>
      <c r="H29" s="360">
        <f t="shared" si="7"/>
        <v>0.1</v>
      </c>
      <c r="I29" s="360">
        <f t="shared" si="3"/>
        <v>0</v>
      </c>
      <c r="J29" s="360"/>
      <c r="K29" s="360"/>
      <c r="L29" s="360"/>
      <c r="M29" s="360"/>
      <c r="N29" s="360"/>
      <c r="O29" s="360"/>
      <c r="P29" s="360"/>
      <c r="Q29" s="360"/>
      <c r="R29" s="360"/>
      <c r="S29" s="360">
        <f t="shared" si="4"/>
        <v>0</v>
      </c>
      <c r="T29" s="360"/>
      <c r="U29" s="360"/>
      <c r="V29" s="360"/>
      <c r="W29" s="360"/>
      <c r="X29" s="360"/>
      <c r="Y29" s="360"/>
      <c r="Z29" s="360">
        <f t="shared" si="5"/>
        <v>0.1</v>
      </c>
      <c r="AA29" s="360">
        <v>0.1</v>
      </c>
      <c r="AB29" s="360"/>
      <c r="AC29" s="360"/>
      <c r="AD29" s="360"/>
      <c r="AE29" s="360"/>
      <c r="AF29" s="360"/>
      <c r="AG29" s="360"/>
      <c r="AH29" s="360"/>
      <c r="AI29" s="360"/>
      <c r="AJ29" s="360"/>
      <c r="AK29" s="360"/>
      <c r="AL29" s="360"/>
      <c r="AM29" s="360"/>
      <c r="AN29" s="360"/>
      <c r="AO29" s="360"/>
      <c r="AP29" s="360">
        <f t="shared" si="6"/>
        <v>0</v>
      </c>
      <c r="AQ29" s="360"/>
      <c r="AR29" s="367"/>
      <c r="AS29" s="367"/>
      <c r="AT29" s="357"/>
      <c r="AU29" s="368" t="s">
        <v>155</v>
      </c>
      <c r="AV29" s="360" t="s">
        <v>197</v>
      </c>
      <c r="AW29" s="360" t="s">
        <v>198</v>
      </c>
      <c r="AX29" s="357" t="s">
        <v>3206</v>
      </c>
      <c r="AY29" s="369"/>
      <c r="AZ29" s="370"/>
    </row>
    <row r="30" spans="1:53" s="356" customFormat="1" ht="31.15" customHeight="1">
      <c r="A30" s="357">
        <v>39</v>
      </c>
      <c r="B30" s="357">
        <v>13</v>
      </c>
      <c r="C30" s="357" t="s">
        <v>316</v>
      </c>
      <c r="D30" s="359" t="s">
        <v>3217</v>
      </c>
      <c r="E30" s="360">
        <v>0.1</v>
      </c>
      <c r="F30" s="367"/>
      <c r="G30" s="360" t="s">
        <v>308</v>
      </c>
      <c r="H30" s="360">
        <f t="shared" si="7"/>
        <v>0.1</v>
      </c>
      <c r="I30" s="360">
        <f t="shared" si="3"/>
        <v>0</v>
      </c>
      <c r="J30" s="360"/>
      <c r="K30" s="360"/>
      <c r="L30" s="360"/>
      <c r="M30" s="360"/>
      <c r="N30" s="360">
        <v>0.1</v>
      </c>
      <c r="O30" s="360"/>
      <c r="P30" s="360"/>
      <c r="Q30" s="360"/>
      <c r="R30" s="360"/>
      <c r="S30" s="360">
        <f t="shared" si="4"/>
        <v>0</v>
      </c>
      <c r="T30" s="360"/>
      <c r="U30" s="360"/>
      <c r="V30" s="360"/>
      <c r="W30" s="360"/>
      <c r="X30" s="360"/>
      <c r="Y30" s="360"/>
      <c r="Z30" s="360">
        <f t="shared" si="5"/>
        <v>0</v>
      </c>
      <c r="AA30" s="360"/>
      <c r="AB30" s="360"/>
      <c r="AC30" s="360"/>
      <c r="AD30" s="360"/>
      <c r="AE30" s="360"/>
      <c r="AF30" s="360"/>
      <c r="AG30" s="360"/>
      <c r="AH30" s="360"/>
      <c r="AI30" s="360"/>
      <c r="AJ30" s="360"/>
      <c r="AK30" s="360"/>
      <c r="AL30" s="360"/>
      <c r="AM30" s="360"/>
      <c r="AN30" s="360"/>
      <c r="AO30" s="360"/>
      <c r="AP30" s="360">
        <f t="shared" si="6"/>
        <v>0</v>
      </c>
      <c r="AQ30" s="360"/>
      <c r="AR30" s="367"/>
      <c r="AS30" s="367"/>
      <c r="AT30" s="357"/>
      <c r="AU30" s="368" t="s">
        <v>1796</v>
      </c>
      <c r="AV30" s="360" t="s">
        <v>197</v>
      </c>
      <c r="AW30" s="360" t="s">
        <v>198</v>
      </c>
      <c r="AX30" s="357" t="s">
        <v>3206</v>
      </c>
      <c r="AY30" s="379"/>
      <c r="AZ30" s="380"/>
    </row>
    <row r="31" spans="1:53" s="356" customFormat="1" ht="31.15" customHeight="1">
      <c r="A31" s="357">
        <v>40</v>
      </c>
      <c r="B31" s="357">
        <v>14</v>
      </c>
      <c r="C31" s="357" t="s">
        <v>316</v>
      </c>
      <c r="D31" s="359" t="s">
        <v>3218</v>
      </c>
      <c r="E31" s="360">
        <v>0.1</v>
      </c>
      <c r="F31" s="367"/>
      <c r="G31" s="360" t="s">
        <v>327</v>
      </c>
      <c r="H31" s="360">
        <f t="shared" si="7"/>
        <v>0.1</v>
      </c>
      <c r="I31" s="360">
        <f t="shared" si="3"/>
        <v>0</v>
      </c>
      <c r="J31" s="360"/>
      <c r="K31" s="360"/>
      <c r="L31" s="360"/>
      <c r="M31" s="360"/>
      <c r="N31" s="360"/>
      <c r="O31" s="360"/>
      <c r="P31" s="360"/>
      <c r="Q31" s="360"/>
      <c r="R31" s="360"/>
      <c r="S31" s="360">
        <f t="shared" si="4"/>
        <v>0</v>
      </c>
      <c r="T31" s="360"/>
      <c r="U31" s="360"/>
      <c r="V31" s="360"/>
      <c r="W31" s="360"/>
      <c r="X31" s="360"/>
      <c r="Y31" s="360"/>
      <c r="Z31" s="360">
        <f t="shared" si="5"/>
        <v>0.1</v>
      </c>
      <c r="AA31" s="360"/>
      <c r="AB31" s="360"/>
      <c r="AC31" s="360"/>
      <c r="AD31" s="360"/>
      <c r="AE31" s="360"/>
      <c r="AF31" s="360"/>
      <c r="AG31" s="360"/>
      <c r="AH31" s="360"/>
      <c r="AI31" s="360"/>
      <c r="AJ31" s="360"/>
      <c r="AK31" s="360"/>
      <c r="AL31" s="360">
        <v>0.1</v>
      </c>
      <c r="AM31" s="360"/>
      <c r="AN31" s="360"/>
      <c r="AO31" s="360"/>
      <c r="AP31" s="360">
        <f t="shared" si="6"/>
        <v>0</v>
      </c>
      <c r="AQ31" s="360"/>
      <c r="AR31" s="367"/>
      <c r="AS31" s="367"/>
      <c r="AT31" s="357"/>
      <c r="AU31" s="368" t="s">
        <v>158</v>
      </c>
      <c r="AV31" s="360" t="s">
        <v>197</v>
      </c>
      <c r="AW31" s="360" t="s">
        <v>198</v>
      </c>
      <c r="AX31" s="357" t="s">
        <v>3206</v>
      </c>
      <c r="AY31" s="379"/>
      <c r="AZ31" s="380"/>
    </row>
    <row r="32" spans="1:53" s="356" customFormat="1" ht="31.15" customHeight="1">
      <c r="A32" s="357">
        <v>41</v>
      </c>
      <c r="B32" s="357">
        <v>15</v>
      </c>
      <c r="C32" s="357" t="s">
        <v>316</v>
      </c>
      <c r="D32" s="359" t="s">
        <v>3219</v>
      </c>
      <c r="E32" s="360">
        <v>0.1</v>
      </c>
      <c r="F32" s="367"/>
      <c r="G32" s="360" t="s">
        <v>340</v>
      </c>
      <c r="H32" s="360">
        <f t="shared" si="7"/>
        <v>0.1</v>
      </c>
      <c r="I32" s="360">
        <f t="shared" si="3"/>
        <v>0</v>
      </c>
      <c r="J32" s="360"/>
      <c r="K32" s="360"/>
      <c r="L32" s="360"/>
      <c r="M32" s="360"/>
      <c r="N32" s="360"/>
      <c r="O32" s="360"/>
      <c r="P32" s="360"/>
      <c r="Q32" s="360"/>
      <c r="R32" s="360"/>
      <c r="S32" s="360">
        <f t="shared" si="4"/>
        <v>0</v>
      </c>
      <c r="T32" s="360"/>
      <c r="U32" s="360"/>
      <c r="V32" s="360"/>
      <c r="W32" s="360"/>
      <c r="X32" s="360"/>
      <c r="Y32" s="360"/>
      <c r="Z32" s="360">
        <f t="shared" si="5"/>
        <v>0.1</v>
      </c>
      <c r="AA32" s="360">
        <v>0.1</v>
      </c>
      <c r="AB32" s="360"/>
      <c r="AC32" s="360"/>
      <c r="AD32" s="360"/>
      <c r="AE32" s="360"/>
      <c r="AF32" s="360"/>
      <c r="AG32" s="360"/>
      <c r="AH32" s="360"/>
      <c r="AI32" s="360"/>
      <c r="AJ32" s="360"/>
      <c r="AK32" s="360"/>
      <c r="AL32" s="360"/>
      <c r="AM32" s="360"/>
      <c r="AN32" s="360"/>
      <c r="AO32" s="360"/>
      <c r="AP32" s="360">
        <f t="shared" si="6"/>
        <v>0</v>
      </c>
      <c r="AQ32" s="360"/>
      <c r="AR32" s="367"/>
      <c r="AS32" s="367"/>
      <c r="AT32" s="357"/>
      <c r="AU32" s="368" t="s">
        <v>159</v>
      </c>
      <c r="AV32" s="360" t="s">
        <v>197</v>
      </c>
      <c r="AW32" s="360" t="s">
        <v>198</v>
      </c>
      <c r="AX32" s="357" t="s">
        <v>3206</v>
      </c>
      <c r="AY32" s="379"/>
      <c r="AZ32" s="380"/>
    </row>
    <row r="33" spans="1:52" s="356" customFormat="1" ht="31.15" customHeight="1">
      <c r="A33" s="357">
        <v>42</v>
      </c>
      <c r="B33" s="357">
        <v>16</v>
      </c>
      <c r="C33" s="357" t="s">
        <v>316</v>
      </c>
      <c r="D33" s="359" t="s">
        <v>3220</v>
      </c>
      <c r="E33" s="360">
        <v>0.1</v>
      </c>
      <c r="F33" s="367"/>
      <c r="G33" s="360" t="s">
        <v>340</v>
      </c>
      <c r="H33" s="360">
        <f t="shared" si="7"/>
        <v>0.1</v>
      </c>
      <c r="I33" s="360">
        <f t="shared" si="3"/>
        <v>0</v>
      </c>
      <c r="J33" s="360"/>
      <c r="K33" s="360"/>
      <c r="L33" s="360"/>
      <c r="M33" s="360"/>
      <c r="N33" s="360"/>
      <c r="O33" s="360"/>
      <c r="P33" s="360"/>
      <c r="Q33" s="360"/>
      <c r="R33" s="360"/>
      <c r="S33" s="360">
        <f t="shared" si="4"/>
        <v>0</v>
      </c>
      <c r="T33" s="360"/>
      <c r="U33" s="360"/>
      <c r="V33" s="360"/>
      <c r="W33" s="360"/>
      <c r="X33" s="360"/>
      <c r="Y33" s="360"/>
      <c r="Z33" s="360">
        <f t="shared" si="5"/>
        <v>0.1</v>
      </c>
      <c r="AA33" s="360">
        <v>0.1</v>
      </c>
      <c r="AB33" s="360"/>
      <c r="AC33" s="360"/>
      <c r="AD33" s="360"/>
      <c r="AE33" s="360"/>
      <c r="AF33" s="360"/>
      <c r="AG33" s="360"/>
      <c r="AH33" s="360"/>
      <c r="AI33" s="360"/>
      <c r="AJ33" s="360"/>
      <c r="AK33" s="360"/>
      <c r="AL33" s="360"/>
      <c r="AM33" s="360"/>
      <c r="AN33" s="360"/>
      <c r="AO33" s="360"/>
      <c r="AP33" s="360">
        <f t="shared" si="6"/>
        <v>0</v>
      </c>
      <c r="AQ33" s="360"/>
      <c r="AR33" s="367"/>
      <c r="AS33" s="367"/>
      <c r="AT33" s="357"/>
      <c r="AU33" s="368" t="s">
        <v>156</v>
      </c>
      <c r="AV33" s="360" t="s">
        <v>197</v>
      </c>
      <c r="AW33" s="360" t="s">
        <v>198</v>
      </c>
      <c r="AX33" s="357" t="s">
        <v>3206</v>
      </c>
      <c r="AY33" s="379"/>
      <c r="AZ33" s="380"/>
    </row>
    <row r="34" spans="1:52" s="356" customFormat="1" ht="31.15" customHeight="1">
      <c r="A34" s="357">
        <v>43</v>
      </c>
      <c r="B34" s="357">
        <v>17</v>
      </c>
      <c r="C34" s="357" t="s">
        <v>316</v>
      </c>
      <c r="D34" s="359" t="s">
        <v>3221</v>
      </c>
      <c r="E34" s="360">
        <v>0.1</v>
      </c>
      <c r="F34" s="367"/>
      <c r="G34" s="360" t="s">
        <v>334</v>
      </c>
      <c r="H34" s="360">
        <f t="shared" si="7"/>
        <v>0.1</v>
      </c>
      <c r="I34" s="360">
        <f t="shared" si="3"/>
        <v>0</v>
      </c>
      <c r="J34" s="360"/>
      <c r="K34" s="360"/>
      <c r="L34" s="360"/>
      <c r="M34" s="360"/>
      <c r="N34" s="360"/>
      <c r="O34" s="360"/>
      <c r="P34" s="360"/>
      <c r="Q34" s="360"/>
      <c r="R34" s="360"/>
      <c r="S34" s="360">
        <f t="shared" si="4"/>
        <v>0</v>
      </c>
      <c r="T34" s="360"/>
      <c r="U34" s="360"/>
      <c r="V34" s="360"/>
      <c r="W34" s="360"/>
      <c r="X34" s="360"/>
      <c r="Y34" s="360"/>
      <c r="Z34" s="360">
        <f t="shared" si="5"/>
        <v>0.1</v>
      </c>
      <c r="AA34" s="360"/>
      <c r="AB34" s="360"/>
      <c r="AC34" s="360"/>
      <c r="AD34" s="360"/>
      <c r="AE34" s="360"/>
      <c r="AF34" s="360"/>
      <c r="AG34" s="360"/>
      <c r="AH34" s="360"/>
      <c r="AI34" s="360"/>
      <c r="AJ34" s="360">
        <v>0.1</v>
      </c>
      <c r="AK34" s="360"/>
      <c r="AL34" s="360"/>
      <c r="AM34" s="360"/>
      <c r="AN34" s="360"/>
      <c r="AO34" s="360"/>
      <c r="AP34" s="360">
        <f t="shared" si="6"/>
        <v>0</v>
      </c>
      <c r="AQ34" s="360"/>
      <c r="AR34" s="367"/>
      <c r="AS34" s="367"/>
      <c r="AT34" s="357" t="s">
        <v>3222</v>
      </c>
      <c r="AU34" s="368" t="s">
        <v>1801</v>
      </c>
      <c r="AV34" s="360" t="s">
        <v>197</v>
      </c>
      <c r="AW34" s="360" t="s">
        <v>198</v>
      </c>
      <c r="AX34" s="357" t="s">
        <v>3206</v>
      </c>
      <c r="AY34" s="379"/>
      <c r="AZ34" s="380"/>
    </row>
    <row r="35" spans="1:52" s="356" customFormat="1" ht="31.15" customHeight="1">
      <c r="A35" s="357">
        <v>43</v>
      </c>
      <c r="B35" s="357">
        <v>18</v>
      </c>
      <c r="C35" s="357" t="s">
        <v>316</v>
      </c>
      <c r="D35" s="359" t="s">
        <v>3223</v>
      </c>
      <c r="E35" s="360">
        <v>0.1</v>
      </c>
      <c r="F35" s="367"/>
      <c r="G35" s="360" t="s">
        <v>308</v>
      </c>
      <c r="H35" s="360">
        <f t="shared" si="7"/>
        <v>0.1</v>
      </c>
      <c r="I35" s="360">
        <f t="shared" si="3"/>
        <v>0</v>
      </c>
      <c r="J35" s="360"/>
      <c r="K35" s="360"/>
      <c r="L35" s="360"/>
      <c r="M35" s="360"/>
      <c r="N35" s="360">
        <v>0.1</v>
      </c>
      <c r="O35" s="360"/>
      <c r="P35" s="360"/>
      <c r="Q35" s="360"/>
      <c r="R35" s="360"/>
      <c r="S35" s="360">
        <f t="shared" si="4"/>
        <v>0</v>
      </c>
      <c r="T35" s="360"/>
      <c r="U35" s="360"/>
      <c r="V35" s="360"/>
      <c r="W35" s="360"/>
      <c r="X35" s="360"/>
      <c r="Y35" s="360"/>
      <c r="Z35" s="360">
        <f t="shared" si="5"/>
        <v>0</v>
      </c>
      <c r="AA35" s="360"/>
      <c r="AB35" s="360"/>
      <c r="AC35" s="360"/>
      <c r="AD35" s="360"/>
      <c r="AE35" s="360"/>
      <c r="AF35" s="360"/>
      <c r="AG35" s="360"/>
      <c r="AH35" s="360"/>
      <c r="AI35" s="360"/>
      <c r="AJ35" s="360"/>
      <c r="AK35" s="360"/>
      <c r="AL35" s="360"/>
      <c r="AM35" s="360"/>
      <c r="AN35" s="360"/>
      <c r="AO35" s="360"/>
      <c r="AP35" s="360">
        <f t="shared" si="6"/>
        <v>0</v>
      </c>
      <c r="AQ35" s="360"/>
      <c r="AR35" s="367"/>
      <c r="AS35" s="367"/>
      <c r="AT35" s="357"/>
      <c r="AU35" s="368" t="s">
        <v>1793</v>
      </c>
      <c r="AV35" s="360" t="s">
        <v>197</v>
      </c>
      <c r="AW35" s="360" t="s">
        <v>198</v>
      </c>
      <c r="AX35" s="357" t="s">
        <v>3206</v>
      </c>
      <c r="AY35" s="379"/>
      <c r="AZ35" s="380"/>
    </row>
    <row r="36" spans="1:52" s="356" customFormat="1" ht="31.15" customHeight="1">
      <c r="A36" s="357">
        <v>43</v>
      </c>
      <c r="B36" s="357">
        <v>19</v>
      </c>
      <c r="C36" s="357" t="s">
        <v>316</v>
      </c>
      <c r="D36" s="359" t="s">
        <v>3224</v>
      </c>
      <c r="E36" s="360">
        <v>0.1</v>
      </c>
      <c r="F36" s="367"/>
      <c r="G36" s="360" t="s">
        <v>330</v>
      </c>
      <c r="H36" s="360">
        <f t="shared" si="7"/>
        <v>0.1</v>
      </c>
      <c r="I36" s="360">
        <f t="shared" si="3"/>
        <v>0</v>
      </c>
      <c r="J36" s="360"/>
      <c r="K36" s="360"/>
      <c r="L36" s="360"/>
      <c r="M36" s="360"/>
      <c r="N36" s="360"/>
      <c r="O36" s="360"/>
      <c r="P36" s="360"/>
      <c r="Q36" s="360"/>
      <c r="R36" s="360"/>
      <c r="S36" s="360">
        <f t="shared" si="4"/>
        <v>0</v>
      </c>
      <c r="T36" s="360"/>
      <c r="U36" s="360"/>
      <c r="V36" s="360"/>
      <c r="W36" s="360"/>
      <c r="X36" s="360"/>
      <c r="Y36" s="360"/>
      <c r="Z36" s="360">
        <f t="shared" si="5"/>
        <v>0.1</v>
      </c>
      <c r="AA36" s="360"/>
      <c r="AB36" s="360"/>
      <c r="AC36" s="360"/>
      <c r="AD36" s="360"/>
      <c r="AE36" s="360"/>
      <c r="AF36" s="360"/>
      <c r="AG36" s="360">
        <v>0.1</v>
      </c>
      <c r="AH36" s="360"/>
      <c r="AI36" s="360"/>
      <c r="AJ36" s="360"/>
      <c r="AK36" s="360"/>
      <c r="AL36" s="360"/>
      <c r="AM36" s="360"/>
      <c r="AN36" s="360"/>
      <c r="AO36" s="360"/>
      <c r="AP36" s="360">
        <f t="shared" si="6"/>
        <v>0</v>
      </c>
      <c r="AQ36" s="360"/>
      <c r="AR36" s="367"/>
      <c r="AS36" s="367"/>
      <c r="AT36" s="357" t="s">
        <v>3225</v>
      </c>
      <c r="AU36" s="368" t="s">
        <v>1799</v>
      </c>
      <c r="AV36" s="360" t="s">
        <v>197</v>
      </c>
      <c r="AW36" s="360" t="s">
        <v>198</v>
      </c>
      <c r="AX36" s="357" t="s">
        <v>3206</v>
      </c>
      <c r="AY36" s="379"/>
      <c r="AZ36" s="380"/>
    </row>
    <row r="37" spans="1:52" s="356" customFormat="1" ht="15.6" customHeight="1">
      <c r="A37" s="373" t="s">
        <v>500</v>
      </c>
      <c r="B37" s="373" t="s">
        <v>500</v>
      </c>
      <c r="C37" s="373"/>
      <c r="D37" s="374" t="s">
        <v>1693</v>
      </c>
      <c r="E37" s="353"/>
      <c r="F37" s="354"/>
      <c r="G37" s="381"/>
      <c r="H37" s="375"/>
      <c r="I37" s="360">
        <f t="shared" si="3"/>
        <v>0</v>
      </c>
      <c r="J37" s="375"/>
      <c r="K37" s="375"/>
      <c r="L37" s="375"/>
      <c r="M37" s="375"/>
      <c r="N37" s="375"/>
      <c r="O37" s="375"/>
      <c r="P37" s="375"/>
      <c r="Q37" s="375"/>
      <c r="R37" s="375"/>
      <c r="S37" s="375">
        <f t="shared" si="4"/>
        <v>0</v>
      </c>
      <c r="T37" s="375"/>
      <c r="U37" s="375"/>
      <c r="V37" s="375"/>
      <c r="W37" s="375"/>
      <c r="X37" s="375"/>
      <c r="Y37" s="375"/>
      <c r="Z37" s="360">
        <f t="shared" si="5"/>
        <v>0</v>
      </c>
      <c r="AA37" s="375"/>
      <c r="AB37" s="375"/>
      <c r="AC37" s="375"/>
      <c r="AD37" s="375"/>
      <c r="AE37" s="375"/>
      <c r="AF37" s="375"/>
      <c r="AG37" s="375"/>
      <c r="AH37" s="375"/>
      <c r="AI37" s="375"/>
      <c r="AJ37" s="375"/>
      <c r="AK37" s="375"/>
      <c r="AL37" s="375"/>
      <c r="AM37" s="375"/>
      <c r="AN37" s="375"/>
      <c r="AO37" s="375"/>
      <c r="AP37" s="360">
        <f t="shared" si="6"/>
        <v>0</v>
      </c>
      <c r="AQ37" s="375"/>
      <c r="AR37" s="354"/>
      <c r="AS37" s="354"/>
      <c r="AT37" s="354"/>
      <c r="AU37" s="376"/>
      <c r="AV37" s="354"/>
      <c r="AW37" s="354"/>
      <c r="AX37" s="354"/>
      <c r="AY37" s="354"/>
      <c r="AZ37" s="373"/>
    </row>
    <row r="38" spans="1:52" s="356" customFormat="1" ht="46.9" customHeight="1">
      <c r="A38" s="357">
        <v>48</v>
      </c>
      <c r="B38" s="357">
        <v>1</v>
      </c>
      <c r="C38" s="357" t="s">
        <v>322</v>
      </c>
      <c r="D38" s="382" t="s">
        <v>1694</v>
      </c>
      <c r="E38" s="360">
        <v>10.6</v>
      </c>
      <c r="F38" s="361"/>
      <c r="G38" s="360" t="s">
        <v>311</v>
      </c>
      <c r="H38" s="360">
        <f t="shared" ref="H38:H47" si="8">SUM(I38,L38,M38,N38,O38,P38,Q38,R38,S38,Z38,AP38)</f>
        <v>10.6</v>
      </c>
      <c r="I38" s="360">
        <f t="shared" si="3"/>
        <v>0</v>
      </c>
      <c r="J38" s="360"/>
      <c r="K38" s="360"/>
      <c r="L38" s="360"/>
      <c r="M38" s="360"/>
      <c r="N38" s="360"/>
      <c r="O38" s="360">
        <v>10.6</v>
      </c>
      <c r="P38" s="360"/>
      <c r="Q38" s="360"/>
      <c r="R38" s="360"/>
      <c r="S38" s="360">
        <f t="shared" si="4"/>
        <v>0</v>
      </c>
      <c r="T38" s="360"/>
      <c r="U38" s="360"/>
      <c r="V38" s="360"/>
      <c r="W38" s="360"/>
      <c r="X38" s="360"/>
      <c r="Y38" s="360"/>
      <c r="Z38" s="360">
        <f t="shared" si="5"/>
        <v>0</v>
      </c>
      <c r="AA38" s="360"/>
      <c r="AB38" s="360"/>
      <c r="AC38" s="360"/>
      <c r="AD38" s="360"/>
      <c r="AE38" s="360"/>
      <c r="AF38" s="360"/>
      <c r="AG38" s="360"/>
      <c r="AH38" s="360"/>
      <c r="AI38" s="360"/>
      <c r="AJ38" s="360"/>
      <c r="AK38" s="360"/>
      <c r="AL38" s="360"/>
      <c r="AM38" s="360"/>
      <c r="AN38" s="360"/>
      <c r="AO38" s="360"/>
      <c r="AP38" s="360">
        <f t="shared" si="6"/>
        <v>0</v>
      </c>
      <c r="AQ38" s="360"/>
      <c r="AR38" s="360"/>
      <c r="AS38" s="360"/>
      <c r="AT38" s="364" t="s">
        <v>3226</v>
      </c>
      <c r="AU38" s="358" t="s">
        <v>154</v>
      </c>
      <c r="AV38" s="360" t="s">
        <v>196</v>
      </c>
      <c r="AW38" s="360" t="s">
        <v>198</v>
      </c>
      <c r="AX38" s="364" t="s">
        <v>38</v>
      </c>
      <c r="AY38" s="364"/>
      <c r="AZ38" s="383"/>
    </row>
    <row r="39" spans="1:52" s="413" customFormat="1" ht="51" customHeight="1">
      <c r="A39" s="407">
        <v>49</v>
      </c>
      <c r="B39" s="407">
        <v>2</v>
      </c>
      <c r="C39" s="407" t="s">
        <v>322</v>
      </c>
      <c r="D39" s="455" t="s">
        <v>2623</v>
      </c>
      <c r="E39" s="409">
        <v>33.4</v>
      </c>
      <c r="F39" s="435"/>
      <c r="G39" s="409" t="s">
        <v>2624</v>
      </c>
      <c r="H39" s="409">
        <f t="shared" si="8"/>
        <v>33.4</v>
      </c>
      <c r="I39" s="409">
        <f t="shared" si="3"/>
        <v>0</v>
      </c>
      <c r="J39" s="409"/>
      <c r="K39" s="409"/>
      <c r="L39" s="409"/>
      <c r="M39" s="409"/>
      <c r="N39" s="409">
        <v>12</v>
      </c>
      <c r="O39" s="409">
        <v>18.5</v>
      </c>
      <c r="P39" s="409"/>
      <c r="Q39" s="409"/>
      <c r="R39" s="409">
        <v>2.9</v>
      </c>
      <c r="S39" s="409">
        <f t="shared" si="4"/>
        <v>0</v>
      </c>
      <c r="T39" s="409"/>
      <c r="U39" s="409"/>
      <c r="V39" s="409"/>
      <c r="W39" s="409"/>
      <c r="X39" s="409"/>
      <c r="Y39" s="409"/>
      <c r="Z39" s="409">
        <f t="shared" si="5"/>
        <v>0</v>
      </c>
      <c r="AA39" s="409"/>
      <c r="AB39" s="409"/>
      <c r="AC39" s="409"/>
      <c r="AD39" s="409"/>
      <c r="AE39" s="409"/>
      <c r="AF39" s="409"/>
      <c r="AG39" s="409"/>
      <c r="AH39" s="409"/>
      <c r="AI39" s="409"/>
      <c r="AJ39" s="409"/>
      <c r="AK39" s="409"/>
      <c r="AL39" s="409"/>
      <c r="AM39" s="409"/>
      <c r="AN39" s="409"/>
      <c r="AO39" s="409"/>
      <c r="AP39" s="409">
        <f t="shared" si="6"/>
        <v>0</v>
      </c>
      <c r="AQ39" s="409"/>
      <c r="AR39" s="409"/>
      <c r="AS39" s="409"/>
      <c r="AT39" s="409" t="s">
        <v>1695</v>
      </c>
      <c r="AU39" s="441" t="s">
        <v>1799</v>
      </c>
      <c r="AV39" s="409" t="s">
        <v>196</v>
      </c>
      <c r="AW39" s="409" t="s">
        <v>198</v>
      </c>
      <c r="AX39" s="409"/>
      <c r="AY39" s="409" t="s">
        <v>3198</v>
      </c>
      <c r="AZ39" s="573" t="s">
        <v>1696</v>
      </c>
    </row>
    <row r="40" spans="1:52" s="413" customFormat="1" ht="51" customHeight="1">
      <c r="A40" s="407">
        <v>49</v>
      </c>
      <c r="B40" s="407">
        <v>2</v>
      </c>
      <c r="C40" s="407" t="s">
        <v>322</v>
      </c>
      <c r="D40" s="455" t="s">
        <v>2623</v>
      </c>
      <c r="E40" s="409">
        <v>21.1</v>
      </c>
      <c r="F40" s="435"/>
      <c r="G40" s="409" t="s">
        <v>311</v>
      </c>
      <c r="H40" s="409">
        <f>SUM(I40,L40,M40,N40,O40,P40,Q40,R40,S40,Z40,AP40)</f>
        <v>21.1</v>
      </c>
      <c r="I40" s="409">
        <f>SUM(J40:K40)</f>
        <v>0</v>
      </c>
      <c r="J40" s="409"/>
      <c r="K40" s="409"/>
      <c r="L40" s="409"/>
      <c r="M40" s="409"/>
      <c r="N40" s="409"/>
      <c r="O40" s="409">
        <v>21.1</v>
      </c>
      <c r="P40" s="409"/>
      <c r="Q40" s="409"/>
      <c r="R40" s="409"/>
      <c r="S40" s="409">
        <f>SUM(T40:Y40)</f>
        <v>0</v>
      </c>
      <c r="T40" s="409"/>
      <c r="U40" s="409"/>
      <c r="V40" s="409"/>
      <c r="W40" s="409"/>
      <c r="X40" s="409"/>
      <c r="Y40" s="409"/>
      <c r="Z40" s="409">
        <f>SUM(AA40:AO40)</f>
        <v>0</v>
      </c>
      <c r="AA40" s="409"/>
      <c r="AB40" s="409"/>
      <c r="AC40" s="409"/>
      <c r="AD40" s="409"/>
      <c r="AE40" s="409"/>
      <c r="AF40" s="409"/>
      <c r="AG40" s="409"/>
      <c r="AH40" s="409"/>
      <c r="AI40" s="409"/>
      <c r="AJ40" s="409"/>
      <c r="AK40" s="409"/>
      <c r="AL40" s="409"/>
      <c r="AM40" s="409"/>
      <c r="AN40" s="409"/>
      <c r="AO40" s="409"/>
      <c r="AP40" s="409">
        <f>SUM(AQ40:AS40)</f>
        <v>0</v>
      </c>
      <c r="AQ40" s="409"/>
      <c r="AR40" s="409"/>
      <c r="AS40" s="409"/>
      <c r="AT40" s="409"/>
      <c r="AU40" s="428" t="s">
        <v>1796</v>
      </c>
      <c r="AV40" s="409" t="s">
        <v>196</v>
      </c>
      <c r="AW40" s="409" t="s">
        <v>198</v>
      </c>
      <c r="AX40" s="409"/>
      <c r="AY40" s="409" t="s">
        <v>3198</v>
      </c>
      <c r="AZ40" s="573" t="s">
        <v>1696</v>
      </c>
    </row>
    <row r="41" spans="1:52" s="356" customFormat="1" ht="47.45" customHeight="1">
      <c r="A41" s="357">
        <v>51</v>
      </c>
      <c r="B41" s="357">
        <v>3</v>
      </c>
      <c r="C41" s="357" t="s">
        <v>322</v>
      </c>
      <c r="D41" s="384" t="s">
        <v>1697</v>
      </c>
      <c r="E41" s="360">
        <v>24.78</v>
      </c>
      <c r="F41" s="361"/>
      <c r="G41" s="360" t="s">
        <v>192</v>
      </c>
      <c r="H41" s="360">
        <f t="shared" si="8"/>
        <v>24.78</v>
      </c>
      <c r="I41" s="360">
        <f t="shared" si="3"/>
        <v>0</v>
      </c>
      <c r="J41" s="360"/>
      <c r="K41" s="360"/>
      <c r="L41" s="360"/>
      <c r="M41" s="360"/>
      <c r="N41" s="360"/>
      <c r="O41" s="360"/>
      <c r="P41" s="360"/>
      <c r="Q41" s="360"/>
      <c r="R41" s="360"/>
      <c r="S41" s="360">
        <f t="shared" si="4"/>
        <v>0</v>
      </c>
      <c r="T41" s="360"/>
      <c r="U41" s="360"/>
      <c r="V41" s="360"/>
      <c r="W41" s="360"/>
      <c r="X41" s="360"/>
      <c r="Y41" s="360"/>
      <c r="Z41" s="360">
        <f t="shared" si="5"/>
        <v>0</v>
      </c>
      <c r="AA41" s="360"/>
      <c r="AB41" s="360"/>
      <c r="AC41" s="360"/>
      <c r="AD41" s="360"/>
      <c r="AE41" s="360"/>
      <c r="AF41" s="360"/>
      <c r="AG41" s="360"/>
      <c r="AH41" s="360"/>
      <c r="AI41" s="360"/>
      <c r="AJ41" s="360"/>
      <c r="AK41" s="360"/>
      <c r="AL41" s="360"/>
      <c r="AM41" s="360"/>
      <c r="AN41" s="360"/>
      <c r="AO41" s="360"/>
      <c r="AP41" s="360">
        <f t="shared" si="6"/>
        <v>24.78</v>
      </c>
      <c r="AQ41" s="360"/>
      <c r="AR41" s="360"/>
      <c r="AS41" s="360">
        <v>24.78</v>
      </c>
      <c r="AT41" s="360"/>
      <c r="AU41" s="358" t="s">
        <v>155</v>
      </c>
      <c r="AV41" s="360" t="s">
        <v>196</v>
      </c>
      <c r="AW41" s="360" t="s">
        <v>198</v>
      </c>
      <c r="AX41" s="360" t="s">
        <v>42</v>
      </c>
      <c r="AY41" s="360"/>
      <c r="AZ41" s="386"/>
    </row>
    <row r="42" spans="1:52" s="356" customFormat="1" ht="83.45" customHeight="1">
      <c r="A42" s="357">
        <v>52</v>
      </c>
      <c r="B42" s="407"/>
      <c r="C42" s="407" t="s">
        <v>322</v>
      </c>
      <c r="D42" s="537" t="s">
        <v>1698</v>
      </c>
      <c r="E42" s="538">
        <v>19.78</v>
      </c>
      <c r="F42" s="539"/>
      <c r="G42" s="538" t="s">
        <v>311</v>
      </c>
      <c r="H42" s="409">
        <f t="shared" si="8"/>
        <v>19.78</v>
      </c>
      <c r="I42" s="409">
        <f t="shared" si="3"/>
        <v>0</v>
      </c>
      <c r="J42" s="409"/>
      <c r="K42" s="409"/>
      <c r="L42" s="409"/>
      <c r="M42" s="409"/>
      <c r="N42" s="409"/>
      <c r="O42" s="409">
        <v>19.78</v>
      </c>
      <c r="P42" s="409"/>
      <c r="Q42" s="409"/>
      <c r="R42" s="409"/>
      <c r="S42" s="409">
        <f t="shared" si="4"/>
        <v>0</v>
      </c>
      <c r="T42" s="409"/>
      <c r="U42" s="409"/>
      <c r="V42" s="409"/>
      <c r="W42" s="409"/>
      <c r="X42" s="409"/>
      <c r="Y42" s="409"/>
      <c r="Z42" s="409">
        <f t="shared" si="5"/>
        <v>0</v>
      </c>
      <c r="AA42" s="409"/>
      <c r="AB42" s="409"/>
      <c r="AC42" s="409"/>
      <c r="AD42" s="409"/>
      <c r="AE42" s="409"/>
      <c r="AF42" s="409"/>
      <c r="AG42" s="409"/>
      <c r="AH42" s="409"/>
      <c r="AI42" s="409"/>
      <c r="AJ42" s="409"/>
      <c r="AK42" s="409"/>
      <c r="AL42" s="409"/>
      <c r="AM42" s="409"/>
      <c r="AN42" s="409"/>
      <c r="AO42" s="409"/>
      <c r="AP42" s="409">
        <f t="shared" si="6"/>
        <v>0</v>
      </c>
      <c r="AQ42" s="409"/>
      <c r="AR42" s="410"/>
      <c r="AS42" s="410"/>
      <c r="AT42" s="407"/>
      <c r="AU42" s="428" t="s">
        <v>1796</v>
      </c>
      <c r="AV42" s="409" t="s">
        <v>197</v>
      </c>
      <c r="AW42" s="409" t="s">
        <v>198</v>
      </c>
      <c r="AX42" s="357"/>
      <c r="AY42" s="379"/>
      <c r="AZ42" s="380"/>
    </row>
    <row r="43" spans="1:52" s="356" customFormat="1" ht="83.45" customHeight="1">
      <c r="A43" s="357">
        <v>52</v>
      </c>
      <c r="B43" s="407"/>
      <c r="C43" s="407" t="s">
        <v>322</v>
      </c>
      <c r="D43" s="537" t="s">
        <v>1698</v>
      </c>
      <c r="E43" s="538">
        <v>8.56</v>
      </c>
      <c r="F43" s="539"/>
      <c r="G43" s="538" t="s">
        <v>311</v>
      </c>
      <c r="H43" s="409">
        <f t="shared" si="8"/>
        <v>8.56</v>
      </c>
      <c r="I43" s="409">
        <f t="shared" si="3"/>
        <v>0</v>
      </c>
      <c r="J43" s="409"/>
      <c r="K43" s="409"/>
      <c r="L43" s="409"/>
      <c r="M43" s="409"/>
      <c r="N43" s="409"/>
      <c r="O43" s="409">
        <v>8.56</v>
      </c>
      <c r="P43" s="409"/>
      <c r="Q43" s="409"/>
      <c r="R43" s="409"/>
      <c r="S43" s="409">
        <f t="shared" si="4"/>
        <v>0</v>
      </c>
      <c r="T43" s="409"/>
      <c r="U43" s="409"/>
      <c r="V43" s="409"/>
      <c r="W43" s="409"/>
      <c r="X43" s="409"/>
      <c r="Y43" s="409"/>
      <c r="Z43" s="409">
        <f t="shared" si="5"/>
        <v>0</v>
      </c>
      <c r="AA43" s="409"/>
      <c r="AB43" s="409"/>
      <c r="AC43" s="409"/>
      <c r="AD43" s="409"/>
      <c r="AE43" s="409"/>
      <c r="AF43" s="409"/>
      <c r="AG43" s="409"/>
      <c r="AH43" s="409"/>
      <c r="AI43" s="409"/>
      <c r="AJ43" s="409"/>
      <c r="AK43" s="409"/>
      <c r="AL43" s="409"/>
      <c r="AM43" s="409"/>
      <c r="AN43" s="409"/>
      <c r="AO43" s="409"/>
      <c r="AP43" s="409">
        <f t="shared" si="6"/>
        <v>0</v>
      </c>
      <c r="AQ43" s="409"/>
      <c r="AR43" s="410"/>
      <c r="AS43" s="410"/>
      <c r="AT43" s="407"/>
      <c r="AU43" s="428" t="s">
        <v>1699</v>
      </c>
      <c r="AV43" s="409" t="s">
        <v>197</v>
      </c>
      <c r="AW43" s="409" t="s">
        <v>198</v>
      </c>
      <c r="AX43" s="357"/>
      <c r="AY43" s="379"/>
      <c r="AZ43" s="380"/>
    </row>
    <row r="44" spans="1:52" s="356" customFormat="1" ht="31.15" customHeight="1">
      <c r="A44" s="357">
        <v>53</v>
      </c>
      <c r="B44" s="357">
        <v>5</v>
      </c>
      <c r="C44" s="357" t="s">
        <v>322</v>
      </c>
      <c r="D44" s="359" t="s">
        <v>3228</v>
      </c>
      <c r="E44" s="360">
        <v>72</v>
      </c>
      <c r="F44" s="367"/>
      <c r="G44" s="360" t="s">
        <v>311</v>
      </c>
      <c r="H44" s="360">
        <f t="shared" si="8"/>
        <v>72</v>
      </c>
      <c r="I44" s="360">
        <f t="shared" si="3"/>
        <v>0</v>
      </c>
      <c r="J44" s="360"/>
      <c r="K44" s="360"/>
      <c r="L44" s="360"/>
      <c r="M44" s="360"/>
      <c r="N44" s="360"/>
      <c r="O44" s="360">
        <v>72</v>
      </c>
      <c r="P44" s="360"/>
      <c r="Q44" s="360"/>
      <c r="R44" s="360"/>
      <c r="S44" s="360">
        <f t="shared" si="4"/>
        <v>0</v>
      </c>
      <c r="T44" s="360"/>
      <c r="U44" s="360"/>
      <c r="V44" s="360"/>
      <c r="W44" s="360"/>
      <c r="X44" s="360"/>
      <c r="Y44" s="360"/>
      <c r="Z44" s="360">
        <f t="shared" si="5"/>
        <v>0</v>
      </c>
      <c r="AA44" s="360"/>
      <c r="AB44" s="360"/>
      <c r="AC44" s="360"/>
      <c r="AD44" s="360"/>
      <c r="AE44" s="360"/>
      <c r="AF44" s="360"/>
      <c r="AG44" s="360"/>
      <c r="AH44" s="360"/>
      <c r="AI44" s="360"/>
      <c r="AJ44" s="360"/>
      <c r="AK44" s="360"/>
      <c r="AL44" s="360"/>
      <c r="AM44" s="360"/>
      <c r="AN44" s="360"/>
      <c r="AO44" s="360"/>
      <c r="AP44" s="360">
        <f t="shared" si="6"/>
        <v>0</v>
      </c>
      <c r="AQ44" s="360"/>
      <c r="AR44" s="367"/>
      <c r="AS44" s="367"/>
      <c r="AT44" s="357" t="s">
        <v>3229</v>
      </c>
      <c r="AU44" s="368" t="s">
        <v>1796</v>
      </c>
      <c r="AV44" s="360" t="s">
        <v>197</v>
      </c>
      <c r="AW44" s="360" t="s">
        <v>198</v>
      </c>
      <c r="AX44" s="357" t="s">
        <v>1700</v>
      </c>
      <c r="AY44" s="379"/>
      <c r="AZ44" s="380"/>
    </row>
    <row r="45" spans="1:52" s="356" customFormat="1" ht="85.15" customHeight="1">
      <c r="A45" s="357">
        <v>56</v>
      </c>
      <c r="B45" s="357"/>
      <c r="C45" s="357" t="s">
        <v>322</v>
      </c>
      <c r="D45" s="387" t="s">
        <v>1701</v>
      </c>
      <c r="E45" s="388">
        <v>6.11</v>
      </c>
      <c r="F45" s="389"/>
      <c r="G45" s="388" t="s">
        <v>311</v>
      </c>
      <c r="H45" s="360">
        <f t="shared" si="8"/>
        <v>6.11</v>
      </c>
      <c r="I45" s="360">
        <f t="shared" si="3"/>
        <v>0</v>
      </c>
      <c r="J45" s="360"/>
      <c r="K45" s="360"/>
      <c r="L45" s="360"/>
      <c r="M45" s="360"/>
      <c r="N45" s="360"/>
      <c r="O45" s="360">
        <v>6.11</v>
      </c>
      <c r="P45" s="360"/>
      <c r="Q45" s="360"/>
      <c r="R45" s="360"/>
      <c r="S45" s="360">
        <f t="shared" si="4"/>
        <v>0</v>
      </c>
      <c r="T45" s="360"/>
      <c r="U45" s="360"/>
      <c r="V45" s="360"/>
      <c r="W45" s="360"/>
      <c r="X45" s="360"/>
      <c r="Y45" s="360"/>
      <c r="Z45" s="360">
        <f t="shared" si="5"/>
        <v>0</v>
      </c>
      <c r="AA45" s="360"/>
      <c r="AB45" s="360"/>
      <c r="AC45" s="360"/>
      <c r="AD45" s="360"/>
      <c r="AE45" s="360"/>
      <c r="AF45" s="360"/>
      <c r="AG45" s="360"/>
      <c r="AH45" s="360"/>
      <c r="AI45" s="360"/>
      <c r="AJ45" s="360"/>
      <c r="AK45" s="360"/>
      <c r="AL45" s="360"/>
      <c r="AM45" s="360"/>
      <c r="AN45" s="360"/>
      <c r="AO45" s="360"/>
      <c r="AP45" s="360">
        <f t="shared" si="6"/>
        <v>0</v>
      </c>
      <c r="AQ45" s="360"/>
      <c r="AR45" s="367"/>
      <c r="AS45" s="367"/>
      <c r="AT45" s="368"/>
      <c r="AU45" s="368" t="s">
        <v>155</v>
      </c>
      <c r="AV45" s="360" t="s">
        <v>197</v>
      </c>
      <c r="AW45" s="360" t="s">
        <v>198</v>
      </c>
      <c r="AX45" s="357"/>
      <c r="AY45" s="379"/>
      <c r="AZ45" s="380"/>
    </row>
    <row r="46" spans="1:52" s="356" customFormat="1" ht="85.15" customHeight="1">
      <c r="A46" s="357">
        <v>56</v>
      </c>
      <c r="B46" s="357"/>
      <c r="C46" s="357" t="s">
        <v>322</v>
      </c>
      <c r="D46" s="387" t="s">
        <v>1701</v>
      </c>
      <c r="E46" s="388">
        <v>6.11</v>
      </c>
      <c r="F46" s="389"/>
      <c r="G46" s="388" t="s">
        <v>311</v>
      </c>
      <c r="H46" s="360">
        <f t="shared" si="8"/>
        <v>6.11</v>
      </c>
      <c r="I46" s="360">
        <f t="shared" si="3"/>
        <v>0</v>
      </c>
      <c r="J46" s="360"/>
      <c r="K46" s="360"/>
      <c r="L46" s="360"/>
      <c r="M46" s="360"/>
      <c r="N46" s="360"/>
      <c r="O46" s="360">
        <v>6.11</v>
      </c>
      <c r="P46" s="360"/>
      <c r="Q46" s="360"/>
      <c r="R46" s="360"/>
      <c r="S46" s="360">
        <f t="shared" si="4"/>
        <v>0</v>
      </c>
      <c r="T46" s="360"/>
      <c r="U46" s="360"/>
      <c r="V46" s="360"/>
      <c r="W46" s="360"/>
      <c r="X46" s="360"/>
      <c r="Y46" s="360"/>
      <c r="Z46" s="360">
        <f t="shared" si="5"/>
        <v>0</v>
      </c>
      <c r="AA46" s="360"/>
      <c r="AB46" s="360"/>
      <c r="AC46" s="360"/>
      <c r="AD46" s="360"/>
      <c r="AE46" s="360"/>
      <c r="AF46" s="360"/>
      <c r="AG46" s="360"/>
      <c r="AH46" s="360"/>
      <c r="AI46" s="360"/>
      <c r="AJ46" s="360"/>
      <c r="AK46" s="360"/>
      <c r="AL46" s="360"/>
      <c r="AM46" s="360"/>
      <c r="AN46" s="360"/>
      <c r="AO46" s="360"/>
      <c r="AP46" s="360">
        <f t="shared" si="6"/>
        <v>0</v>
      </c>
      <c r="AQ46" s="360"/>
      <c r="AR46" s="367"/>
      <c r="AS46" s="367"/>
      <c r="AT46" s="368"/>
      <c r="AU46" s="368" t="s">
        <v>154</v>
      </c>
      <c r="AV46" s="360" t="s">
        <v>197</v>
      </c>
      <c r="AW46" s="360" t="s">
        <v>198</v>
      </c>
      <c r="AX46" s="357"/>
      <c r="AY46" s="379"/>
      <c r="AZ46" s="380"/>
    </row>
    <row r="47" spans="1:52" s="356" customFormat="1" ht="71.45" customHeight="1">
      <c r="A47" s="357">
        <v>56</v>
      </c>
      <c r="B47" s="357">
        <v>10</v>
      </c>
      <c r="C47" s="357" t="s">
        <v>322</v>
      </c>
      <c r="D47" s="359" t="s">
        <v>1702</v>
      </c>
      <c r="E47" s="360">
        <v>25.66</v>
      </c>
      <c r="F47" s="367"/>
      <c r="G47" s="360" t="s">
        <v>311</v>
      </c>
      <c r="H47" s="360">
        <f t="shared" si="8"/>
        <v>25.66</v>
      </c>
      <c r="I47" s="360">
        <f t="shared" si="3"/>
        <v>0</v>
      </c>
      <c r="J47" s="360"/>
      <c r="K47" s="360"/>
      <c r="L47" s="360"/>
      <c r="M47" s="360"/>
      <c r="N47" s="360"/>
      <c r="O47" s="360">
        <v>25.66</v>
      </c>
      <c r="P47" s="360"/>
      <c r="Q47" s="360"/>
      <c r="R47" s="360"/>
      <c r="S47" s="360">
        <f t="shared" si="4"/>
        <v>0</v>
      </c>
      <c r="T47" s="360"/>
      <c r="U47" s="360"/>
      <c r="V47" s="360"/>
      <c r="W47" s="360"/>
      <c r="X47" s="360"/>
      <c r="Y47" s="360"/>
      <c r="Z47" s="360">
        <f t="shared" si="5"/>
        <v>0</v>
      </c>
      <c r="AA47" s="360"/>
      <c r="AB47" s="360"/>
      <c r="AC47" s="360"/>
      <c r="AD47" s="360"/>
      <c r="AE47" s="360"/>
      <c r="AF47" s="360"/>
      <c r="AG47" s="360"/>
      <c r="AH47" s="360"/>
      <c r="AI47" s="360"/>
      <c r="AJ47" s="360"/>
      <c r="AK47" s="360"/>
      <c r="AL47" s="360"/>
      <c r="AM47" s="360"/>
      <c r="AN47" s="360"/>
      <c r="AO47" s="360"/>
      <c r="AP47" s="360">
        <f t="shared" si="6"/>
        <v>0</v>
      </c>
      <c r="AQ47" s="360"/>
      <c r="AR47" s="367"/>
      <c r="AS47" s="367"/>
      <c r="AT47" s="368"/>
      <c r="AU47" s="368" t="s">
        <v>199</v>
      </c>
      <c r="AV47" s="360" t="s">
        <v>197</v>
      </c>
      <c r="AW47" s="360" t="s">
        <v>198</v>
      </c>
      <c r="AX47" s="357" t="s">
        <v>43</v>
      </c>
      <c r="AY47" s="379"/>
      <c r="AZ47" s="380"/>
    </row>
    <row r="48" spans="1:52" s="356" customFormat="1" ht="31.15" customHeight="1">
      <c r="A48" s="357">
        <v>55</v>
      </c>
      <c r="B48" s="357">
        <v>8</v>
      </c>
      <c r="C48" s="357" t="s">
        <v>322</v>
      </c>
      <c r="D48" s="372" t="s">
        <v>126</v>
      </c>
      <c r="E48" s="360">
        <v>16.100000000000001</v>
      </c>
      <c r="F48" s="367"/>
      <c r="G48" s="360" t="s">
        <v>127</v>
      </c>
      <c r="H48" s="360">
        <f>SUM(I48,L48,M48,N48,O48,P48,Q48,R48,S48,Z48,AP48)</f>
        <v>16.100000000000001</v>
      </c>
      <c r="I48" s="360">
        <f>SUM(J48:K48)</f>
        <v>0</v>
      </c>
      <c r="J48" s="360"/>
      <c r="K48" s="360"/>
      <c r="L48" s="360"/>
      <c r="M48" s="360"/>
      <c r="N48" s="360"/>
      <c r="O48" s="360">
        <v>2.5</v>
      </c>
      <c r="P48" s="360"/>
      <c r="Q48" s="360"/>
      <c r="R48" s="360"/>
      <c r="S48" s="360">
        <f>SUM(T48:Y48)</f>
        <v>0</v>
      </c>
      <c r="T48" s="360"/>
      <c r="U48" s="360"/>
      <c r="V48" s="360"/>
      <c r="W48" s="360"/>
      <c r="X48" s="360"/>
      <c r="Y48" s="360"/>
      <c r="Z48" s="360">
        <f>SUM(AA48:AO48)</f>
        <v>0</v>
      </c>
      <c r="AA48" s="360"/>
      <c r="AB48" s="360"/>
      <c r="AC48" s="360"/>
      <c r="AD48" s="360"/>
      <c r="AE48" s="360"/>
      <c r="AF48" s="360"/>
      <c r="AG48" s="360"/>
      <c r="AH48" s="360"/>
      <c r="AI48" s="360"/>
      <c r="AJ48" s="360"/>
      <c r="AK48" s="360"/>
      <c r="AL48" s="360"/>
      <c r="AM48" s="360"/>
      <c r="AN48" s="360"/>
      <c r="AO48" s="360"/>
      <c r="AP48" s="360">
        <f>SUM(AQ48:AS48)</f>
        <v>13.6</v>
      </c>
      <c r="AQ48" s="360"/>
      <c r="AR48" s="367"/>
      <c r="AS48" s="367">
        <v>13.6</v>
      </c>
      <c r="AT48" s="357"/>
      <c r="AU48" s="368" t="s">
        <v>159</v>
      </c>
      <c r="AV48" s="360" t="s">
        <v>197</v>
      </c>
      <c r="AW48" s="360" t="s">
        <v>198</v>
      </c>
      <c r="AX48" s="357"/>
      <c r="AY48" s="379"/>
      <c r="AZ48" s="380"/>
    </row>
    <row r="49" spans="1:52" s="356" customFormat="1" ht="15.6" customHeight="1">
      <c r="A49" s="373" t="s">
        <v>3234</v>
      </c>
      <c r="B49" s="373" t="s">
        <v>3234</v>
      </c>
      <c r="C49" s="373"/>
      <c r="D49" s="374" t="s">
        <v>1703</v>
      </c>
      <c r="E49" s="353"/>
      <c r="F49" s="354"/>
      <c r="G49" s="354"/>
      <c r="H49" s="375"/>
      <c r="I49" s="360">
        <f t="shared" si="3"/>
        <v>0</v>
      </c>
      <c r="J49" s="375"/>
      <c r="K49" s="375"/>
      <c r="L49" s="375"/>
      <c r="M49" s="375"/>
      <c r="N49" s="375"/>
      <c r="O49" s="375"/>
      <c r="P49" s="375"/>
      <c r="Q49" s="375"/>
      <c r="R49" s="375"/>
      <c r="S49" s="375">
        <f t="shared" si="4"/>
        <v>0</v>
      </c>
      <c r="T49" s="375"/>
      <c r="U49" s="375"/>
      <c r="V49" s="375"/>
      <c r="W49" s="375"/>
      <c r="X49" s="375"/>
      <c r="Y49" s="375"/>
      <c r="Z49" s="360">
        <f t="shared" si="5"/>
        <v>0</v>
      </c>
      <c r="AA49" s="375"/>
      <c r="AB49" s="375"/>
      <c r="AC49" s="375"/>
      <c r="AD49" s="375"/>
      <c r="AE49" s="375"/>
      <c r="AF49" s="375"/>
      <c r="AG49" s="375"/>
      <c r="AH49" s="375"/>
      <c r="AI49" s="375"/>
      <c r="AJ49" s="375"/>
      <c r="AK49" s="375"/>
      <c r="AL49" s="375"/>
      <c r="AM49" s="375"/>
      <c r="AN49" s="375"/>
      <c r="AO49" s="375"/>
      <c r="AP49" s="360">
        <f t="shared" si="6"/>
        <v>0</v>
      </c>
      <c r="AQ49" s="375"/>
      <c r="AR49" s="354"/>
      <c r="AS49" s="354"/>
      <c r="AT49" s="354"/>
      <c r="AU49" s="376"/>
      <c r="AV49" s="354"/>
      <c r="AW49" s="354"/>
      <c r="AX49" s="354"/>
      <c r="AY49" s="354"/>
      <c r="AZ49" s="373"/>
    </row>
    <row r="50" spans="1:52" s="356" customFormat="1" ht="31.9" customHeight="1">
      <c r="A50" s="357">
        <v>61</v>
      </c>
      <c r="B50" s="357">
        <v>1</v>
      </c>
      <c r="C50" s="357" t="s">
        <v>345</v>
      </c>
      <c r="D50" s="382" t="s">
        <v>3237</v>
      </c>
      <c r="E50" s="360">
        <v>1</v>
      </c>
      <c r="F50" s="361"/>
      <c r="G50" s="360" t="s">
        <v>308</v>
      </c>
      <c r="H50" s="360">
        <f>SUM(I50,L50,M50,N50,O50,P50,Q50,R50,S50,Z50,AP50)</f>
        <v>1</v>
      </c>
      <c r="I50" s="360">
        <f t="shared" si="3"/>
        <v>0</v>
      </c>
      <c r="J50" s="360"/>
      <c r="K50" s="360"/>
      <c r="L50" s="360"/>
      <c r="M50" s="360"/>
      <c r="N50" s="360">
        <v>1</v>
      </c>
      <c r="O50" s="360"/>
      <c r="P50" s="360"/>
      <c r="Q50" s="360"/>
      <c r="R50" s="360"/>
      <c r="S50" s="360">
        <f t="shared" si="4"/>
        <v>0</v>
      </c>
      <c r="T50" s="360"/>
      <c r="U50" s="360"/>
      <c r="V50" s="360"/>
      <c r="W50" s="360"/>
      <c r="X50" s="360"/>
      <c r="Y50" s="360"/>
      <c r="Z50" s="360">
        <f t="shared" si="5"/>
        <v>0</v>
      </c>
      <c r="AA50" s="360"/>
      <c r="AB50" s="360"/>
      <c r="AC50" s="360"/>
      <c r="AD50" s="360"/>
      <c r="AE50" s="360"/>
      <c r="AF50" s="360"/>
      <c r="AG50" s="360"/>
      <c r="AH50" s="360"/>
      <c r="AI50" s="360"/>
      <c r="AJ50" s="360"/>
      <c r="AK50" s="360"/>
      <c r="AL50" s="360"/>
      <c r="AM50" s="360"/>
      <c r="AN50" s="360"/>
      <c r="AO50" s="360"/>
      <c r="AP50" s="360">
        <f t="shared" si="6"/>
        <v>0</v>
      </c>
      <c r="AQ50" s="360"/>
      <c r="AR50" s="360"/>
      <c r="AS50" s="360"/>
      <c r="AT50" s="357" t="s">
        <v>1425</v>
      </c>
      <c r="AU50" s="357" t="s">
        <v>1799</v>
      </c>
      <c r="AV50" s="360" t="s">
        <v>196</v>
      </c>
      <c r="AW50" s="360" t="s">
        <v>198</v>
      </c>
      <c r="AX50" s="379"/>
      <c r="AY50" s="364"/>
      <c r="AZ50" s="383"/>
    </row>
    <row r="51" spans="1:52" s="356" customFormat="1" ht="31.9" customHeight="1">
      <c r="A51" s="357">
        <v>61</v>
      </c>
      <c r="B51" s="357">
        <v>2</v>
      </c>
      <c r="C51" s="357" t="s">
        <v>345</v>
      </c>
      <c r="D51" s="382" t="s">
        <v>3237</v>
      </c>
      <c r="E51" s="360">
        <v>4.3</v>
      </c>
      <c r="F51" s="360"/>
      <c r="G51" s="360" t="s">
        <v>2639</v>
      </c>
      <c r="H51" s="360">
        <f>SUM(I51,L51,M51,N51,O51,P51,Q51,R51,S51,Z51,AP51)</f>
        <v>4.3</v>
      </c>
      <c r="I51" s="360">
        <f>SUM(J51:K51)</f>
        <v>2.37</v>
      </c>
      <c r="J51" s="360">
        <v>2.37</v>
      </c>
      <c r="K51" s="360"/>
      <c r="L51" s="360">
        <v>1.93</v>
      </c>
      <c r="M51" s="360"/>
      <c r="N51" s="360"/>
      <c r="O51" s="360"/>
      <c r="P51" s="360"/>
      <c r="Q51" s="360"/>
      <c r="R51" s="360"/>
      <c r="S51" s="360">
        <f>SUM(T51:Y51)</f>
        <v>0</v>
      </c>
      <c r="T51" s="360"/>
      <c r="U51" s="360"/>
      <c r="V51" s="360"/>
      <c r="W51" s="360"/>
      <c r="X51" s="360"/>
      <c r="Y51" s="360"/>
      <c r="Z51" s="360">
        <f>SUM(AA51:AO51)</f>
        <v>0</v>
      </c>
      <c r="AA51" s="360"/>
      <c r="AB51" s="360"/>
      <c r="AC51" s="360"/>
      <c r="AD51" s="360"/>
      <c r="AE51" s="360"/>
      <c r="AF51" s="360"/>
      <c r="AG51" s="360"/>
      <c r="AH51" s="360"/>
      <c r="AI51" s="360"/>
      <c r="AJ51" s="360"/>
      <c r="AK51" s="360"/>
      <c r="AL51" s="360"/>
      <c r="AM51" s="360"/>
      <c r="AN51" s="360"/>
      <c r="AO51" s="360"/>
      <c r="AP51" s="360">
        <f>SUM(AQ51:AS51)</f>
        <v>0</v>
      </c>
      <c r="AQ51" s="360"/>
      <c r="AR51" s="360"/>
      <c r="AS51" s="360"/>
      <c r="AT51" s="357" t="s">
        <v>800</v>
      </c>
      <c r="AU51" s="357" t="s">
        <v>1799</v>
      </c>
      <c r="AV51" s="360" t="s">
        <v>197</v>
      </c>
      <c r="AW51" s="360" t="s">
        <v>198</v>
      </c>
      <c r="AX51" s="379"/>
      <c r="AY51" s="364"/>
      <c r="AZ51" s="383"/>
    </row>
    <row r="52" spans="1:52" s="356" customFormat="1" ht="15.6" customHeight="1">
      <c r="A52" s="357">
        <v>63</v>
      </c>
      <c r="B52" s="357">
        <v>3</v>
      </c>
      <c r="C52" s="357" t="s">
        <v>345</v>
      </c>
      <c r="D52" s="382" t="s">
        <v>3238</v>
      </c>
      <c r="E52" s="360">
        <v>4</v>
      </c>
      <c r="F52" s="361"/>
      <c r="G52" s="360" t="s">
        <v>311</v>
      </c>
      <c r="H52" s="360">
        <f>SUM(I52,L52,M52,N52,O52,P52,Q52,R52,S52,Z52,AP52)</f>
        <v>4</v>
      </c>
      <c r="I52" s="360">
        <f t="shared" si="3"/>
        <v>0</v>
      </c>
      <c r="J52" s="360"/>
      <c r="K52" s="360"/>
      <c r="L52" s="360"/>
      <c r="M52" s="360"/>
      <c r="N52" s="360"/>
      <c r="O52" s="360">
        <v>4</v>
      </c>
      <c r="P52" s="360"/>
      <c r="Q52" s="360"/>
      <c r="R52" s="360"/>
      <c r="S52" s="360">
        <f t="shared" si="4"/>
        <v>0</v>
      </c>
      <c r="T52" s="360"/>
      <c r="U52" s="360"/>
      <c r="V52" s="360"/>
      <c r="W52" s="360"/>
      <c r="X52" s="360"/>
      <c r="Y52" s="360"/>
      <c r="Z52" s="360">
        <f t="shared" si="5"/>
        <v>0</v>
      </c>
      <c r="AA52" s="360"/>
      <c r="AB52" s="360"/>
      <c r="AC52" s="360"/>
      <c r="AD52" s="360"/>
      <c r="AE52" s="360"/>
      <c r="AF52" s="360"/>
      <c r="AG52" s="360"/>
      <c r="AH52" s="360"/>
      <c r="AI52" s="360"/>
      <c r="AJ52" s="360"/>
      <c r="AK52" s="360"/>
      <c r="AL52" s="360"/>
      <c r="AM52" s="360"/>
      <c r="AN52" s="360"/>
      <c r="AO52" s="360"/>
      <c r="AP52" s="360">
        <f t="shared" si="6"/>
        <v>0</v>
      </c>
      <c r="AQ52" s="360"/>
      <c r="AR52" s="360"/>
      <c r="AS52" s="360"/>
      <c r="AT52" s="364" t="s">
        <v>3239</v>
      </c>
      <c r="AU52" s="358" t="s">
        <v>160</v>
      </c>
      <c r="AV52" s="360" t="s">
        <v>196</v>
      </c>
      <c r="AW52" s="360" t="s">
        <v>198</v>
      </c>
      <c r="AX52" s="364"/>
      <c r="AY52" s="364"/>
      <c r="AZ52" s="383"/>
    </row>
    <row r="53" spans="1:52" s="356" customFormat="1" ht="31.15" customHeight="1">
      <c r="A53" s="357">
        <v>54</v>
      </c>
      <c r="B53" s="357">
        <v>4</v>
      </c>
      <c r="C53" s="357" t="s">
        <v>345</v>
      </c>
      <c r="D53" s="359" t="s">
        <v>3230</v>
      </c>
      <c r="E53" s="360">
        <v>65</v>
      </c>
      <c r="F53" s="367"/>
      <c r="G53" s="360" t="s">
        <v>311</v>
      </c>
      <c r="H53" s="360">
        <f>SUM(I53,L53,M53,N53,O53,P53,Q53,R53,S53,Z53,AP53)</f>
        <v>65</v>
      </c>
      <c r="I53" s="360">
        <f>SUM(J53:K53)</f>
        <v>0</v>
      </c>
      <c r="J53" s="360"/>
      <c r="K53" s="360"/>
      <c r="L53" s="360"/>
      <c r="M53" s="360"/>
      <c r="N53" s="360"/>
      <c r="O53" s="360">
        <v>65</v>
      </c>
      <c r="P53" s="360"/>
      <c r="Q53" s="360"/>
      <c r="R53" s="360"/>
      <c r="S53" s="360">
        <f>SUM(T53:Y53)</f>
        <v>0</v>
      </c>
      <c r="T53" s="360"/>
      <c r="U53" s="360"/>
      <c r="V53" s="360"/>
      <c r="W53" s="360"/>
      <c r="X53" s="360"/>
      <c r="Y53" s="360"/>
      <c r="Z53" s="360">
        <f>SUM(AA53:AO53)</f>
        <v>0</v>
      </c>
      <c r="AA53" s="360"/>
      <c r="AB53" s="360"/>
      <c r="AC53" s="360"/>
      <c r="AD53" s="360"/>
      <c r="AE53" s="360"/>
      <c r="AF53" s="360"/>
      <c r="AG53" s="360"/>
      <c r="AH53" s="360"/>
      <c r="AI53" s="360"/>
      <c r="AJ53" s="360"/>
      <c r="AK53" s="360"/>
      <c r="AL53" s="360"/>
      <c r="AM53" s="360"/>
      <c r="AN53" s="360"/>
      <c r="AO53" s="360"/>
      <c r="AP53" s="360">
        <f>SUM(AQ53:AS53)</f>
        <v>0</v>
      </c>
      <c r="AQ53" s="360"/>
      <c r="AR53" s="367"/>
      <c r="AS53" s="367"/>
      <c r="AT53" s="357" t="s">
        <v>3227</v>
      </c>
      <c r="AU53" s="368" t="s">
        <v>1796</v>
      </c>
      <c r="AV53" s="360" t="s">
        <v>197</v>
      </c>
      <c r="AW53" s="360" t="s">
        <v>198</v>
      </c>
      <c r="AX53" s="357" t="s">
        <v>1700</v>
      </c>
      <c r="AY53" s="379"/>
      <c r="AZ53" s="380"/>
    </row>
    <row r="54" spans="1:52" s="356" customFormat="1" ht="31.15" customHeight="1">
      <c r="A54" s="357">
        <v>55</v>
      </c>
      <c r="B54" s="357">
        <v>5</v>
      </c>
      <c r="C54" s="357" t="s">
        <v>345</v>
      </c>
      <c r="D54" s="359" t="s">
        <v>3231</v>
      </c>
      <c r="E54" s="360">
        <v>48.7</v>
      </c>
      <c r="F54" s="367"/>
      <c r="G54" s="360" t="s">
        <v>311</v>
      </c>
      <c r="H54" s="360">
        <f>SUM(I54,L54,M54,N54,O54,P54,Q54,R54,S54,Z54,AP54)</f>
        <v>48.7</v>
      </c>
      <c r="I54" s="360">
        <f>SUM(J54:K54)</f>
        <v>0</v>
      </c>
      <c r="J54" s="360"/>
      <c r="K54" s="360"/>
      <c r="L54" s="360"/>
      <c r="M54" s="360"/>
      <c r="N54" s="360"/>
      <c r="O54" s="360">
        <v>48.7</v>
      </c>
      <c r="P54" s="360"/>
      <c r="Q54" s="360"/>
      <c r="R54" s="360"/>
      <c r="S54" s="360">
        <f>SUM(T54:Y54)</f>
        <v>0</v>
      </c>
      <c r="T54" s="360"/>
      <c r="U54" s="360"/>
      <c r="V54" s="360"/>
      <c r="W54" s="360"/>
      <c r="X54" s="360"/>
      <c r="Y54" s="360"/>
      <c r="Z54" s="360">
        <f>SUM(AA54:AO54)</f>
        <v>0</v>
      </c>
      <c r="AA54" s="360"/>
      <c r="AB54" s="360"/>
      <c r="AC54" s="360"/>
      <c r="AD54" s="360"/>
      <c r="AE54" s="360"/>
      <c r="AF54" s="360"/>
      <c r="AG54" s="360"/>
      <c r="AH54" s="360"/>
      <c r="AI54" s="360"/>
      <c r="AJ54" s="360"/>
      <c r="AK54" s="360"/>
      <c r="AL54" s="360"/>
      <c r="AM54" s="360"/>
      <c r="AN54" s="360"/>
      <c r="AO54" s="360"/>
      <c r="AP54" s="360">
        <f>SUM(AQ54:AS54)</f>
        <v>0</v>
      </c>
      <c r="AQ54" s="360"/>
      <c r="AR54" s="367"/>
      <c r="AS54" s="367"/>
      <c r="AT54" s="357" t="s">
        <v>3232</v>
      </c>
      <c r="AU54" s="368" t="s">
        <v>1796</v>
      </c>
      <c r="AV54" s="360" t="s">
        <v>197</v>
      </c>
      <c r="AW54" s="360" t="s">
        <v>198</v>
      </c>
      <c r="AX54" s="357" t="s">
        <v>1700</v>
      </c>
      <c r="AY54" s="379"/>
      <c r="AZ54" s="380"/>
    </row>
    <row r="55" spans="1:52" s="356" customFormat="1" ht="15.6" customHeight="1">
      <c r="A55" s="373" t="s">
        <v>3241</v>
      </c>
      <c r="B55" s="373" t="s">
        <v>3241</v>
      </c>
      <c r="C55" s="373"/>
      <c r="D55" s="374" t="s">
        <v>1704</v>
      </c>
      <c r="E55" s="353"/>
      <c r="F55" s="354"/>
      <c r="G55" s="354"/>
      <c r="H55" s="375"/>
      <c r="I55" s="360">
        <f t="shared" si="3"/>
        <v>0</v>
      </c>
      <c r="J55" s="375"/>
      <c r="K55" s="375"/>
      <c r="L55" s="375"/>
      <c r="M55" s="375"/>
      <c r="N55" s="375"/>
      <c r="O55" s="375"/>
      <c r="P55" s="375"/>
      <c r="Q55" s="375"/>
      <c r="R55" s="375"/>
      <c r="S55" s="375">
        <f t="shared" si="4"/>
        <v>0</v>
      </c>
      <c r="T55" s="375"/>
      <c r="U55" s="375"/>
      <c r="V55" s="375"/>
      <c r="W55" s="375"/>
      <c r="X55" s="375"/>
      <c r="Y55" s="375"/>
      <c r="Z55" s="360">
        <f t="shared" si="5"/>
        <v>0</v>
      </c>
      <c r="AA55" s="375"/>
      <c r="AB55" s="375"/>
      <c r="AC55" s="375"/>
      <c r="AD55" s="375"/>
      <c r="AE55" s="375"/>
      <c r="AF55" s="375"/>
      <c r="AG55" s="375"/>
      <c r="AH55" s="375"/>
      <c r="AI55" s="375"/>
      <c r="AJ55" s="375"/>
      <c r="AK55" s="375"/>
      <c r="AL55" s="375"/>
      <c r="AM55" s="375"/>
      <c r="AN55" s="375"/>
      <c r="AO55" s="375"/>
      <c r="AP55" s="360">
        <f t="shared" si="6"/>
        <v>0</v>
      </c>
      <c r="AQ55" s="375"/>
      <c r="AR55" s="354"/>
      <c r="AS55" s="354"/>
      <c r="AT55" s="354"/>
      <c r="AU55" s="376"/>
      <c r="AV55" s="354"/>
      <c r="AW55" s="354"/>
      <c r="AX55" s="354"/>
      <c r="AY55" s="354"/>
      <c r="AZ55" s="373"/>
    </row>
    <row r="56" spans="1:52" s="356" customFormat="1" ht="46.9" customHeight="1">
      <c r="A56" s="357"/>
      <c r="B56" s="357">
        <v>1</v>
      </c>
      <c r="C56" s="357" t="s">
        <v>320</v>
      </c>
      <c r="D56" s="384" t="s">
        <v>1705</v>
      </c>
      <c r="E56" s="360">
        <v>1</v>
      </c>
      <c r="F56" s="360"/>
      <c r="G56" s="360" t="s">
        <v>308</v>
      </c>
      <c r="H56" s="360">
        <f t="shared" ref="H56:H101" si="9">SUM(I56,L56,M56,N56,O56,P56,Q56,R56,S56,Z56,AP56)</f>
        <v>1</v>
      </c>
      <c r="I56" s="360">
        <f t="shared" si="3"/>
        <v>0</v>
      </c>
      <c r="J56" s="360"/>
      <c r="K56" s="360"/>
      <c r="L56" s="360"/>
      <c r="M56" s="360"/>
      <c r="N56" s="360">
        <v>1</v>
      </c>
      <c r="O56" s="360"/>
      <c r="P56" s="360"/>
      <c r="Q56" s="360"/>
      <c r="R56" s="360"/>
      <c r="S56" s="360">
        <f t="shared" si="4"/>
        <v>0</v>
      </c>
      <c r="T56" s="360"/>
      <c r="U56" s="360"/>
      <c r="V56" s="360"/>
      <c r="W56" s="360"/>
      <c r="X56" s="360"/>
      <c r="Y56" s="360"/>
      <c r="Z56" s="360">
        <f t="shared" si="5"/>
        <v>0</v>
      </c>
      <c r="AA56" s="360"/>
      <c r="AB56" s="360"/>
      <c r="AC56" s="360"/>
      <c r="AD56" s="360"/>
      <c r="AE56" s="360"/>
      <c r="AF56" s="360"/>
      <c r="AG56" s="360"/>
      <c r="AH56" s="360"/>
      <c r="AI56" s="360"/>
      <c r="AJ56" s="360"/>
      <c r="AK56" s="360"/>
      <c r="AL56" s="360"/>
      <c r="AM56" s="360"/>
      <c r="AN56" s="360"/>
      <c r="AO56" s="360"/>
      <c r="AP56" s="360">
        <f t="shared" si="6"/>
        <v>0</v>
      </c>
      <c r="AQ56" s="360"/>
      <c r="AR56" s="360"/>
      <c r="AS56" s="360"/>
      <c r="AT56" s="360"/>
      <c r="AU56" s="360" t="s">
        <v>155</v>
      </c>
      <c r="AV56" s="360" t="s">
        <v>197</v>
      </c>
      <c r="AW56" s="360" t="s">
        <v>198</v>
      </c>
      <c r="AX56" s="360"/>
      <c r="AY56" s="360"/>
      <c r="AZ56" s="385"/>
    </row>
    <row r="57" spans="1:52" s="356" customFormat="1" ht="62.45" customHeight="1">
      <c r="A57" s="357">
        <v>66</v>
      </c>
      <c r="B57" s="357">
        <v>2</v>
      </c>
      <c r="C57" s="357" t="s">
        <v>320</v>
      </c>
      <c r="D57" s="384" t="s">
        <v>2745</v>
      </c>
      <c r="E57" s="360">
        <v>11.819999999999999</v>
      </c>
      <c r="F57" s="360" t="s">
        <v>1706</v>
      </c>
      <c r="G57" s="360" t="s">
        <v>3242</v>
      </c>
      <c r="H57" s="360">
        <f t="shared" si="9"/>
        <v>1.2200000000000002</v>
      </c>
      <c r="I57" s="360">
        <f t="shared" si="3"/>
        <v>0</v>
      </c>
      <c r="J57" s="360"/>
      <c r="K57" s="360"/>
      <c r="L57" s="360"/>
      <c r="M57" s="360"/>
      <c r="N57" s="360">
        <v>0.6</v>
      </c>
      <c r="O57" s="360">
        <v>0.5</v>
      </c>
      <c r="P57" s="360"/>
      <c r="Q57" s="360"/>
      <c r="R57" s="360">
        <v>0.1</v>
      </c>
      <c r="S57" s="360">
        <f t="shared" si="4"/>
        <v>0</v>
      </c>
      <c r="T57" s="360"/>
      <c r="U57" s="360"/>
      <c r="V57" s="360"/>
      <c r="W57" s="360"/>
      <c r="X57" s="360"/>
      <c r="Y57" s="360"/>
      <c r="Z57" s="360">
        <f t="shared" si="5"/>
        <v>0.02</v>
      </c>
      <c r="AA57" s="360"/>
      <c r="AB57" s="360"/>
      <c r="AC57" s="360"/>
      <c r="AD57" s="360">
        <v>0.02</v>
      </c>
      <c r="AE57" s="360"/>
      <c r="AF57" s="360"/>
      <c r="AG57" s="360"/>
      <c r="AH57" s="360"/>
      <c r="AI57" s="360"/>
      <c r="AJ57" s="360"/>
      <c r="AK57" s="360"/>
      <c r="AL57" s="360"/>
      <c r="AM57" s="360"/>
      <c r="AN57" s="360"/>
      <c r="AO57" s="360"/>
      <c r="AP57" s="360">
        <f t="shared" si="6"/>
        <v>0</v>
      </c>
      <c r="AQ57" s="360"/>
      <c r="AR57" s="360"/>
      <c r="AS57" s="360"/>
      <c r="AT57" s="360" t="s">
        <v>2747</v>
      </c>
      <c r="AU57" s="360" t="s">
        <v>1793</v>
      </c>
      <c r="AV57" s="360" t="s">
        <v>196</v>
      </c>
      <c r="AW57" s="360" t="s">
        <v>198</v>
      </c>
      <c r="AX57" s="360"/>
      <c r="AY57" s="360" t="s">
        <v>3198</v>
      </c>
      <c r="AZ57" s="385" t="s">
        <v>1707</v>
      </c>
    </row>
    <row r="58" spans="1:52" s="356" customFormat="1" ht="31.15" customHeight="1">
      <c r="A58" s="357">
        <v>67</v>
      </c>
      <c r="B58" s="357">
        <v>3</v>
      </c>
      <c r="C58" s="357" t="s">
        <v>320</v>
      </c>
      <c r="D58" s="384" t="s">
        <v>1708</v>
      </c>
      <c r="E58" s="360">
        <v>0.9</v>
      </c>
      <c r="F58" s="360"/>
      <c r="G58" s="360" t="s">
        <v>340</v>
      </c>
      <c r="H58" s="360">
        <f t="shared" si="9"/>
        <v>0.9</v>
      </c>
      <c r="I58" s="360">
        <f t="shared" si="3"/>
        <v>0</v>
      </c>
      <c r="J58" s="360"/>
      <c r="K58" s="360"/>
      <c r="L58" s="360"/>
      <c r="M58" s="360"/>
      <c r="N58" s="360"/>
      <c r="O58" s="360"/>
      <c r="P58" s="360"/>
      <c r="Q58" s="360"/>
      <c r="R58" s="360"/>
      <c r="S58" s="360">
        <f t="shared" si="4"/>
        <v>0</v>
      </c>
      <c r="T58" s="360"/>
      <c r="U58" s="360"/>
      <c r="V58" s="360"/>
      <c r="W58" s="360"/>
      <c r="X58" s="360"/>
      <c r="Y58" s="360"/>
      <c r="Z58" s="360">
        <f t="shared" si="5"/>
        <v>0.9</v>
      </c>
      <c r="AA58" s="360">
        <v>0.9</v>
      </c>
      <c r="AB58" s="360"/>
      <c r="AC58" s="360"/>
      <c r="AD58" s="360"/>
      <c r="AE58" s="360"/>
      <c r="AF58" s="360"/>
      <c r="AG58" s="360"/>
      <c r="AH58" s="360"/>
      <c r="AI58" s="360"/>
      <c r="AJ58" s="360"/>
      <c r="AK58" s="360"/>
      <c r="AL58" s="360"/>
      <c r="AM58" s="360"/>
      <c r="AN58" s="360"/>
      <c r="AO58" s="360"/>
      <c r="AP58" s="360">
        <f t="shared" si="6"/>
        <v>0</v>
      </c>
      <c r="AQ58" s="360"/>
      <c r="AR58" s="360"/>
      <c r="AS58" s="360"/>
      <c r="AT58" s="360" t="s">
        <v>2</v>
      </c>
      <c r="AU58" s="360" t="s">
        <v>1793</v>
      </c>
      <c r="AV58" s="360" t="s">
        <v>196</v>
      </c>
      <c r="AW58" s="360" t="s">
        <v>198</v>
      </c>
      <c r="AX58" s="360"/>
      <c r="AY58" s="360"/>
      <c r="AZ58" s="385"/>
    </row>
    <row r="59" spans="1:52" s="356" customFormat="1" ht="15.6" customHeight="1">
      <c r="A59" s="357">
        <v>75</v>
      </c>
      <c r="B59" s="357">
        <v>4</v>
      </c>
      <c r="C59" s="357" t="s">
        <v>320</v>
      </c>
      <c r="D59" s="384" t="s">
        <v>1709</v>
      </c>
      <c r="E59" s="360">
        <v>0.95</v>
      </c>
      <c r="F59" s="360"/>
      <c r="G59" s="360" t="s">
        <v>311</v>
      </c>
      <c r="H59" s="360">
        <f t="shared" si="9"/>
        <v>0.95</v>
      </c>
      <c r="I59" s="360">
        <f t="shared" si="3"/>
        <v>0</v>
      </c>
      <c r="J59" s="360"/>
      <c r="K59" s="360"/>
      <c r="L59" s="360"/>
      <c r="M59" s="360"/>
      <c r="N59" s="360"/>
      <c r="O59" s="360">
        <v>0.95</v>
      </c>
      <c r="P59" s="360"/>
      <c r="Q59" s="360"/>
      <c r="R59" s="360"/>
      <c r="S59" s="360">
        <f t="shared" si="4"/>
        <v>0</v>
      </c>
      <c r="T59" s="360"/>
      <c r="U59" s="360"/>
      <c r="V59" s="360"/>
      <c r="W59" s="360"/>
      <c r="X59" s="360"/>
      <c r="Y59" s="360"/>
      <c r="Z59" s="360">
        <f t="shared" si="5"/>
        <v>0</v>
      </c>
      <c r="AA59" s="360"/>
      <c r="AB59" s="360"/>
      <c r="AC59" s="360"/>
      <c r="AD59" s="360"/>
      <c r="AE59" s="360"/>
      <c r="AF59" s="360"/>
      <c r="AG59" s="360"/>
      <c r="AH59" s="360"/>
      <c r="AI59" s="360"/>
      <c r="AJ59" s="360"/>
      <c r="AK59" s="360"/>
      <c r="AL59" s="360"/>
      <c r="AM59" s="360"/>
      <c r="AN59" s="360"/>
      <c r="AO59" s="360"/>
      <c r="AP59" s="360">
        <f t="shared" si="6"/>
        <v>0</v>
      </c>
      <c r="AQ59" s="360"/>
      <c r="AR59" s="360"/>
      <c r="AS59" s="360"/>
      <c r="AT59" s="360" t="s">
        <v>3243</v>
      </c>
      <c r="AU59" s="358" t="s">
        <v>1799</v>
      </c>
      <c r="AV59" s="360" t="s">
        <v>196</v>
      </c>
      <c r="AW59" s="360" t="s">
        <v>198</v>
      </c>
      <c r="AX59" s="360"/>
      <c r="AY59" s="360"/>
      <c r="AZ59" s="386"/>
    </row>
    <row r="60" spans="1:52" s="356" customFormat="1" ht="100.9" customHeight="1">
      <c r="A60" s="357">
        <v>76</v>
      </c>
      <c r="B60" s="357">
        <v>5</v>
      </c>
      <c r="C60" s="357" t="s">
        <v>320</v>
      </c>
      <c r="D60" s="384" t="s">
        <v>3244</v>
      </c>
      <c r="E60" s="360">
        <v>113</v>
      </c>
      <c r="F60" s="360" t="s">
        <v>1710</v>
      </c>
      <c r="G60" s="360" t="s">
        <v>1711</v>
      </c>
      <c r="H60" s="360">
        <f t="shared" si="9"/>
        <v>5</v>
      </c>
      <c r="I60" s="360">
        <f t="shared" si="3"/>
        <v>0.95</v>
      </c>
      <c r="J60" s="360">
        <v>0.95</v>
      </c>
      <c r="K60" s="360"/>
      <c r="L60" s="360">
        <v>0.8</v>
      </c>
      <c r="M60" s="360"/>
      <c r="N60" s="360">
        <v>2</v>
      </c>
      <c r="O60" s="360">
        <v>0.5</v>
      </c>
      <c r="P60" s="360"/>
      <c r="Q60" s="360"/>
      <c r="R60" s="360">
        <v>0.75</v>
      </c>
      <c r="S60" s="360">
        <f t="shared" si="4"/>
        <v>0</v>
      </c>
      <c r="T60" s="360"/>
      <c r="U60" s="360"/>
      <c r="V60" s="360"/>
      <c r="W60" s="360"/>
      <c r="X60" s="360"/>
      <c r="Y60" s="360"/>
      <c r="Z60" s="360">
        <f t="shared" si="5"/>
        <v>0</v>
      </c>
      <c r="AA60" s="360"/>
      <c r="AB60" s="360"/>
      <c r="AC60" s="360"/>
      <c r="AD60" s="360"/>
      <c r="AE60" s="360"/>
      <c r="AF60" s="360"/>
      <c r="AG60" s="360"/>
      <c r="AH60" s="360"/>
      <c r="AI60" s="360"/>
      <c r="AJ60" s="360"/>
      <c r="AK60" s="360"/>
      <c r="AL60" s="360"/>
      <c r="AM60" s="360"/>
      <c r="AN60" s="360"/>
      <c r="AO60" s="360"/>
      <c r="AP60" s="360">
        <f t="shared" si="6"/>
        <v>0</v>
      </c>
      <c r="AQ60" s="360"/>
      <c r="AR60" s="360"/>
      <c r="AS60" s="360"/>
      <c r="AT60" s="360" t="s">
        <v>3246</v>
      </c>
      <c r="AU60" s="358" t="s">
        <v>1799</v>
      </c>
      <c r="AV60" s="360" t="s">
        <v>196</v>
      </c>
      <c r="AW60" s="360" t="s">
        <v>198</v>
      </c>
      <c r="AX60" s="360"/>
      <c r="AY60" s="360"/>
      <c r="AZ60" s="386"/>
    </row>
    <row r="61" spans="1:52" s="356" customFormat="1" ht="15.6" customHeight="1">
      <c r="A61" s="357">
        <v>83</v>
      </c>
      <c r="B61" s="357">
        <v>7</v>
      </c>
      <c r="C61" s="357" t="s">
        <v>320</v>
      </c>
      <c r="D61" s="384" t="s">
        <v>3247</v>
      </c>
      <c r="E61" s="360">
        <v>0.67</v>
      </c>
      <c r="F61" s="360"/>
      <c r="G61" s="360" t="s">
        <v>304</v>
      </c>
      <c r="H61" s="360">
        <f t="shared" si="9"/>
        <v>0.67</v>
      </c>
      <c r="I61" s="360">
        <f t="shared" si="3"/>
        <v>0</v>
      </c>
      <c r="J61" s="360"/>
      <c r="K61" s="360"/>
      <c r="L61" s="360">
        <v>0.67</v>
      </c>
      <c r="M61" s="360"/>
      <c r="N61" s="360"/>
      <c r="O61" s="360"/>
      <c r="P61" s="360"/>
      <c r="Q61" s="360"/>
      <c r="R61" s="360"/>
      <c r="S61" s="360">
        <f t="shared" si="4"/>
        <v>0</v>
      </c>
      <c r="T61" s="360"/>
      <c r="U61" s="360"/>
      <c r="V61" s="360"/>
      <c r="W61" s="360"/>
      <c r="X61" s="360"/>
      <c r="Y61" s="360"/>
      <c r="Z61" s="360">
        <f t="shared" si="5"/>
        <v>0</v>
      </c>
      <c r="AA61" s="360"/>
      <c r="AB61" s="360"/>
      <c r="AC61" s="360"/>
      <c r="AD61" s="360"/>
      <c r="AE61" s="360"/>
      <c r="AF61" s="360"/>
      <c r="AG61" s="360"/>
      <c r="AH61" s="360"/>
      <c r="AI61" s="360"/>
      <c r="AJ61" s="360"/>
      <c r="AK61" s="360"/>
      <c r="AL61" s="360"/>
      <c r="AM61" s="360"/>
      <c r="AN61" s="360"/>
      <c r="AO61" s="360"/>
      <c r="AP61" s="360">
        <f t="shared" si="6"/>
        <v>0</v>
      </c>
      <c r="AQ61" s="360"/>
      <c r="AR61" s="360"/>
      <c r="AS61" s="360"/>
      <c r="AT61" s="364" t="s">
        <v>3248</v>
      </c>
      <c r="AU61" s="358" t="s">
        <v>154</v>
      </c>
      <c r="AV61" s="360" t="s">
        <v>196</v>
      </c>
      <c r="AW61" s="360" t="s">
        <v>198</v>
      </c>
      <c r="AX61" s="360"/>
      <c r="AY61" s="360"/>
      <c r="AZ61" s="386"/>
    </row>
    <row r="62" spans="1:52" s="356" customFormat="1" ht="15.6" customHeight="1">
      <c r="A62" s="357">
        <v>85</v>
      </c>
      <c r="B62" s="357">
        <v>8</v>
      </c>
      <c r="C62" s="357" t="s">
        <v>320</v>
      </c>
      <c r="D62" s="384" t="s">
        <v>1712</v>
      </c>
      <c r="E62" s="360">
        <v>0.2</v>
      </c>
      <c r="F62" s="360"/>
      <c r="G62" s="360" t="s">
        <v>190</v>
      </c>
      <c r="H62" s="360">
        <f t="shared" si="9"/>
        <v>0.2</v>
      </c>
      <c r="I62" s="360">
        <f t="shared" si="3"/>
        <v>0</v>
      </c>
      <c r="J62" s="360"/>
      <c r="K62" s="360"/>
      <c r="L62" s="360">
        <v>0.2</v>
      </c>
      <c r="M62" s="360"/>
      <c r="N62" s="360"/>
      <c r="O62" s="360"/>
      <c r="P62" s="360"/>
      <c r="Q62" s="360"/>
      <c r="R62" s="360"/>
      <c r="S62" s="360">
        <f t="shared" si="4"/>
        <v>0</v>
      </c>
      <c r="T62" s="360"/>
      <c r="U62" s="360"/>
      <c r="V62" s="360"/>
      <c r="W62" s="360"/>
      <c r="X62" s="360"/>
      <c r="Y62" s="360"/>
      <c r="Z62" s="360">
        <f t="shared" si="5"/>
        <v>0</v>
      </c>
      <c r="AA62" s="360"/>
      <c r="AB62" s="360"/>
      <c r="AC62" s="360"/>
      <c r="AD62" s="360"/>
      <c r="AE62" s="360"/>
      <c r="AF62" s="360"/>
      <c r="AG62" s="360"/>
      <c r="AH62" s="360"/>
      <c r="AI62" s="360"/>
      <c r="AJ62" s="360"/>
      <c r="AK62" s="360"/>
      <c r="AL62" s="360"/>
      <c r="AM62" s="360"/>
      <c r="AN62" s="360"/>
      <c r="AO62" s="360"/>
      <c r="AP62" s="360">
        <f t="shared" si="6"/>
        <v>0</v>
      </c>
      <c r="AQ62" s="360"/>
      <c r="AR62" s="360"/>
      <c r="AS62" s="360"/>
      <c r="AT62" s="360" t="s">
        <v>3249</v>
      </c>
      <c r="AU62" s="358" t="s">
        <v>1801</v>
      </c>
      <c r="AV62" s="360" t="s">
        <v>196</v>
      </c>
      <c r="AW62" s="360" t="s">
        <v>198</v>
      </c>
      <c r="AX62" s="360"/>
      <c r="AY62" s="360"/>
      <c r="AZ62" s="386"/>
    </row>
    <row r="63" spans="1:52" s="356" customFormat="1" ht="15.6" customHeight="1">
      <c r="A63" s="357">
        <v>87</v>
      </c>
      <c r="B63" s="357">
        <v>9</v>
      </c>
      <c r="C63" s="357" t="s">
        <v>320</v>
      </c>
      <c r="D63" s="382" t="s">
        <v>1713</v>
      </c>
      <c r="E63" s="360">
        <v>0.1</v>
      </c>
      <c r="F63" s="361"/>
      <c r="G63" s="360" t="s">
        <v>304</v>
      </c>
      <c r="H63" s="360">
        <f t="shared" si="9"/>
        <v>0.1</v>
      </c>
      <c r="I63" s="360">
        <f t="shared" si="3"/>
        <v>0.1</v>
      </c>
      <c r="J63" s="360">
        <v>0.1</v>
      </c>
      <c r="K63" s="360"/>
      <c r="L63" s="360"/>
      <c r="M63" s="360"/>
      <c r="N63" s="360"/>
      <c r="O63" s="360"/>
      <c r="P63" s="360"/>
      <c r="Q63" s="360"/>
      <c r="R63" s="360"/>
      <c r="S63" s="360">
        <f t="shared" si="4"/>
        <v>0</v>
      </c>
      <c r="T63" s="360"/>
      <c r="U63" s="360"/>
      <c r="V63" s="360"/>
      <c r="W63" s="360"/>
      <c r="X63" s="360"/>
      <c r="Y63" s="360"/>
      <c r="Z63" s="360">
        <f t="shared" si="5"/>
        <v>0</v>
      </c>
      <c r="AA63" s="360"/>
      <c r="AB63" s="360"/>
      <c r="AC63" s="360"/>
      <c r="AD63" s="360"/>
      <c r="AE63" s="360"/>
      <c r="AF63" s="360"/>
      <c r="AG63" s="360"/>
      <c r="AH63" s="360"/>
      <c r="AI63" s="360"/>
      <c r="AJ63" s="360"/>
      <c r="AK63" s="360"/>
      <c r="AL63" s="360"/>
      <c r="AM63" s="360"/>
      <c r="AN63" s="360"/>
      <c r="AO63" s="360"/>
      <c r="AP63" s="360">
        <f t="shared" si="6"/>
        <v>0</v>
      </c>
      <c r="AQ63" s="360"/>
      <c r="AR63" s="360"/>
      <c r="AS63" s="360"/>
      <c r="AT63" s="360" t="s">
        <v>3250</v>
      </c>
      <c r="AU63" s="358" t="s">
        <v>161</v>
      </c>
      <c r="AV63" s="360" t="s">
        <v>196</v>
      </c>
      <c r="AW63" s="360" t="s">
        <v>198</v>
      </c>
      <c r="AX63" s="360"/>
      <c r="AY63" s="360"/>
      <c r="AZ63" s="383"/>
    </row>
    <row r="64" spans="1:52" s="356" customFormat="1" ht="15.6" customHeight="1">
      <c r="A64" s="357">
        <v>88</v>
      </c>
      <c r="B64" s="357">
        <v>10</v>
      </c>
      <c r="C64" s="357" t="s">
        <v>320</v>
      </c>
      <c r="D64" s="382" t="s">
        <v>1714</v>
      </c>
      <c r="E64" s="360">
        <v>0.2</v>
      </c>
      <c r="F64" s="361"/>
      <c r="G64" s="360" t="s">
        <v>190</v>
      </c>
      <c r="H64" s="360">
        <f t="shared" si="9"/>
        <v>0.2</v>
      </c>
      <c r="I64" s="360">
        <f t="shared" si="3"/>
        <v>0</v>
      </c>
      <c r="J64" s="360"/>
      <c r="K64" s="360"/>
      <c r="L64" s="360">
        <v>0.2</v>
      </c>
      <c r="M64" s="360"/>
      <c r="N64" s="360"/>
      <c r="O64" s="360"/>
      <c r="P64" s="360"/>
      <c r="Q64" s="360"/>
      <c r="R64" s="360"/>
      <c r="S64" s="360">
        <f t="shared" si="4"/>
        <v>0</v>
      </c>
      <c r="T64" s="360"/>
      <c r="U64" s="360"/>
      <c r="V64" s="360"/>
      <c r="W64" s="360"/>
      <c r="X64" s="360"/>
      <c r="Y64" s="360"/>
      <c r="Z64" s="360">
        <f t="shared" si="5"/>
        <v>0</v>
      </c>
      <c r="AA64" s="360"/>
      <c r="AB64" s="360"/>
      <c r="AC64" s="360"/>
      <c r="AD64" s="360"/>
      <c r="AE64" s="360"/>
      <c r="AF64" s="360"/>
      <c r="AG64" s="360"/>
      <c r="AH64" s="360"/>
      <c r="AI64" s="360"/>
      <c r="AJ64" s="360"/>
      <c r="AK64" s="360"/>
      <c r="AL64" s="360"/>
      <c r="AM64" s="360"/>
      <c r="AN64" s="360"/>
      <c r="AO64" s="360"/>
      <c r="AP64" s="360">
        <f t="shared" si="6"/>
        <v>0</v>
      </c>
      <c r="AQ64" s="360"/>
      <c r="AR64" s="360"/>
      <c r="AS64" s="360"/>
      <c r="AT64" s="364" t="s">
        <v>3251</v>
      </c>
      <c r="AU64" s="357" t="s">
        <v>1795</v>
      </c>
      <c r="AV64" s="360" t="s">
        <v>196</v>
      </c>
      <c r="AW64" s="360" t="s">
        <v>198</v>
      </c>
      <c r="AX64" s="364"/>
      <c r="AY64" s="364"/>
      <c r="AZ64" s="383"/>
    </row>
    <row r="65" spans="1:52" s="356" customFormat="1" ht="31.15" customHeight="1">
      <c r="A65" s="357">
        <v>89</v>
      </c>
      <c r="B65" s="357">
        <v>11</v>
      </c>
      <c r="C65" s="357" t="s">
        <v>320</v>
      </c>
      <c r="D65" s="382" t="s">
        <v>1715</v>
      </c>
      <c r="E65" s="360">
        <v>1.06</v>
      </c>
      <c r="F65" s="361"/>
      <c r="G65" s="360" t="s">
        <v>311</v>
      </c>
      <c r="H65" s="360">
        <f t="shared" si="9"/>
        <v>1.06</v>
      </c>
      <c r="I65" s="360">
        <f t="shared" si="3"/>
        <v>0</v>
      </c>
      <c r="J65" s="360"/>
      <c r="K65" s="360"/>
      <c r="L65" s="360"/>
      <c r="M65" s="360"/>
      <c r="N65" s="360"/>
      <c r="O65" s="360">
        <v>1.06</v>
      </c>
      <c r="P65" s="360"/>
      <c r="Q65" s="360"/>
      <c r="R65" s="360"/>
      <c r="S65" s="360">
        <f t="shared" si="4"/>
        <v>0</v>
      </c>
      <c r="T65" s="360"/>
      <c r="U65" s="360"/>
      <c r="V65" s="360"/>
      <c r="W65" s="360"/>
      <c r="X65" s="360"/>
      <c r="Y65" s="360"/>
      <c r="Z65" s="360">
        <f t="shared" si="5"/>
        <v>0</v>
      </c>
      <c r="AA65" s="360"/>
      <c r="AB65" s="360"/>
      <c r="AC65" s="360"/>
      <c r="AD65" s="360"/>
      <c r="AE65" s="360"/>
      <c r="AF65" s="360"/>
      <c r="AG65" s="360"/>
      <c r="AH65" s="360"/>
      <c r="AI65" s="360"/>
      <c r="AJ65" s="360"/>
      <c r="AK65" s="360"/>
      <c r="AL65" s="360"/>
      <c r="AM65" s="360"/>
      <c r="AN65" s="360"/>
      <c r="AO65" s="360"/>
      <c r="AP65" s="360">
        <f t="shared" si="6"/>
        <v>0</v>
      </c>
      <c r="AQ65" s="360"/>
      <c r="AR65" s="360"/>
      <c r="AS65" s="360"/>
      <c r="AT65" s="360" t="s">
        <v>3236</v>
      </c>
      <c r="AU65" s="357" t="s">
        <v>153</v>
      </c>
      <c r="AV65" s="360" t="s">
        <v>196</v>
      </c>
      <c r="AW65" s="360" t="s">
        <v>198</v>
      </c>
      <c r="AX65" s="360"/>
      <c r="AY65" s="360"/>
      <c r="AZ65" s="383"/>
    </row>
    <row r="66" spans="1:52" s="356" customFormat="1" ht="15.6" customHeight="1">
      <c r="A66" s="357">
        <v>91</v>
      </c>
      <c r="B66" s="357">
        <v>12</v>
      </c>
      <c r="C66" s="357" t="s">
        <v>320</v>
      </c>
      <c r="D66" s="382" t="s">
        <v>1716</v>
      </c>
      <c r="E66" s="360">
        <v>0.27</v>
      </c>
      <c r="F66" s="361"/>
      <c r="G66" s="360" t="s">
        <v>191</v>
      </c>
      <c r="H66" s="360">
        <f t="shared" si="9"/>
        <v>0.27</v>
      </c>
      <c r="I66" s="360">
        <f t="shared" si="3"/>
        <v>0</v>
      </c>
      <c r="J66" s="360"/>
      <c r="K66" s="360"/>
      <c r="L66" s="360"/>
      <c r="M66" s="360">
        <v>0.27</v>
      </c>
      <c r="N66" s="360"/>
      <c r="O66" s="360"/>
      <c r="P66" s="360"/>
      <c r="Q66" s="360"/>
      <c r="R66" s="360"/>
      <c r="S66" s="360">
        <f t="shared" si="4"/>
        <v>0</v>
      </c>
      <c r="T66" s="360"/>
      <c r="U66" s="360"/>
      <c r="V66" s="360"/>
      <c r="W66" s="360"/>
      <c r="X66" s="360"/>
      <c r="Y66" s="360"/>
      <c r="Z66" s="360">
        <f t="shared" si="5"/>
        <v>0</v>
      </c>
      <c r="AA66" s="360"/>
      <c r="AB66" s="360"/>
      <c r="AC66" s="360"/>
      <c r="AD66" s="360"/>
      <c r="AE66" s="360"/>
      <c r="AF66" s="360"/>
      <c r="AG66" s="360"/>
      <c r="AH66" s="360"/>
      <c r="AI66" s="360"/>
      <c r="AJ66" s="360"/>
      <c r="AK66" s="360"/>
      <c r="AL66" s="360"/>
      <c r="AM66" s="360"/>
      <c r="AN66" s="360"/>
      <c r="AO66" s="360"/>
      <c r="AP66" s="360">
        <f t="shared" si="6"/>
        <v>0</v>
      </c>
      <c r="AQ66" s="360"/>
      <c r="AR66" s="360"/>
      <c r="AS66" s="360"/>
      <c r="AT66" s="360" t="s">
        <v>3252</v>
      </c>
      <c r="AU66" s="357" t="s">
        <v>156</v>
      </c>
      <c r="AV66" s="360" t="s">
        <v>196</v>
      </c>
      <c r="AW66" s="360" t="s">
        <v>198</v>
      </c>
      <c r="AX66" s="360"/>
      <c r="AY66" s="360"/>
      <c r="AZ66" s="383"/>
    </row>
    <row r="67" spans="1:52" s="356" customFormat="1" ht="31.15" customHeight="1">
      <c r="A67" s="357">
        <v>91</v>
      </c>
      <c r="B67" s="357">
        <v>14</v>
      </c>
      <c r="C67" s="357" t="s">
        <v>320</v>
      </c>
      <c r="D67" s="382" t="s">
        <v>1716</v>
      </c>
      <c r="E67" s="360">
        <v>0.1</v>
      </c>
      <c r="F67" s="361"/>
      <c r="G67" s="360" t="s">
        <v>70</v>
      </c>
      <c r="H67" s="360">
        <f t="shared" si="9"/>
        <v>0.1</v>
      </c>
      <c r="I67" s="360">
        <f t="shared" si="3"/>
        <v>0</v>
      </c>
      <c r="J67" s="360"/>
      <c r="K67" s="360"/>
      <c r="L67" s="360">
        <v>0.08</v>
      </c>
      <c r="M67" s="360"/>
      <c r="N67" s="360"/>
      <c r="O67" s="360"/>
      <c r="P67" s="360"/>
      <c r="Q67" s="360"/>
      <c r="R67" s="360">
        <v>0.02</v>
      </c>
      <c r="S67" s="360">
        <f t="shared" si="4"/>
        <v>0</v>
      </c>
      <c r="T67" s="360"/>
      <c r="U67" s="360"/>
      <c r="V67" s="360"/>
      <c r="W67" s="360"/>
      <c r="X67" s="360"/>
      <c r="Y67" s="360"/>
      <c r="Z67" s="360">
        <f t="shared" si="5"/>
        <v>0</v>
      </c>
      <c r="AA67" s="360"/>
      <c r="AB67" s="360"/>
      <c r="AC67" s="360"/>
      <c r="AD67" s="360"/>
      <c r="AE67" s="360"/>
      <c r="AF67" s="360"/>
      <c r="AG67" s="360"/>
      <c r="AH67" s="360"/>
      <c r="AI67" s="360"/>
      <c r="AJ67" s="360"/>
      <c r="AK67" s="360"/>
      <c r="AL67" s="360"/>
      <c r="AM67" s="360"/>
      <c r="AN67" s="360"/>
      <c r="AO67" s="360"/>
      <c r="AP67" s="360">
        <f t="shared" si="6"/>
        <v>0</v>
      </c>
      <c r="AQ67" s="360"/>
      <c r="AR67" s="360"/>
      <c r="AS67" s="360"/>
      <c r="AT67" s="360" t="s">
        <v>3254</v>
      </c>
      <c r="AU67" s="357" t="s">
        <v>156</v>
      </c>
      <c r="AV67" s="360" t="s">
        <v>197</v>
      </c>
      <c r="AW67" s="360" t="s">
        <v>198</v>
      </c>
      <c r="AX67" s="360"/>
      <c r="AY67" s="360"/>
      <c r="AZ67" s="383"/>
    </row>
    <row r="68" spans="1:52" s="356" customFormat="1" ht="15.6" customHeight="1">
      <c r="A68" s="357" t="s">
        <v>1717</v>
      </c>
      <c r="B68" s="357">
        <v>15</v>
      </c>
      <c r="C68" s="357" t="s">
        <v>320</v>
      </c>
      <c r="D68" s="384" t="s">
        <v>3255</v>
      </c>
      <c r="E68" s="360">
        <v>0.36</v>
      </c>
      <c r="F68" s="361"/>
      <c r="G68" s="360" t="s">
        <v>308</v>
      </c>
      <c r="H68" s="360">
        <f t="shared" si="9"/>
        <v>0.36</v>
      </c>
      <c r="I68" s="360">
        <f t="shared" si="3"/>
        <v>0</v>
      </c>
      <c r="J68" s="360"/>
      <c r="K68" s="360"/>
      <c r="L68" s="360"/>
      <c r="M68" s="360"/>
      <c r="N68" s="360">
        <v>0.36</v>
      </c>
      <c r="O68" s="360"/>
      <c r="P68" s="360"/>
      <c r="Q68" s="360"/>
      <c r="R68" s="360"/>
      <c r="S68" s="360">
        <f t="shared" si="4"/>
        <v>0</v>
      </c>
      <c r="T68" s="360"/>
      <c r="U68" s="360"/>
      <c r="V68" s="360"/>
      <c r="W68" s="360"/>
      <c r="X68" s="360"/>
      <c r="Y68" s="360"/>
      <c r="Z68" s="360">
        <f t="shared" si="5"/>
        <v>0</v>
      </c>
      <c r="AA68" s="360"/>
      <c r="AB68" s="360"/>
      <c r="AC68" s="360"/>
      <c r="AD68" s="360"/>
      <c r="AE68" s="360"/>
      <c r="AF68" s="360"/>
      <c r="AG68" s="360"/>
      <c r="AH68" s="360"/>
      <c r="AI68" s="360"/>
      <c r="AJ68" s="360"/>
      <c r="AK68" s="360"/>
      <c r="AL68" s="360"/>
      <c r="AM68" s="360"/>
      <c r="AN68" s="360"/>
      <c r="AO68" s="360"/>
      <c r="AP68" s="360">
        <f t="shared" si="6"/>
        <v>0</v>
      </c>
      <c r="AQ68" s="360"/>
      <c r="AR68" s="360"/>
      <c r="AS68" s="360"/>
      <c r="AT68" s="358" t="s">
        <v>3256</v>
      </c>
      <c r="AU68" s="360" t="s">
        <v>156</v>
      </c>
      <c r="AV68" s="360" t="s">
        <v>197</v>
      </c>
      <c r="AW68" s="360" t="s">
        <v>198</v>
      </c>
      <c r="AX68" s="358"/>
      <c r="AY68" s="358"/>
      <c r="AZ68" s="386"/>
    </row>
    <row r="69" spans="1:52" s="356" customFormat="1" ht="15.6" customHeight="1">
      <c r="A69" s="357">
        <v>93</v>
      </c>
      <c r="B69" s="357">
        <v>16</v>
      </c>
      <c r="C69" s="357" t="s">
        <v>320</v>
      </c>
      <c r="D69" s="382" t="s">
        <v>3257</v>
      </c>
      <c r="E69" s="360">
        <v>0.1</v>
      </c>
      <c r="F69" s="361"/>
      <c r="G69" s="360" t="s">
        <v>329</v>
      </c>
      <c r="H69" s="360">
        <f t="shared" si="9"/>
        <v>0.1</v>
      </c>
      <c r="I69" s="360">
        <f t="shared" si="3"/>
        <v>0</v>
      </c>
      <c r="J69" s="360"/>
      <c r="K69" s="360"/>
      <c r="L69" s="360"/>
      <c r="M69" s="360"/>
      <c r="N69" s="360"/>
      <c r="O69" s="360"/>
      <c r="P69" s="360"/>
      <c r="Q69" s="360"/>
      <c r="R69" s="360"/>
      <c r="S69" s="360">
        <f t="shared" si="4"/>
        <v>0</v>
      </c>
      <c r="T69" s="360"/>
      <c r="U69" s="360"/>
      <c r="V69" s="360"/>
      <c r="W69" s="360"/>
      <c r="X69" s="360"/>
      <c r="Y69" s="360"/>
      <c r="Z69" s="360">
        <f t="shared" si="5"/>
        <v>0.1</v>
      </c>
      <c r="AA69" s="360"/>
      <c r="AB69" s="360"/>
      <c r="AC69" s="360"/>
      <c r="AD69" s="360"/>
      <c r="AE69" s="360"/>
      <c r="AF69" s="360">
        <v>0.1</v>
      </c>
      <c r="AG69" s="360"/>
      <c r="AH69" s="360"/>
      <c r="AI69" s="360"/>
      <c r="AJ69" s="360"/>
      <c r="AK69" s="360"/>
      <c r="AL69" s="360"/>
      <c r="AM69" s="360"/>
      <c r="AN69" s="360"/>
      <c r="AO69" s="360"/>
      <c r="AP69" s="360">
        <f t="shared" si="6"/>
        <v>0</v>
      </c>
      <c r="AQ69" s="360"/>
      <c r="AR69" s="360"/>
      <c r="AS69" s="360"/>
      <c r="AT69" s="364" t="s">
        <v>3258</v>
      </c>
      <c r="AU69" s="357" t="s">
        <v>157</v>
      </c>
      <c r="AV69" s="360" t="s">
        <v>196</v>
      </c>
      <c r="AW69" s="360" t="s">
        <v>198</v>
      </c>
      <c r="AX69" s="364"/>
      <c r="AY69" s="364"/>
      <c r="AZ69" s="383"/>
    </row>
    <row r="70" spans="1:52" s="356" customFormat="1" ht="15.6" customHeight="1">
      <c r="A70" s="357">
        <v>94</v>
      </c>
      <c r="B70" s="357">
        <v>17</v>
      </c>
      <c r="C70" s="357" t="s">
        <v>320</v>
      </c>
      <c r="D70" s="382" t="s">
        <v>1718</v>
      </c>
      <c r="E70" s="360">
        <v>0.1</v>
      </c>
      <c r="F70" s="361"/>
      <c r="G70" s="360" t="s">
        <v>305</v>
      </c>
      <c r="H70" s="360">
        <f t="shared" si="9"/>
        <v>0.1</v>
      </c>
      <c r="I70" s="360">
        <f t="shared" si="3"/>
        <v>0.1</v>
      </c>
      <c r="J70" s="360"/>
      <c r="K70" s="360">
        <v>0.1</v>
      </c>
      <c r="L70" s="360"/>
      <c r="M70" s="360"/>
      <c r="N70" s="360"/>
      <c r="O70" s="360"/>
      <c r="P70" s="360"/>
      <c r="Q70" s="360"/>
      <c r="R70" s="360"/>
      <c r="S70" s="360">
        <f t="shared" si="4"/>
        <v>0</v>
      </c>
      <c r="T70" s="360"/>
      <c r="U70" s="360"/>
      <c r="V70" s="360"/>
      <c r="W70" s="360"/>
      <c r="X70" s="360"/>
      <c r="Y70" s="360"/>
      <c r="Z70" s="360">
        <f t="shared" si="5"/>
        <v>0</v>
      </c>
      <c r="AA70" s="360"/>
      <c r="AB70" s="360"/>
      <c r="AC70" s="360"/>
      <c r="AD70" s="360"/>
      <c r="AE70" s="360"/>
      <c r="AF70" s="360"/>
      <c r="AG70" s="360"/>
      <c r="AH70" s="360"/>
      <c r="AI70" s="360"/>
      <c r="AJ70" s="360"/>
      <c r="AK70" s="360"/>
      <c r="AL70" s="360"/>
      <c r="AM70" s="360"/>
      <c r="AN70" s="360"/>
      <c r="AO70" s="360"/>
      <c r="AP70" s="360">
        <f t="shared" si="6"/>
        <v>0</v>
      </c>
      <c r="AQ70" s="360"/>
      <c r="AR70" s="360"/>
      <c r="AS70" s="360"/>
      <c r="AT70" s="360"/>
      <c r="AU70" s="357" t="s">
        <v>157</v>
      </c>
      <c r="AV70" s="360" t="s">
        <v>196</v>
      </c>
      <c r="AW70" s="360" t="s">
        <v>198</v>
      </c>
      <c r="AX70" s="360"/>
      <c r="AY70" s="360"/>
      <c r="AZ70" s="383"/>
    </row>
    <row r="71" spans="1:52" s="356" customFormat="1" ht="15.6" customHeight="1">
      <c r="A71" s="357">
        <v>96</v>
      </c>
      <c r="B71" s="357">
        <v>18</v>
      </c>
      <c r="C71" s="357" t="s">
        <v>320</v>
      </c>
      <c r="D71" s="382" t="s">
        <v>1719</v>
      </c>
      <c r="E71" s="360">
        <v>0.5</v>
      </c>
      <c r="F71" s="361"/>
      <c r="G71" s="360" t="s">
        <v>321</v>
      </c>
      <c r="H71" s="360">
        <f t="shared" si="9"/>
        <v>0.5</v>
      </c>
      <c r="I71" s="360">
        <f t="shared" si="3"/>
        <v>0</v>
      </c>
      <c r="J71" s="360"/>
      <c r="K71" s="360"/>
      <c r="L71" s="360"/>
      <c r="M71" s="360"/>
      <c r="N71" s="360"/>
      <c r="O71" s="360"/>
      <c r="P71" s="360"/>
      <c r="Q71" s="360"/>
      <c r="R71" s="360"/>
      <c r="S71" s="360">
        <f t="shared" si="4"/>
        <v>0.5</v>
      </c>
      <c r="T71" s="360"/>
      <c r="U71" s="360"/>
      <c r="V71" s="360"/>
      <c r="W71" s="360">
        <v>0.5</v>
      </c>
      <c r="X71" s="360"/>
      <c r="Y71" s="360"/>
      <c r="Z71" s="360">
        <f t="shared" si="5"/>
        <v>0</v>
      </c>
      <c r="AA71" s="360"/>
      <c r="AB71" s="360"/>
      <c r="AC71" s="360"/>
      <c r="AD71" s="360"/>
      <c r="AE71" s="360"/>
      <c r="AF71" s="360"/>
      <c r="AG71" s="360"/>
      <c r="AH71" s="360"/>
      <c r="AI71" s="360"/>
      <c r="AJ71" s="360"/>
      <c r="AK71" s="360"/>
      <c r="AL71" s="360"/>
      <c r="AM71" s="360"/>
      <c r="AN71" s="360"/>
      <c r="AO71" s="360"/>
      <c r="AP71" s="360">
        <f t="shared" si="6"/>
        <v>0</v>
      </c>
      <c r="AQ71" s="360"/>
      <c r="AR71" s="360"/>
      <c r="AS71" s="360"/>
      <c r="AT71" s="360"/>
      <c r="AU71" s="357" t="s">
        <v>159</v>
      </c>
      <c r="AV71" s="360" t="s">
        <v>196</v>
      </c>
      <c r="AW71" s="360" t="s">
        <v>198</v>
      </c>
      <c r="AX71" s="360"/>
      <c r="AY71" s="390"/>
      <c r="AZ71" s="391"/>
    </row>
    <row r="72" spans="1:52" s="356" customFormat="1" ht="62.45" customHeight="1">
      <c r="A72" s="357"/>
      <c r="B72" s="357">
        <v>19</v>
      </c>
      <c r="C72" s="357" t="s">
        <v>320</v>
      </c>
      <c r="D72" s="382" t="s">
        <v>1720</v>
      </c>
      <c r="E72" s="360">
        <v>1.2</v>
      </c>
      <c r="F72" s="361"/>
      <c r="G72" s="360" t="s">
        <v>308</v>
      </c>
      <c r="H72" s="360">
        <f t="shared" si="9"/>
        <v>1.2</v>
      </c>
      <c r="I72" s="360">
        <f t="shared" si="3"/>
        <v>0</v>
      </c>
      <c r="J72" s="360"/>
      <c r="K72" s="360"/>
      <c r="L72" s="360"/>
      <c r="M72" s="360"/>
      <c r="N72" s="360">
        <v>1.2</v>
      </c>
      <c r="O72" s="360"/>
      <c r="P72" s="360"/>
      <c r="Q72" s="360"/>
      <c r="R72" s="360"/>
      <c r="S72" s="360">
        <f t="shared" si="4"/>
        <v>0</v>
      </c>
      <c r="T72" s="360"/>
      <c r="U72" s="360"/>
      <c r="V72" s="360"/>
      <c r="W72" s="360"/>
      <c r="X72" s="360"/>
      <c r="Y72" s="360"/>
      <c r="Z72" s="360">
        <f t="shared" si="5"/>
        <v>0</v>
      </c>
      <c r="AA72" s="360"/>
      <c r="AB72" s="360"/>
      <c r="AC72" s="360"/>
      <c r="AD72" s="360"/>
      <c r="AE72" s="360"/>
      <c r="AF72" s="360"/>
      <c r="AG72" s="360"/>
      <c r="AH72" s="360"/>
      <c r="AI72" s="360"/>
      <c r="AJ72" s="360"/>
      <c r="AK72" s="360"/>
      <c r="AL72" s="360"/>
      <c r="AM72" s="360"/>
      <c r="AN72" s="360"/>
      <c r="AO72" s="360"/>
      <c r="AP72" s="360">
        <f t="shared" si="6"/>
        <v>0</v>
      </c>
      <c r="AQ72" s="360"/>
      <c r="AR72" s="360"/>
      <c r="AS72" s="360"/>
      <c r="AT72" s="360"/>
      <c r="AU72" s="357" t="s">
        <v>159</v>
      </c>
      <c r="AV72" s="360" t="s">
        <v>197</v>
      </c>
      <c r="AW72" s="360" t="s">
        <v>198</v>
      </c>
      <c r="AX72" s="360"/>
      <c r="AY72" s="360"/>
      <c r="AZ72" s="383"/>
    </row>
    <row r="73" spans="1:52" s="356" customFormat="1" ht="31.15" customHeight="1">
      <c r="A73" s="357">
        <v>97</v>
      </c>
      <c r="B73" s="357">
        <v>20</v>
      </c>
      <c r="C73" s="357" t="s">
        <v>320</v>
      </c>
      <c r="D73" s="392" t="s">
        <v>3259</v>
      </c>
      <c r="E73" s="360">
        <v>1.1499999999999999</v>
      </c>
      <c r="F73" s="361"/>
      <c r="G73" s="360" t="s">
        <v>311</v>
      </c>
      <c r="H73" s="360">
        <f t="shared" si="9"/>
        <v>1.1499999999999999</v>
      </c>
      <c r="I73" s="360">
        <f t="shared" si="3"/>
        <v>0</v>
      </c>
      <c r="J73" s="360"/>
      <c r="K73" s="360"/>
      <c r="L73" s="360"/>
      <c r="M73" s="360"/>
      <c r="N73" s="360"/>
      <c r="O73" s="360">
        <v>1.1499999999999999</v>
      </c>
      <c r="P73" s="360"/>
      <c r="Q73" s="360"/>
      <c r="R73" s="360"/>
      <c r="S73" s="360">
        <f t="shared" si="4"/>
        <v>0</v>
      </c>
      <c r="T73" s="360"/>
      <c r="U73" s="360"/>
      <c r="V73" s="360"/>
      <c r="W73" s="360"/>
      <c r="X73" s="360"/>
      <c r="Y73" s="360"/>
      <c r="Z73" s="360">
        <f t="shared" si="5"/>
        <v>0</v>
      </c>
      <c r="AA73" s="360"/>
      <c r="AB73" s="360"/>
      <c r="AC73" s="360"/>
      <c r="AD73" s="360"/>
      <c r="AE73" s="360"/>
      <c r="AF73" s="360"/>
      <c r="AG73" s="360"/>
      <c r="AH73" s="360"/>
      <c r="AI73" s="360"/>
      <c r="AJ73" s="360"/>
      <c r="AK73" s="360"/>
      <c r="AL73" s="360"/>
      <c r="AM73" s="360"/>
      <c r="AN73" s="360"/>
      <c r="AO73" s="360"/>
      <c r="AP73" s="360">
        <f t="shared" si="6"/>
        <v>0</v>
      </c>
      <c r="AQ73" s="360"/>
      <c r="AR73" s="360"/>
      <c r="AS73" s="360"/>
      <c r="AT73" s="357" t="s">
        <v>3260</v>
      </c>
      <c r="AU73" s="357" t="s">
        <v>159</v>
      </c>
      <c r="AV73" s="360" t="s">
        <v>196</v>
      </c>
      <c r="AW73" s="360" t="s">
        <v>198</v>
      </c>
      <c r="AX73" s="357"/>
      <c r="AY73" s="357"/>
      <c r="AZ73" s="393"/>
    </row>
    <row r="74" spans="1:52" s="356" customFormat="1" ht="15.6" customHeight="1">
      <c r="A74" s="357">
        <v>98</v>
      </c>
      <c r="B74" s="357">
        <v>21</v>
      </c>
      <c r="C74" s="357" t="s">
        <v>320</v>
      </c>
      <c r="D74" s="392" t="s">
        <v>3261</v>
      </c>
      <c r="E74" s="360">
        <v>3</v>
      </c>
      <c r="F74" s="361"/>
      <c r="G74" s="360" t="s">
        <v>192</v>
      </c>
      <c r="H74" s="360">
        <f t="shared" si="9"/>
        <v>3</v>
      </c>
      <c r="I74" s="360">
        <f t="shared" si="3"/>
        <v>0</v>
      </c>
      <c r="J74" s="360"/>
      <c r="K74" s="360"/>
      <c r="L74" s="360"/>
      <c r="M74" s="360"/>
      <c r="N74" s="360"/>
      <c r="O74" s="360"/>
      <c r="P74" s="360"/>
      <c r="Q74" s="360"/>
      <c r="R74" s="360"/>
      <c r="S74" s="360">
        <f t="shared" si="4"/>
        <v>0</v>
      </c>
      <c r="T74" s="360"/>
      <c r="U74" s="360"/>
      <c r="V74" s="360"/>
      <c r="W74" s="360"/>
      <c r="X74" s="360"/>
      <c r="Y74" s="360"/>
      <c r="Z74" s="360">
        <f t="shared" si="5"/>
        <v>0</v>
      </c>
      <c r="AA74" s="360"/>
      <c r="AB74" s="360"/>
      <c r="AC74" s="360"/>
      <c r="AD74" s="360"/>
      <c r="AE74" s="360"/>
      <c r="AF74" s="360"/>
      <c r="AG74" s="360"/>
      <c r="AH74" s="360"/>
      <c r="AI74" s="360"/>
      <c r="AJ74" s="360"/>
      <c r="AK74" s="360"/>
      <c r="AL74" s="360"/>
      <c r="AM74" s="360"/>
      <c r="AN74" s="360"/>
      <c r="AO74" s="360"/>
      <c r="AP74" s="360">
        <f t="shared" si="6"/>
        <v>3</v>
      </c>
      <c r="AQ74" s="360"/>
      <c r="AR74" s="360"/>
      <c r="AS74" s="360">
        <v>3</v>
      </c>
      <c r="AT74" s="360" t="s">
        <v>3262</v>
      </c>
      <c r="AU74" s="357" t="s">
        <v>159</v>
      </c>
      <c r="AV74" s="360" t="s">
        <v>196</v>
      </c>
      <c r="AW74" s="360" t="s">
        <v>198</v>
      </c>
      <c r="AX74" s="360"/>
      <c r="AY74" s="360"/>
      <c r="AZ74" s="393"/>
    </row>
    <row r="75" spans="1:52" s="356" customFormat="1" ht="46.9" customHeight="1">
      <c r="A75" s="357">
        <v>98</v>
      </c>
      <c r="B75" s="357">
        <v>22</v>
      </c>
      <c r="C75" s="357" t="s">
        <v>320</v>
      </c>
      <c r="D75" s="392" t="s">
        <v>1721</v>
      </c>
      <c r="E75" s="360">
        <v>0.2</v>
      </c>
      <c r="F75" s="361"/>
      <c r="G75" s="360" t="s">
        <v>304</v>
      </c>
      <c r="H75" s="360">
        <f t="shared" si="9"/>
        <v>0.2</v>
      </c>
      <c r="I75" s="360">
        <f t="shared" si="3"/>
        <v>0.2</v>
      </c>
      <c r="J75" s="360">
        <v>0.2</v>
      </c>
      <c r="K75" s="360"/>
      <c r="L75" s="360"/>
      <c r="M75" s="360"/>
      <c r="N75" s="360"/>
      <c r="O75" s="360"/>
      <c r="P75" s="360"/>
      <c r="Q75" s="360"/>
      <c r="R75" s="360"/>
      <c r="S75" s="360">
        <f t="shared" si="4"/>
        <v>0</v>
      </c>
      <c r="T75" s="360"/>
      <c r="U75" s="360"/>
      <c r="V75" s="360"/>
      <c r="W75" s="360"/>
      <c r="X75" s="360"/>
      <c r="Y75" s="360"/>
      <c r="Z75" s="360">
        <f t="shared" si="5"/>
        <v>0</v>
      </c>
      <c r="AA75" s="360"/>
      <c r="AB75" s="360"/>
      <c r="AC75" s="360"/>
      <c r="AD75" s="360"/>
      <c r="AE75" s="360"/>
      <c r="AF75" s="360"/>
      <c r="AG75" s="360"/>
      <c r="AH75" s="360"/>
      <c r="AI75" s="360"/>
      <c r="AJ75" s="360"/>
      <c r="AK75" s="360"/>
      <c r="AL75" s="360"/>
      <c r="AM75" s="360"/>
      <c r="AN75" s="360"/>
      <c r="AO75" s="360"/>
      <c r="AP75" s="360">
        <f t="shared" si="6"/>
        <v>0</v>
      </c>
      <c r="AQ75" s="360"/>
      <c r="AR75" s="360"/>
      <c r="AS75" s="360"/>
      <c r="AT75" s="360" t="s">
        <v>3263</v>
      </c>
      <c r="AU75" s="357" t="s">
        <v>159</v>
      </c>
      <c r="AV75" s="360" t="s">
        <v>197</v>
      </c>
      <c r="AW75" s="360" t="s">
        <v>198</v>
      </c>
      <c r="AX75" s="360" t="s">
        <v>44</v>
      </c>
      <c r="AY75" s="360"/>
      <c r="AZ75" s="393"/>
    </row>
    <row r="76" spans="1:52" s="356" customFormat="1" ht="47.45" customHeight="1">
      <c r="A76" s="357">
        <v>101</v>
      </c>
      <c r="B76" s="357">
        <v>23</v>
      </c>
      <c r="C76" s="357" t="s">
        <v>320</v>
      </c>
      <c r="D76" s="359" t="s">
        <v>3264</v>
      </c>
      <c r="E76" s="360">
        <v>0.35</v>
      </c>
      <c r="F76" s="367"/>
      <c r="G76" s="360" t="s">
        <v>331</v>
      </c>
      <c r="H76" s="360">
        <f t="shared" si="9"/>
        <v>0.35</v>
      </c>
      <c r="I76" s="360">
        <f t="shared" si="3"/>
        <v>0</v>
      </c>
      <c r="J76" s="360"/>
      <c r="K76" s="360"/>
      <c r="L76" s="360"/>
      <c r="M76" s="360"/>
      <c r="N76" s="360"/>
      <c r="O76" s="360"/>
      <c r="P76" s="360"/>
      <c r="Q76" s="360"/>
      <c r="R76" s="360"/>
      <c r="S76" s="360">
        <f t="shared" si="4"/>
        <v>0</v>
      </c>
      <c r="T76" s="360"/>
      <c r="U76" s="360"/>
      <c r="V76" s="360"/>
      <c r="W76" s="360"/>
      <c r="X76" s="360"/>
      <c r="Y76" s="360"/>
      <c r="Z76" s="360">
        <f t="shared" si="5"/>
        <v>0.35</v>
      </c>
      <c r="AA76" s="360"/>
      <c r="AB76" s="360"/>
      <c r="AC76" s="360"/>
      <c r="AD76" s="360"/>
      <c r="AE76" s="360"/>
      <c r="AF76" s="360"/>
      <c r="AG76" s="360"/>
      <c r="AH76" s="360"/>
      <c r="AI76" s="360"/>
      <c r="AJ76" s="360"/>
      <c r="AK76" s="360"/>
      <c r="AL76" s="360"/>
      <c r="AM76" s="360">
        <v>0.35</v>
      </c>
      <c r="AN76" s="360"/>
      <c r="AO76" s="360"/>
      <c r="AP76" s="360">
        <f t="shared" si="6"/>
        <v>0</v>
      </c>
      <c r="AQ76" s="360"/>
      <c r="AR76" s="367"/>
      <c r="AS76" s="367"/>
      <c r="AT76" s="357" t="s">
        <v>3222</v>
      </c>
      <c r="AU76" s="368" t="s">
        <v>1801</v>
      </c>
      <c r="AV76" s="360" t="s">
        <v>197</v>
      </c>
      <c r="AW76" s="360" t="s">
        <v>198</v>
      </c>
      <c r="AX76" s="357"/>
      <c r="AY76" s="379"/>
      <c r="AZ76" s="380"/>
    </row>
    <row r="77" spans="1:52" s="356" customFormat="1" ht="31.15" customHeight="1">
      <c r="A77" s="357">
        <v>102</v>
      </c>
      <c r="B77" s="357">
        <v>24</v>
      </c>
      <c r="C77" s="357" t="s">
        <v>320</v>
      </c>
      <c r="D77" s="382" t="s">
        <v>1722</v>
      </c>
      <c r="E77" s="360">
        <v>0.35</v>
      </c>
      <c r="F77" s="367"/>
      <c r="G77" s="360" t="s">
        <v>3265</v>
      </c>
      <c r="H77" s="360">
        <f t="shared" si="9"/>
        <v>0.35</v>
      </c>
      <c r="I77" s="360">
        <f t="shared" si="3"/>
        <v>0.15</v>
      </c>
      <c r="J77" s="360">
        <v>0.15</v>
      </c>
      <c r="K77" s="360"/>
      <c r="L77" s="360">
        <v>0.2</v>
      </c>
      <c r="M77" s="360"/>
      <c r="N77" s="360"/>
      <c r="O77" s="360"/>
      <c r="P77" s="360"/>
      <c r="Q77" s="360"/>
      <c r="R77" s="360"/>
      <c r="S77" s="360">
        <f t="shared" si="4"/>
        <v>0</v>
      </c>
      <c r="T77" s="360"/>
      <c r="U77" s="360"/>
      <c r="V77" s="360"/>
      <c r="W77" s="360"/>
      <c r="X77" s="360"/>
      <c r="Y77" s="360"/>
      <c r="Z77" s="360">
        <f t="shared" si="5"/>
        <v>0</v>
      </c>
      <c r="AA77" s="360"/>
      <c r="AB77" s="360"/>
      <c r="AC77" s="360"/>
      <c r="AD77" s="360"/>
      <c r="AE77" s="360"/>
      <c r="AF77" s="360"/>
      <c r="AG77" s="360"/>
      <c r="AH77" s="360"/>
      <c r="AI77" s="360"/>
      <c r="AJ77" s="360"/>
      <c r="AK77" s="360"/>
      <c r="AL77" s="360"/>
      <c r="AM77" s="360"/>
      <c r="AN77" s="360"/>
      <c r="AO77" s="360"/>
      <c r="AP77" s="360">
        <f t="shared" si="6"/>
        <v>0</v>
      </c>
      <c r="AQ77" s="360"/>
      <c r="AR77" s="367"/>
      <c r="AS77" s="367"/>
      <c r="AT77" s="357" t="s">
        <v>3266</v>
      </c>
      <c r="AU77" s="368" t="s">
        <v>199</v>
      </c>
      <c r="AV77" s="360" t="s">
        <v>197</v>
      </c>
      <c r="AW77" s="360" t="s">
        <v>198</v>
      </c>
      <c r="AX77" s="357" t="s">
        <v>1723</v>
      </c>
      <c r="AY77" s="379"/>
      <c r="AZ77" s="380"/>
    </row>
    <row r="78" spans="1:52" s="356" customFormat="1" ht="36" customHeight="1">
      <c r="A78" s="357">
        <v>103</v>
      </c>
      <c r="B78" s="357">
        <v>25</v>
      </c>
      <c r="C78" s="357" t="s">
        <v>320</v>
      </c>
      <c r="D78" s="359" t="s">
        <v>3267</v>
      </c>
      <c r="E78" s="360">
        <v>0.8</v>
      </c>
      <c r="F78" s="367"/>
      <c r="G78" s="360" t="s">
        <v>191</v>
      </c>
      <c r="H78" s="360">
        <f t="shared" si="9"/>
        <v>0.8</v>
      </c>
      <c r="I78" s="360">
        <f t="shared" si="3"/>
        <v>0</v>
      </c>
      <c r="J78" s="360"/>
      <c r="K78" s="360"/>
      <c r="L78" s="360"/>
      <c r="M78" s="360">
        <v>0.8</v>
      </c>
      <c r="N78" s="360"/>
      <c r="O78" s="360"/>
      <c r="P78" s="360"/>
      <c r="Q78" s="360"/>
      <c r="R78" s="360"/>
      <c r="S78" s="360">
        <f t="shared" si="4"/>
        <v>0</v>
      </c>
      <c r="T78" s="360"/>
      <c r="U78" s="360"/>
      <c r="V78" s="360"/>
      <c r="W78" s="360"/>
      <c r="X78" s="360"/>
      <c r="Y78" s="360"/>
      <c r="Z78" s="360">
        <f t="shared" si="5"/>
        <v>0</v>
      </c>
      <c r="AA78" s="360"/>
      <c r="AB78" s="360"/>
      <c r="AC78" s="360"/>
      <c r="AD78" s="360"/>
      <c r="AE78" s="360"/>
      <c r="AF78" s="360"/>
      <c r="AG78" s="360"/>
      <c r="AH78" s="360"/>
      <c r="AI78" s="360"/>
      <c r="AJ78" s="360"/>
      <c r="AK78" s="360"/>
      <c r="AL78" s="360"/>
      <c r="AM78" s="360"/>
      <c r="AN78" s="360"/>
      <c r="AO78" s="360"/>
      <c r="AP78" s="360">
        <f t="shared" si="6"/>
        <v>0</v>
      </c>
      <c r="AQ78" s="360"/>
      <c r="AR78" s="367"/>
      <c r="AS78" s="367"/>
      <c r="AT78" s="357"/>
      <c r="AU78" s="368" t="s">
        <v>199</v>
      </c>
      <c r="AV78" s="360" t="s">
        <v>197</v>
      </c>
      <c r="AW78" s="360" t="s">
        <v>198</v>
      </c>
      <c r="AX78" s="357" t="s">
        <v>1723</v>
      </c>
      <c r="AY78" s="379"/>
      <c r="AZ78" s="380"/>
    </row>
    <row r="79" spans="1:52" s="356" customFormat="1" ht="109.15" customHeight="1">
      <c r="A79" s="357">
        <v>106</v>
      </c>
      <c r="B79" s="357">
        <v>26</v>
      </c>
      <c r="C79" s="357" t="s">
        <v>320</v>
      </c>
      <c r="D79" s="359" t="s">
        <v>3268</v>
      </c>
      <c r="E79" s="360">
        <v>0.8</v>
      </c>
      <c r="F79" s="367"/>
      <c r="G79" s="360" t="s">
        <v>3269</v>
      </c>
      <c r="H79" s="360">
        <f t="shared" si="9"/>
        <v>0.8</v>
      </c>
      <c r="I79" s="360">
        <f t="shared" si="3"/>
        <v>0.3</v>
      </c>
      <c r="J79" s="360"/>
      <c r="K79" s="360">
        <v>0.3</v>
      </c>
      <c r="L79" s="360">
        <v>0.3</v>
      </c>
      <c r="M79" s="360"/>
      <c r="N79" s="360">
        <v>0.2</v>
      </c>
      <c r="O79" s="360"/>
      <c r="P79" s="360"/>
      <c r="Q79" s="360"/>
      <c r="R79" s="360"/>
      <c r="S79" s="360">
        <f t="shared" si="4"/>
        <v>0</v>
      </c>
      <c r="T79" s="360"/>
      <c r="U79" s="360"/>
      <c r="V79" s="360"/>
      <c r="W79" s="360"/>
      <c r="X79" s="360"/>
      <c r="Y79" s="360"/>
      <c r="Z79" s="360">
        <f t="shared" si="5"/>
        <v>0</v>
      </c>
      <c r="AA79" s="360"/>
      <c r="AB79" s="360"/>
      <c r="AC79" s="360"/>
      <c r="AD79" s="360"/>
      <c r="AE79" s="360"/>
      <c r="AF79" s="360"/>
      <c r="AG79" s="360"/>
      <c r="AH79" s="360"/>
      <c r="AI79" s="360"/>
      <c r="AJ79" s="360"/>
      <c r="AK79" s="360"/>
      <c r="AL79" s="360"/>
      <c r="AM79" s="360"/>
      <c r="AN79" s="360"/>
      <c r="AO79" s="360"/>
      <c r="AP79" s="360">
        <f t="shared" si="6"/>
        <v>0</v>
      </c>
      <c r="AQ79" s="360"/>
      <c r="AR79" s="367"/>
      <c r="AS79" s="367"/>
      <c r="AT79" s="357"/>
      <c r="AU79" s="368" t="s">
        <v>1799</v>
      </c>
      <c r="AV79" s="360" t="s">
        <v>197</v>
      </c>
      <c r="AW79" s="360" t="s">
        <v>198</v>
      </c>
      <c r="AX79" s="357" t="s">
        <v>1724</v>
      </c>
      <c r="AY79" s="379"/>
      <c r="AZ79" s="380"/>
    </row>
    <row r="80" spans="1:52" s="356" customFormat="1" ht="15.6" customHeight="1">
      <c r="A80" s="357">
        <v>107</v>
      </c>
      <c r="B80" s="357">
        <v>27</v>
      </c>
      <c r="C80" s="357" t="s">
        <v>320</v>
      </c>
      <c r="D80" s="359" t="s">
        <v>1725</v>
      </c>
      <c r="E80" s="360">
        <v>0.12</v>
      </c>
      <c r="F80" s="367"/>
      <c r="G80" s="360" t="s">
        <v>304</v>
      </c>
      <c r="H80" s="360">
        <f t="shared" si="9"/>
        <v>0.12</v>
      </c>
      <c r="I80" s="360">
        <f t="shared" ref="I80:I179" si="10">SUM(J80:K80)</f>
        <v>0.12</v>
      </c>
      <c r="J80" s="360">
        <v>0.12</v>
      </c>
      <c r="K80" s="360"/>
      <c r="L80" s="360"/>
      <c r="M80" s="360"/>
      <c r="N80" s="360"/>
      <c r="O80" s="360"/>
      <c r="P80" s="360"/>
      <c r="Q80" s="360"/>
      <c r="R80" s="360"/>
      <c r="S80" s="360">
        <f t="shared" ref="S80:S101" si="11">SUM(T80:Y80)</f>
        <v>0</v>
      </c>
      <c r="T80" s="360"/>
      <c r="U80" s="360"/>
      <c r="V80" s="360"/>
      <c r="W80" s="360"/>
      <c r="X80" s="360"/>
      <c r="Y80" s="360"/>
      <c r="Z80" s="360">
        <f t="shared" ref="Z80:Z179" si="12">SUM(AA80:AO80)</f>
        <v>0</v>
      </c>
      <c r="AA80" s="360"/>
      <c r="AB80" s="360"/>
      <c r="AC80" s="360"/>
      <c r="AD80" s="360"/>
      <c r="AE80" s="360"/>
      <c r="AF80" s="360"/>
      <c r="AG80" s="360"/>
      <c r="AH80" s="360"/>
      <c r="AI80" s="360"/>
      <c r="AJ80" s="360"/>
      <c r="AK80" s="360"/>
      <c r="AL80" s="360"/>
      <c r="AM80" s="360"/>
      <c r="AN80" s="360"/>
      <c r="AO80" s="360"/>
      <c r="AP80" s="360">
        <f t="shared" ref="AP80:AP179" si="13">SUM(AQ80:AS80)</f>
        <v>0</v>
      </c>
      <c r="AQ80" s="360"/>
      <c r="AR80" s="367"/>
      <c r="AS80" s="367"/>
      <c r="AT80" s="357" t="s">
        <v>3270</v>
      </c>
      <c r="AU80" s="360" t="s">
        <v>1793</v>
      </c>
      <c r="AV80" s="360" t="s">
        <v>197</v>
      </c>
      <c r="AW80" s="360" t="s">
        <v>198</v>
      </c>
      <c r="AX80" s="357"/>
      <c r="AY80" s="379"/>
      <c r="AZ80" s="380"/>
    </row>
    <row r="81" spans="1:52" s="356" customFormat="1" ht="49.15" customHeight="1">
      <c r="A81" s="357">
        <v>115</v>
      </c>
      <c r="B81" s="357">
        <v>28</v>
      </c>
      <c r="C81" s="357" t="s">
        <v>320</v>
      </c>
      <c r="D81" s="359" t="s">
        <v>52</v>
      </c>
      <c r="E81" s="360">
        <v>0.9</v>
      </c>
      <c r="F81" s="367"/>
      <c r="G81" s="360" t="s">
        <v>190</v>
      </c>
      <c r="H81" s="360">
        <f t="shared" si="9"/>
        <v>0.9</v>
      </c>
      <c r="I81" s="360">
        <f t="shared" si="10"/>
        <v>0</v>
      </c>
      <c r="J81" s="360"/>
      <c r="K81" s="360"/>
      <c r="L81" s="360">
        <v>0.9</v>
      </c>
      <c r="M81" s="360"/>
      <c r="N81" s="360"/>
      <c r="O81" s="360"/>
      <c r="P81" s="360"/>
      <c r="Q81" s="360"/>
      <c r="R81" s="360"/>
      <c r="S81" s="360">
        <f t="shared" si="11"/>
        <v>0</v>
      </c>
      <c r="T81" s="360"/>
      <c r="U81" s="360"/>
      <c r="V81" s="360"/>
      <c r="W81" s="360"/>
      <c r="X81" s="360"/>
      <c r="Y81" s="360"/>
      <c r="Z81" s="360">
        <f t="shared" si="12"/>
        <v>0</v>
      </c>
      <c r="AA81" s="360"/>
      <c r="AB81" s="360"/>
      <c r="AC81" s="360"/>
      <c r="AD81" s="360"/>
      <c r="AE81" s="360"/>
      <c r="AF81" s="360"/>
      <c r="AG81" s="360"/>
      <c r="AH81" s="360"/>
      <c r="AI81" s="360"/>
      <c r="AJ81" s="360"/>
      <c r="AK81" s="360"/>
      <c r="AL81" s="360"/>
      <c r="AM81" s="360"/>
      <c r="AN81" s="360"/>
      <c r="AO81" s="360"/>
      <c r="AP81" s="360">
        <f t="shared" si="13"/>
        <v>0</v>
      </c>
      <c r="AQ81" s="360"/>
      <c r="AR81" s="367"/>
      <c r="AS81" s="367"/>
      <c r="AT81" s="357" t="s">
        <v>5</v>
      </c>
      <c r="AU81" s="360" t="s">
        <v>1793</v>
      </c>
      <c r="AV81" s="360" t="s">
        <v>197</v>
      </c>
      <c r="AW81" s="360" t="s">
        <v>198</v>
      </c>
      <c r="AX81" s="357"/>
      <c r="AY81" s="379"/>
      <c r="AZ81" s="380"/>
    </row>
    <row r="82" spans="1:52" s="356" customFormat="1" ht="15.6" customHeight="1">
      <c r="A82" s="357">
        <v>116</v>
      </c>
      <c r="B82" s="357"/>
      <c r="C82" s="357" t="s">
        <v>320</v>
      </c>
      <c r="D82" s="359" t="s">
        <v>1534</v>
      </c>
      <c r="E82" s="360">
        <v>0.1</v>
      </c>
      <c r="F82" s="367"/>
      <c r="G82" s="360" t="s">
        <v>340</v>
      </c>
      <c r="H82" s="360">
        <f t="shared" si="9"/>
        <v>0.1</v>
      </c>
      <c r="I82" s="360">
        <f t="shared" si="10"/>
        <v>0</v>
      </c>
      <c r="J82" s="360"/>
      <c r="K82" s="360"/>
      <c r="L82" s="360"/>
      <c r="M82" s="360"/>
      <c r="N82" s="360"/>
      <c r="O82" s="360"/>
      <c r="P82" s="360"/>
      <c r="Q82" s="360"/>
      <c r="R82" s="360"/>
      <c r="S82" s="360">
        <f t="shared" si="11"/>
        <v>0</v>
      </c>
      <c r="T82" s="360"/>
      <c r="U82" s="360"/>
      <c r="V82" s="360"/>
      <c r="W82" s="360"/>
      <c r="X82" s="360"/>
      <c r="Y82" s="360"/>
      <c r="Z82" s="360">
        <f t="shared" si="12"/>
        <v>0.1</v>
      </c>
      <c r="AA82" s="360">
        <v>0.1</v>
      </c>
      <c r="AB82" s="360"/>
      <c r="AC82" s="360"/>
      <c r="AD82" s="360"/>
      <c r="AE82" s="360"/>
      <c r="AF82" s="360"/>
      <c r="AG82" s="360"/>
      <c r="AH82" s="360"/>
      <c r="AI82" s="360"/>
      <c r="AJ82" s="360"/>
      <c r="AK82" s="360"/>
      <c r="AL82" s="360"/>
      <c r="AM82" s="360"/>
      <c r="AN82" s="360"/>
      <c r="AO82" s="360"/>
      <c r="AP82" s="360">
        <f t="shared" si="13"/>
        <v>0</v>
      </c>
      <c r="AQ82" s="360"/>
      <c r="AR82" s="367"/>
      <c r="AS82" s="367"/>
      <c r="AT82" s="357" t="s">
        <v>3271</v>
      </c>
      <c r="AU82" s="360" t="s">
        <v>1793</v>
      </c>
      <c r="AV82" s="360" t="s">
        <v>197</v>
      </c>
      <c r="AW82" s="360" t="s">
        <v>198</v>
      </c>
      <c r="AX82" s="357"/>
      <c r="AY82" s="379"/>
      <c r="AZ82" s="380"/>
    </row>
    <row r="83" spans="1:52" s="356" customFormat="1" ht="15.6" customHeight="1">
      <c r="A83" s="357">
        <v>116</v>
      </c>
      <c r="B83" s="357"/>
      <c r="C83" s="357" t="s">
        <v>320</v>
      </c>
      <c r="D83" s="359" t="s">
        <v>1543</v>
      </c>
      <c r="E83" s="360">
        <v>1.1000000000000001</v>
      </c>
      <c r="F83" s="367"/>
      <c r="G83" s="360" t="s">
        <v>304</v>
      </c>
      <c r="H83" s="360">
        <f t="shared" si="9"/>
        <v>1.1000000000000001</v>
      </c>
      <c r="I83" s="360">
        <f t="shared" si="10"/>
        <v>1.1000000000000001</v>
      </c>
      <c r="J83" s="360">
        <v>1.1000000000000001</v>
      </c>
      <c r="K83" s="360"/>
      <c r="L83" s="360"/>
      <c r="M83" s="360"/>
      <c r="N83" s="360"/>
      <c r="O83" s="360"/>
      <c r="P83" s="360"/>
      <c r="Q83" s="360"/>
      <c r="R83" s="360"/>
      <c r="S83" s="360">
        <f t="shared" si="11"/>
        <v>0</v>
      </c>
      <c r="T83" s="360"/>
      <c r="U83" s="360"/>
      <c r="V83" s="360"/>
      <c r="W83" s="360"/>
      <c r="X83" s="360"/>
      <c r="Y83" s="360"/>
      <c r="Z83" s="360">
        <f t="shared" si="12"/>
        <v>0</v>
      </c>
      <c r="AA83" s="360"/>
      <c r="AB83" s="360"/>
      <c r="AC83" s="360"/>
      <c r="AD83" s="360"/>
      <c r="AE83" s="360"/>
      <c r="AF83" s="360"/>
      <c r="AG83" s="360"/>
      <c r="AH83" s="360"/>
      <c r="AI83" s="360"/>
      <c r="AJ83" s="360"/>
      <c r="AK83" s="360"/>
      <c r="AL83" s="360"/>
      <c r="AM83" s="360"/>
      <c r="AN83" s="360"/>
      <c r="AO83" s="360"/>
      <c r="AP83" s="360">
        <f t="shared" si="13"/>
        <v>0</v>
      </c>
      <c r="AQ83" s="360"/>
      <c r="AR83" s="367"/>
      <c r="AS83" s="367"/>
      <c r="AT83" s="357" t="s">
        <v>6</v>
      </c>
      <c r="AU83" s="360" t="s">
        <v>1793</v>
      </c>
      <c r="AV83" s="360" t="s">
        <v>197</v>
      </c>
      <c r="AW83" s="360" t="s">
        <v>198</v>
      </c>
      <c r="AX83" s="357"/>
      <c r="AY83" s="379"/>
      <c r="AZ83" s="380"/>
    </row>
    <row r="84" spans="1:52" s="356" customFormat="1" ht="46.9" customHeight="1">
      <c r="A84" s="357">
        <v>116</v>
      </c>
      <c r="B84" s="357"/>
      <c r="C84" s="357" t="s">
        <v>320</v>
      </c>
      <c r="D84" s="359" t="s">
        <v>1726</v>
      </c>
      <c r="E84" s="360">
        <v>10</v>
      </c>
      <c r="F84" s="367"/>
      <c r="G84" s="360" t="s">
        <v>1163</v>
      </c>
      <c r="H84" s="360">
        <f t="shared" si="9"/>
        <v>10</v>
      </c>
      <c r="I84" s="360">
        <f t="shared" si="10"/>
        <v>2</v>
      </c>
      <c r="J84" s="360">
        <v>2</v>
      </c>
      <c r="K84" s="360"/>
      <c r="L84" s="360">
        <v>2</v>
      </c>
      <c r="M84" s="360"/>
      <c r="N84" s="360">
        <v>4</v>
      </c>
      <c r="O84" s="360">
        <v>2</v>
      </c>
      <c r="P84" s="360"/>
      <c r="Q84" s="360"/>
      <c r="R84" s="360"/>
      <c r="S84" s="360">
        <f t="shared" si="11"/>
        <v>0</v>
      </c>
      <c r="T84" s="360"/>
      <c r="U84" s="360"/>
      <c r="V84" s="360"/>
      <c r="W84" s="360"/>
      <c r="X84" s="360"/>
      <c r="Y84" s="360"/>
      <c r="Z84" s="360">
        <f t="shared" si="12"/>
        <v>0</v>
      </c>
      <c r="AA84" s="360"/>
      <c r="AB84" s="360"/>
      <c r="AC84" s="360"/>
      <c r="AD84" s="360"/>
      <c r="AE84" s="360"/>
      <c r="AF84" s="360"/>
      <c r="AG84" s="360"/>
      <c r="AH84" s="360"/>
      <c r="AI84" s="360"/>
      <c r="AJ84" s="360"/>
      <c r="AK84" s="360"/>
      <c r="AL84" s="360"/>
      <c r="AM84" s="360"/>
      <c r="AN84" s="360"/>
      <c r="AO84" s="360"/>
      <c r="AP84" s="360">
        <f t="shared" si="13"/>
        <v>0</v>
      </c>
      <c r="AQ84" s="360"/>
      <c r="AR84" s="367"/>
      <c r="AS84" s="367"/>
      <c r="AT84" s="357"/>
      <c r="AU84" s="360" t="s">
        <v>1793</v>
      </c>
      <c r="AV84" s="360" t="s">
        <v>197</v>
      </c>
      <c r="AW84" s="360" t="s">
        <v>198</v>
      </c>
      <c r="AX84" s="357"/>
      <c r="AY84" s="379"/>
      <c r="AZ84" s="380"/>
    </row>
    <row r="85" spans="1:52" s="356" customFormat="1" ht="31.15" customHeight="1">
      <c r="A85" s="357">
        <v>116</v>
      </c>
      <c r="B85" s="357">
        <v>29</v>
      </c>
      <c r="C85" s="357" t="s">
        <v>320</v>
      </c>
      <c r="D85" s="359" t="s">
        <v>53</v>
      </c>
      <c r="E85" s="360">
        <v>0.21</v>
      </c>
      <c r="F85" s="367"/>
      <c r="G85" s="360" t="s">
        <v>1727</v>
      </c>
      <c r="H85" s="360">
        <f t="shared" si="9"/>
        <v>0.21000000000000002</v>
      </c>
      <c r="I85" s="360">
        <f t="shared" si="10"/>
        <v>0.11</v>
      </c>
      <c r="J85" s="360">
        <v>0.11</v>
      </c>
      <c r="K85" s="360"/>
      <c r="L85" s="360">
        <v>0.1</v>
      </c>
      <c r="M85" s="360"/>
      <c r="N85" s="360"/>
      <c r="O85" s="360"/>
      <c r="P85" s="360"/>
      <c r="Q85" s="360"/>
      <c r="R85" s="360"/>
      <c r="S85" s="360">
        <f t="shared" si="11"/>
        <v>0</v>
      </c>
      <c r="T85" s="360"/>
      <c r="U85" s="360"/>
      <c r="V85" s="360"/>
      <c r="W85" s="360"/>
      <c r="X85" s="360"/>
      <c r="Y85" s="360"/>
      <c r="Z85" s="360">
        <f t="shared" si="12"/>
        <v>0</v>
      </c>
      <c r="AA85" s="360"/>
      <c r="AB85" s="360"/>
      <c r="AC85" s="360"/>
      <c r="AD85" s="360"/>
      <c r="AE85" s="360"/>
      <c r="AF85" s="360"/>
      <c r="AG85" s="360"/>
      <c r="AH85" s="360"/>
      <c r="AI85" s="360"/>
      <c r="AJ85" s="360"/>
      <c r="AK85" s="360"/>
      <c r="AL85" s="360"/>
      <c r="AM85" s="360"/>
      <c r="AN85" s="360"/>
      <c r="AO85" s="360"/>
      <c r="AP85" s="360">
        <f t="shared" si="13"/>
        <v>0</v>
      </c>
      <c r="AQ85" s="360"/>
      <c r="AR85" s="367"/>
      <c r="AS85" s="367"/>
      <c r="AT85" s="357" t="s">
        <v>3271</v>
      </c>
      <c r="AU85" s="360" t="s">
        <v>1793</v>
      </c>
      <c r="AV85" s="360" t="s">
        <v>197</v>
      </c>
      <c r="AW85" s="360" t="s">
        <v>198</v>
      </c>
      <c r="AX85" s="357"/>
      <c r="AY85" s="379"/>
      <c r="AZ85" s="380"/>
    </row>
    <row r="86" spans="1:52" s="356" customFormat="1" ht="37.9" customHeight="1">
      <c r="A86" s="357">
        <v>118</v>
      </c>
      <c r="B86" s="357">
        <v>30</v>
      </c>
      <c r="C86" s="357" t="s">
        <v>320</v>
      </c>
      <c r="D86" s="359" t="s">
        <v>1728</v>
      </c>
      <c r="E86" s="360">
        <v>0.4</v>
      </c>
      <c r="F86" s="367"/>
      <c r="G86" s="360" t="s">
        <v>304</v>
      </c>
      <c r="H86" s="360">
        <f t="shared" si="9"/>
        <v>0.4</v>
      </c>
      <c r="I86" s="360">
        <f t="shared" si="10"/>
        <v>0.4</v>
      </c>
      <c r="J86" s="360">
        <v>0.4</v>
      </c>
      <c r="K86" s="360"/>
      <c r="L86" s="360"/>
      <c r="M86" s="360"/>
      <c r="N86" s="360"/>
      <c r="O86" s="360"/>
      <c r="P86" s="360"/>
      <c r="Q86" s="360"/>
      <c r="R86" s="360"/>
      <c r="S86" s="360">
        <f t="shared" si="11"/>
        <v>0</v>
      </c>
      <c r="T86" s="360"/>
      <c r="U86" s="360"/>
      <c r="V86" s="360"/>
      <c r="W86" s="360"/>
      <c r="X86" s="360"/>
      <c r="Y86" s="360"/>
      <c r="Z86" s="360">
        <f t="shared" si="12"/>
        <v>0</v>
      </c>
      <c r="AA86" s="360"/>
      <c r="AB86" s="360"/>
      <c r="AC86" s="360"/>
      <c r="AD86" s="360"/>
      <c r="AE86" s="360"/>
      <c r="AF86" s="360"/>
      <c r="AG86" s="360"/>
      <c r="AH86" s="360"/>
      <c r="AI86" s="360"/>
      <c r="AJ86" s="360"/>
      <c r="AK86" s="360"/>
      <c r="AL86" s="360"/>
      <c r="AM86" s="360"/>
      <c r="AN86" s="360"/>
      <c r="AO86" s="360"/>
      <c r="AP86" s="360">
        <f t="shared" si="13"/>
        <v>0</v>
      </c>
      <c r="AQ86" s="360"/>
      <c r="AR86" s="367"/>
      <c r="AS86" s="367"/>
      <c r="AT86" s="357" t="s">
        <v>3272</v>
      </c>
      <c r="AU86" s="368" t="s">
        <v>1794</v>
      </c>
      <c r="AV86" s="360" t="s">
        <v>197</v>
      </c>
      <c r="AW86" s="360" t="s">
        <v>198</v>
      </c>
      <c r="AX86" s="357"/>
      <c r="AY86" s="379"/>
      <c r="AZ86" s="380"/>
    </row>
    <row r="87" spans="1:52" s="356" customFormat="1" ht="15.6" customHeight="1">
      <c r="A87" s="357">
        <v>98</v>
      </c>
      <c r="B87" s="357">
        <v>31</v>
      </c>
      <c r="C87" s="357" t="s">
        <v>320</v>
      </c>
      <c r="D87" s="392" t="s">
        <v>568</v>
      </c>
      <c r="E87" s="360">
        <v>0.14000000000000001</v>
      </c>
      <c r="F87" s="361"/>
      <c r="G87" s="360" t="s">
        <v>305</v>
      </c>
      <c r="H87" s="360">
        <f t="shared" si="9"/>
        <v>0.14000000000000001</v>
      </c>
      <c r="I87" s="360">
        <f t="shared" si="10"/>
        <v>0.14000000000000001</v>
      </c>
      <c r="J87" s="360"/>
      <c r="K87" s="360">
        <v>0.14000000000000001</v>
      </c>
      <c r="L87" s="360"/>
      <c r="M87" s="360"/>
      <c r="N87" s="360"/>
      <c r="O87" s="360"/>
      <c r="P87" s="360"/>
      <c r="Q87" s="360"/>
      <c r="R87" s="360"/>
      <c r="S87" s="360">
        <f t="shared" si="11"/>
        <v>0</v>
      </c>
      <c r="T87" s="360"/>
      <c r="U87" s="360"/>
      <c r="V87" s="360"/>
      <c r="W87" s="360"/>
      <c r="X87" s="360"/>
      <c r="Y87" s="360"/>
      <c r="Z87" s="360">
        <f t="shared" si="12"/>
        <v>0</v>
      </c>
      <c r="AA87" s="360"/>
      <c r="AB87" s="360"/>
      <c r="AC87" s="360"/>
      <c r="AD87" s="360"/>
      <c r="AE87" s="360"/>
      <c r="AF87" s="360"/>
      <c r="AG87" s="360"/>
      <c r="AH87" s="360"/>
      <c r="AI87" s="360"/>
      <c r="AJ87" s="360"/>
      <c r="AK87" s="360"/>
      <c r="AL87" s="360"/>
      <c r="AM87" s="360"/>
      <c r="AN87" s="360"/>
      <c r="AO87" s="360"/>
      <c r="AP87" s="360">
        <f t="shared" si="13"/>
        <v>0</v>
      </c>
      <c r="AQ87" s="360"/>
      <c r="AR87" s="360"/>
      <c r="AS87" s="360"/>
      <c r="AT87" s="360" t="s">
        <v>569</v>
      </c>
      <c r="AU87" s="357" t="s">
        <v>160</v>
      </c>
      <c r="AV87" s="360" t="s">
        <v>197</v>
      </c>
      <c r="AW87" s="360" t="s">
        <v>198</v>
      </c>
      <c r="AX87" s="360"/>
      <c r="AY87" s="360"/>
      <c r="AZ87" s="393"/>
    </row>
    <row r="88" spans="1:52" s="356" customFormat="1" ht="15.6" customHeight="1">
      <c r="A88" s="357">
        <v>98</v>
      </c>
      <c r="B88" s="357">
        <v>32</v>
      </c>
      <c r="C88" s="357" t="s">
        <v>320</v>
      </c>
      <c r="D88" s="392" t="s">
        <v>570</v>
      </c>
      <c r="E88" s="360">
        <v>0.35</v>
      </c>
      <c r="F88" s="361"/>
      <c r="G88" s="360" t="s">
        <v>312</v>
      </c>
      <c r="H88" s="360">
        <f t="shared" si="9"/>
        <v>0.35</v>
      </c>
      <c r="I88" s="360">
        <f t="shared" si="10"/>
        <v>0</v>
      </c>
      <c r="J88" s="360"/>
      <c r="K88" s="360"/>
      <c r="L88" s="360"/>
      <c r="M88" s="360"/>
      <c r="N88" s="360"/>
      <c r="O88" s="360"/>
      <c r="P88" s="360"/>
      <c r="Q88" s="360"/>
      <c r="R88" s="360">
        <v>0.35</v>
      </c>
      <c r="S88" s="360">
        <f t="shared" si="11"/>
        <v>0</v>
      </c>
      <c r="T88" s="360"/>
      <c r="U88" s="360"/>
      <c r="V88" s="360"/>
      <c r="W88" s="360"/>
      <c r="X88" s="360"/>
      <c r="Y88" s="360"/>
      <c r="Z88" s="360">
        <f t="shared" si="12"/>
        <v>0</v>
      </c>
      <c r="AA88" s="360"/>
      <c r="AB88" s="360"/>
      <c r="AC88" s="360"/>
      <c r="AD88" s="360"/>
      <c r="AE88" s="360"/>
      <c r="AF88" s="360"/>
      <c r="AG88" s="360"/>
      <c r="AH88" s="360"/>
      <c r="AI88" s="360"/>
      <c r="AJ88" s="360"/>
      <c r="AK88" s="360"/>
      <c r="AL88" s="360"/>
      <c r="AM88" s="360"/>
      <c r="AN88" s="360"/>
      <c r="AO88" s="360"/>
      <c r="AP88" s="360">
        <f t="shared" si="13"/>
        <v>0</v>
      </c>
      <c r="AQ88" s="360"/>
      <c r="AR88" s="360"/>
      <c r="AS88" s="360"/>
      <c r="AT88" s="360" t="s">
        <v>571</v>
      </c>
      <c r="AU88" s="357" t="s">
        <v>160</v>
      </c>
      <c r="AV88" s="360" t="s">
        <v>197</v>
      </c>
      <c r="AW88" s="360" t="s">
        <v>198</v>
      </c>
      <c r="AX88" s="360"/>
      <c r="AY88" s="360"/>
      <c r="AZ88" s="393"/>
    </row>
    <row r="89" spans="1:52" s="356" customFormat="1" ht="31.15" customHeight="1">
      <c r="A89" s="357">
        <v>98</v>
      </c>
      <c r="B89" s="357">
        <v>33</v>
      </c>
      <c r="C89" s="357" t="s">
        <v>320</v>
      </c>
      <c r="D89" s="392" t="s">
        <v>2743</v>
      </c>
      <c r="E89" s="360">
        <v>1.5</v>
      </c>
      <c r="F89" s="361"/>
      <c r="G89" s="360" t="s">
        <v>308</v>
      </c>
      <c r="H89" s="360">
        <f t="shared" si="9"/>
        <v>1.5</v>
      </c>
      <c r="I89" s="360">
        <f t="shared" si="10"/>
        <v>0</v>
      </c>
      <c r="J89" s="360"/>
      <c r="K89" s="360"/>
      <c r="L89" s="360"/>
      <c r="M89" s="360"/>
      <c r="N89" s="360">
        <v>1.5</v>
      </c>
      <c r="O89" s="360"/>
      <c r="P89" s="360"/>
      <c r="Q89" s="360"/>
      <c r="R89" s="360"/>
      <c r="S89" s="360">
        <f t="shared" si="11"/>
        <v>0</v>
      </c>
      <c r="T89" s="360"/>
      <c r="U89" s="360"/>
      <c r="V89" s="360"/>
      <c r="W89" s="360"/>
      <c r="X89" s="360"/>
      <c r="Y89" s="360"/>
      <c r="Z89" s="360">
        <f t="shared" si="12"/>
        <v>0</v>
      </c>
      <c r="AA89" s="360"/>
      <c r="AB89" s="360"/>
      <c r="AC89" s="360"/>
      <c r="AD89" s="360"/>
      <c r="AE89" s="360"/>
      <c r="AF89" s="360"/>
      <c r="AG89" s="360"/>
      <c r="AH89" s="360"/>
      <c r="AI89" s="360"/>
      <c r="AJ89" s="360"/>
      <c r="AK89" s="360"/>
      <c r="AL89" s="360"/>
      <c r="AM89" s="360"/>
      <c r="AN89" s="360"/>
      <c r="AO89" s="360"/>
      <c r="AP89" s="360">
        <f t="shared" si="13"/>
        <v>0</v>
      </c>
      <c r="AQ89" s="360"/>
      <c r="AR89" s="360"/>
      <c r="AS89" s="360"/>
      <c r="AT89" s="360"/>
      <c r="AU89" s="357" t="s">
        <v>154</v>
      </c>
      <c r="AV89" s="360" t="s">
        <v>197</v>
      </c>
      <c r="AW89" s="360" t="s">
        <v>198</v>
      </c>
      <c r="AX89" s="360"/>
      <c r="AY89" s="360"/>
      <c r="AZ89" s="393"/>
    </row>
    <row r="90" spans="1:52" s="356" customFormat="1" ht="15.6" customHeight="1">
      <c r="A90" s="357">
        <v>122</v>
      </c>
      <c r="B90" s="357">
        <v>36</v>
      </c>
      <c r="C90" s="357" t="s">
        <v>320</v>
      </c>
      <c r="D90" s="384" t="s">
        <v>1729</v>
      </c>
      <c r="E90" s="394">
        <v>7.0000000000000007E-2</v>
      </c>
      <c r="F90" s="360"/>
      <c r="G90" s="360" t="s">
        <v>190</v>
      </c>
      <c r="H90" s="360">
        <f t="shared" si="9"/>
        <v>7.0000000000000007E-2</v>
      </c>
      <c r="I90" s="360">
        <f t="shared" si="10"/>
        <v>0</v>
      </c>
      <c r="J90" s="360"/>
      <c r="K90" s="360"/>
      <c r="L90" s="360">
        <v>7.0000000000000007E-2</v>
      </c>
      <c r="M90" s="360"/>
      <c r="N90" s="360"/>
      <c r="O90" s="360"/>
      <c r="P90" s="360"/>
      <c r="Q90" s="360"/>
      <c r="R90" s="360"/>
      <c r="S90" s="360">
        <f t="shared" si="11"/>
        <v>0</v>
      </c>
      <c r="T90" s="360"/>
      <c r="U90" s="360"/>
      <c r="V90" s="360"/>
      <c r="W90" s="360"/>
      <c r="X90" s="360"/>
      <c r="Y90" s="360"/>
      <c r="Z90" s="360">
        <f t="shared" si="12"/>
        <v>0</v>
      </c>
      <c r="AA90" s="360"/>
      <c r="AB90" s="360"/>
      <c r="AC90" s="360"/>
      <c r="AD90" s="360"/>
      <c r="AE90" s="360"/>
      <c r="AF90" s="360"/>
      <c r="AG90" s="360"/>
      <c r="AH90" s="360"/>
      <c r="AI90" s="360"/>
      <c r="AJ90" s="360"/>
      <c r="AK90" s="360"/>
      <c r="AL90" s="360"/>
      <c r="AM90" s="360"/>
      <c r="AN90" s="360"/>
      <c r="AO90" s="360"/>
      <c r="AP90" s="360">
        <f t="shared" si="13"/>
        <v>0</v>
      </c>
      <c r="AQ90" s="360"/>
      <c r="AR90" s="360"/>
      <c r="AS90" s="360"/>
      <c r="AT90" s="358" t="s">
        <v>3272</v>
      </c>
      <c r="AU90" s="357" t="s">
        <v>1794</v>
      </c>
      <c r="AV90" s="360" t="s">
        <v>196</v>
      </c>
      <c r="AW90" s="360" t="s">
        <v>198</v>
      </c>
      <c r="AX90" s="358"/>
      <c r="AY90" s="358" t="s">
        <v>3198</v>
      </c>
      <c r="AZ90" s="385" t="s">
        <v>1696</v>
      </c>
    </row>
    <row r="91" spans="1:52" s="356" customFormat="1" ht="15.6" customHeight="1">
      <c r="A91" s="357">
        <v>137</v>
      </c>
      <c r="B91" s="357">
        <v>37</v>
      </c>
      <c r="C91" s="357" t="s">
        <v>320</v>
      </c>
      <c r="D91" s="395" t="s">
        <v>1730</v>
      </c>
      <c r="E91" s="394">
        <v>0.13</v>
      </c>
      <c r="F91" s="360"/>
      <c r="G91" s="360" t="s">
        <v>308</v>
      </c>
      <c r="H91" s="360">
        <f t="shared" si="9"/>
        <v>0.13</v>
      </c>
      <c r="I91" s="360">
        <f t="shared" si="10"/>
        <v>0</v>
      </c>
      <c r="J91" s="360"/>
      <c r="K91" s="360"/>
      <c r="L91" s="360"/>
      <c r="M91" s="360"/>
      <c r="N91" s="360">
        <v>0.13</v>
      </c>
      <c r="O91" s="360"/>
      <c r="P91" s="360"/>
      <c r="Q91" s="360"/>
      <c r="R91" s="360"/>
      <c r="S91" s="360">
        <f t="shared" si="11"/>
        <v>0</v>
      </c>
      <c r="T91" s="360"/>
      <c r="U91" s="360"/>
      <c r="V91" s="360"/>
      <c r="W91" s="360"/>
      <c r="X91" s="360"/>
      <c r="Y91" s="360"/>
      <c r="Z91" s="360">
        <f t="shared" si="12"/>
        <v>0</v>
      </c>
      <c r="AA91" s="360"/>
      <c r="AB91" s="360"/>
      <c r="AC91" s="360"/>
      <c r="AD91" s="360"/>
      <c r="AE91" s="360"/>
      <c r="AF91" s="360"/>
      <c r="AG91" s="360"/>
      <c r="AH91" s="360"/>
      <c r="AI91" s="360"/>
      <c r="AJ91" s="360"/>
      <c r="AK91" s="360"/>
      <c r="AL91" s="360"/>
      <c r="AM91" s="360"/>
      <c r="AN91" s="360"/>
      <c r="AO91" s="360"/>
      <c r="AP91" s="360">
        <f t="shared" si="13"/>
        <v>0</v>
      </c>
      <c r="AQ91" s="360"/>
      <c r="AR91" s="360"/>
      <c r="AS91" s="360"/>
      <c r="AT91" s="364" t="s">
        <v>205</v>
      </c>
      <c r="AU91" s="358" t="s">
        <v>153</v>
      </c>
      <c r="AV91" s="360" t="s">
        <v>196</v>
      </c>
      <c r="AW91" s="360" t="s">
        <v>198</v>
      </c>
      <c r="AX91" s="364"/>
      <c r="AY91" s="364" t="s">
        <v>3198</v>
      </c>
      <c r="AZ91" s="385" t="s">
        <v>1696</v>
      </c>
    </row>
    <row r="92" spans="1:52" s="356" customFormat="1" ht="36.6" customHeight="1">
      <c r="A92" s="357"/>
      <c r="B92" s="357">
        <v>38</v>
      </c>
      <c r="C92" s="357" t="s">
        <v>320</v>
      </c>
      <c r="D92" s="384" t="s">
        <v>1731</v>
      </c>
      <c r="E92" s="360">
        <v>0.3</v>
      </c>
      <c r="F92" s="361"/>
      <c r="G92" s="360" t="s">
        <v>311</v>
      </c>
      <c r="H92" s="360">
        <f t="shared" si="9"/>
        <v>0.3</v>
      </c>
      <c r="I92" s="360">
        <f t="shared" si="10"/>
        <v>0</v>
      </c>
      <c r="J92" s="360"/>
      <c r="K92" s="360"/>
      <c r="L92" s="360"/>
      <c r="M92" s="360"/>
      <c r="N92" s="360"/>
      <c r="O92" s="360">
        <v>0.3</v>
      </c>
      <c r="P92" s="360"/>
      <c r="Q92" s="360"/>
      <c r="R92" s="360"/>
      <c r="S92" s="360">
        <f t="shared" si="11"/>
        <v>0</v>
      </c>
      <c r="T92" s="360"/>
      <c r="U92" s="360"/>
      <c r="V92" s="360"/>
      <c r="W92" s="360"/>
      <c r="X92" s="360"/>
      <c r="Y92" s="360"/>
      <c r="Z92" s="360">
        <f t="shared" si="12"/>
        <v>0</v>
      </c>
      <c r="AA92" s="360"/>
      <c r="AB92" s="360"/>
      <c r="AC92" s="360"/>
      <c r="AD92" s="360"/>
      <c r="AE92" s="360"/>
      <c r="AF92" s="360"/>
      <c r="AG92" s="360"/>
      <c r="AH92" s="360"/>
      <c r="AI92" s="360"/>
      <c r="AJ92" s="360"/>
      <c r="AK92" s="360"/>
      <c r="AL92" s="360"/>
      <c r="AM92" s="360"/>
      <c r="AN92" s="360"/>
      <c r="AO92" s="360"/>
      <c r="AP92" s="360">
        <f t="shared" si="13"/>
        <v>0</v>
      </c>
      <c r="AQ92" s="360"/>
      <c r="AR92" s="360"/>
      <c r="AS92" s="360"/>
      <c r="AT92" s="358" t="s">
        <v>1076</v>
      </c>
      <c r="AU92" s="360" t="s">
        <v>1799</v>
      </c>
      <c r="AV92" s="360" t="s">
        <v>197</v>
      </c>
      <c r="AW92" s="360" t="s">
        <v>198</v>
      </c>
      <c r="AX92" s="358"/>
      <c r="AY92" s="358"/>
      <c r="AZ92" s="386"/>
    </row>
    <row r="93" spans="1:52" s="356" customFormat="1" ht="15.6" customHeight="1">
      <c r="A93" s="357" t="s">
        <v>1732</v>
      </c>
      <c r="B93" s="357">
        <v>39</v>
      </c>
      <c r="C93" s="357" t="s">
        <v>320</v>
      </c>
      <c r="D93" s="384" t="s">
        <v>596</v>
      </c>
      <c r="E93" s="360">
        <v>0.71</v>
      </c>
      <c r="F93" s="361"/>
      <c r="G93" s="360" t="s">
        <v>308</v>
      </c>
      <c r="H93" s="360">
        <f t="shared" si="9"/>
        <v>0.71</v>
      </c>
      <c r="I93" s="360">
        <f t="shared" si="10"/>
        <v>0</v>
      </c>
      <c r="J93" s="360"/>
      <c r="K93" s="360"/>
      <c r="L93" s="360"/>
      <c r="M93" s="360"/>
      <c r="N93" s="360">
        <v>0.71</v>
      </c>
      <c r="O93" s="360"/>
      <c r="P93" s="360"/>
      <c r="Q93" s="360"/>
      <c r="R93" s="360"/>
      <c r="S93" s="360">
        <f t="shared" si="11"/>
        <v>0</v>
      </c>
      <c r="T93" s="360"/>
      <c r="U93" s="360"/>
      <c r="V93" s="360"/>
      <c r="W93" s="360"/>
      <c r="X93" s="360"/>
      <c r="Y93" s="360"/>
      <c r="Z93" s="360">
        <f t="shared" si="12"/>
        <v>0</v>
      </c>
      <c r="AA93" s="360"/>
      <c r="AB93" s="360"/>
      <c r="AC93" s="360"/>
      <c r="AD93" s="360"/>
      <c r="AE93" s="360"/>
      <c r="AF93" s="360"/>
      <c r="AG93" s="360"/>
      <c r="AH93" s="360"/>
      <c r="AI93" s="360"/>
      <c r="AJ93" s="360"/>
      <c r="AK93" s="360"/>
      <c r="AL93" s="360"/>
      <c r="AM93" s="360"/>
      <c r="AN93" s="360"/>
      <c r="AO93" s="360"/>
      <c r="AP93" s="360">
        <f t="shared" si="13"/>
        <v>0</v>
      </c>
      <c r="AQ93" s="360"/>
      <c r="AR93" s="360"/>
      <c r="AS93" s="360"/>
      <c r="AT93" s="358" t="s">
        <v>597</v>
      </c>
      <c r="AU93" s="360" t="s">
        <v>156</v>
      </c>
      <c r="AV93" s="360" t="s">
        <v>197</v>
      </c>
      <c r="AW93" s="360" t="s">
        <v>198</v>
      </c>
      <c r="AX93" s="358"/>
      <c r="AY93" s="358"/>
      <c r="AZ93" s="386"/>
    </row>
    <row r="94" spans="1:52" s="356" customFormat="1" ht="15.6" customHeight="1">
      <c r="A94" s="357">
        <v>160</v>
      </c>
      <c r="B94" s="357">
        <v>40</v>
      </c>
      <c r="C94" s="357" t="s">
        <v>320</v>
      </c>
      <c r="D94" s="396" t="s">
        <v>598</v>
      </c>
      <c r="E94" s="360">
        <v>0.05</v>
      </c>
      <c r="F94" s="361"/>
      <c r="G94" s="360" t="s">
        <v>312</v>
      </c>
      <c r="H94" s="360">
        <f t="shared" si="9"/>
        <v>0.05</v>
      </c>
      <c r="I94" s="360">
        <f t="shared" si="10"/>
        <v>0</v>
      </c>
      <c r="J94" s="360"/>
      <c r="K94" s="360"/>
      <c r="L94" s="360"/>
      <c r="M94" s="360"/>
      <c r="N94" s="360"/>
      <c r="O94" s="360"/>
      <c r="P94" s="360"/>
      <c r="Q94" s="360"/>
      <c r="R94" s="360">
        <v>0.05</v>
      </c>
      <c r="S94" s="360">
        <f t="shared" si="11"/>
        <v>0</v>
      </c>
      <c r="T94" s="360"/>
      <c r="U94" s="360"/>
      <c r="V94" s="360"/>
      <c r="W94" s="360"/>
      <c r="X94" s="360"/>
      <c r="Y94" s="360"/>
      <c r="Z94" s="360">
        <f t="shared" si="12"/>
        <v>0</v>
      </c>
      <c r="AA94" s="360"/>
      <c r="AB94" s="360"/>
      <c r="AC94" s="360"/>
      <c r="AD94" s="360"/>
      <c r="AE94" s="360"/>
      <c r="AF94" s="360"/>
      <c r="AG94" s="360"/>
      <c r="AH94" s="360"/>
      <c r="AI94" s="360"/>
      <c r="AJ94" s="360"/>
      <c r="AK94" s="360"/>
      <c r="AL94" s="360"/>
      <c r="AM94" s="360"/>
      <c r="AN94" s="360"/>
      <c r="AO94" s="360"/>
      <c r="AP94" s="360">
        <f t="shared" si="13"/>
        <v>0</v>
      </c>
      <c r="AQ94" s="360"/>
      <c r="AR94" s="360"/>
      <c r="AS94" s="360"/>
      <c r="AT94" s="358" t="s">
        <v>209</v>
      </c>
      <c r="AU94" s="357" t="s">
        <v>1796</v>
      </c>
      <c r="AV94" s="360" t="s">
        <v>196</v>
      </c>
      <c r="AW94" s="360" t="s">
        <v>198</v>
      </c>
      <c r="AX94" s="358"/>
      <c r="AY94" s="358"/>
      <c r="AZ94" s="397"/>
    </row>
    <row r="95" spans="1:52" s="356" customFormat="1" ht="109.15" customHeight="1">
      <c r="A95" s="357">
        <v>161</v>
      </c>
      <c r="B95" s="357">
        <v>41</v>
      </c>
      <c r="C95" s="357" t="s">
        <v>320</v>
      </c>
      <c r="D95" s="359" t="s">
        <v>1733</v>
      </c>
      <c r="E95" s="360">
        <v>0.02</v>
      </c>
      <c r="F95" s="367"/>
      <c r="G95" s="360" t="s">
        <v>191</v>
      </c>
      <c r="H95" s="360">
        <f t="shared" si="9"/>
        <v>0.02</v>
      </c>
      <c r="I95" s="360">
        <f t="shared" si="10"/>
        <v>0</v>
      </c>
      <c r="J95" s="360"/>
      <c r="K95" s="360"/>
      <c r="L95" s="360"/>
      <c r="M95" s="360">
        <v>0.02</v>
      </c>
      <c r="N95" s="360"/>
      <c r="O95" s="360"/>
      <c r="P95" s="360"/>
      <c r="Q95" s="360"/>
      <c r="R95" s="360"/>
      <c r="S95" s="360">
        <f t="shared" si="11"/>
        <v>0</v>
      </c>
      <c r="T95" s="360"/>
      <c r="U95" s="360"/>
      <c r="V95" s="360"/>
      <c r="W95" s="360"/>
      <c r="X95" s="360"/>
      <c r="Y95" s="360"/>
      <c r="Z95" s="360">
        <f t="shared" si="12"/>
        <v>0</v>
      </c>
      <c r="AA95" s="360"/>
      <c r="AB95" s="360"/>
      <c r="AC95" s="360"/>
      <c r="AD95" s="360"/>
      <c r="AE95" s="360"/>
      <c r="AF95" s="360"/>
      <c r="AG95" s="360"/>
      <c r="AH95" s="360"/>
      <c r="AI95" s="360"/>
      <c r="AJ95" s="360"/>
      <c r="AK95" s="360"/>
      <c r="AL95" s="360"/>
      <c r="AM95" s="360"/>
      <c r="AN95" s="360"/>
      <c r="AO95" s="360"/>
      <c r="AP95" s="360">
        <f t="shared" si="13"/>
        <v>0</v>
      </c>
      <c r="AQ95" s="360"/>
      <c r="AR95" s="367"/>
      <c r="AS95" s="367"/>
      <c r="AT95" s="357" t="s">
        <v>600</v>
      </c>
      <c r="AU95" s="368" t="s">
        <v>1797</v>
      </c>
      <c r="AV95" s="360" t="s">
        <v>197</v>
      </c>
      <c r="AW95" s="360" t="s">
        <v>198</v>
      </c>
      <c r="AX95" s="357" t="s">
        <v>1734</v>
      </c>
      <c r="AY95" s="379"/>
      <c r="AZ95" s="380"/>
    </row>
    <row r="96" spans="1:52" s="356" customFormat="1" ht="31.9" customHeight="1">
      <c r="A96" s="357" t="s">
        <v>1735</v>
      </c>
      <c r="B96" s="357">
        <v>42</v>
      </c>
      <c r="C96" s="357" t="s">
        <v>320</v>
      </c>
      <c r="D96" s="359" t="s">
        <v>1736</v>
      </c>
      <c r="E96" s="360">
        <v>0.2</v>
      </c>
      <c r="F96" s="367"/>
      <c r="G96" s="360" t="s">
        <v>308</v>
      </c>
      <c r="H96" s="360">
        <f t="shared" si="9"/>
        <v>0.2</v>
      </c>
      <c r="I96" s="360">
        <f t="shared" si="10"/>
        <v>0</v>
      </c>
      <c r="J96" s="360"/>
      <c r="K96" s="360"/>
      <c r="L96" s="360"/>
      <c r="M96" s="360"/>
      <c r="N96" s="360">
        <v>0.2</v>
      </c>
      <c r="O96" s="360"/>
      <c r="P96" s="360"/>
      <c r="Q96" s="360"/>
      <c r="R96" s="360"/>
      <c r="S96" s="360">
        <f t="shared" si="11"/>
        <v>0</v>
      </c>
      <c r="T96" s="360"/>
      <c r="U96" s="360"/>
      <c r="V96" s="360"/>
      <c r="W96" s="360"/>
      <c r="X96" s="360"/>
      <c r="Y96" s="360"/>
      <c r="Z96" s="360">
        <f t="shared" si="12"/>
        <v>0</v>
      </c>
      <c r="AA96" s="360"/>
      <c r="AB96" s="360"/>
      <c r="AC96" s="360"/>
      <c r="AD96" s="360"/>
      <c r="AE96" s="360"/>
      <c r="AF96" s="360"/>
      <c r="AG96" s="360"/>
      <c r="AH96" s="360"/>
      <c r="AI96" s="360"/>
      <c r="AJ96" s="360"/>
      <c r="AK96" s="360"/>
      <c r="AL96" s="360"/>
      <c r="AM96" s="360"/>
      <c r="AN96" s="360"/>
      <c r="AO96" s="360"/>
      <c r="AP96" s="360">
        <f t="shared" si="13"/>
        <v>0</v>
      </c>
      <c r="AQ96" s="360"/>
      <c r="AR96" s="367"/>
      <c r="AS96" s="367"/>
      <c r="AT96" s="357" t="s">
        <v>2754</v>
      </c>
      <c r="AU96" s="360" t="s">
        <v>155</v>
      </c>
      <c r="AV96" s="360" t="s">
        <v>197</v>
      </c>
      <c r="AW96" s="360" t="s">
        <v>198</v>
      </c>
      <c r="AX96" s="357"/>
      <c r="AY96" s="379"/>
      <c r="AZ96" s="380"/>
    </row>
    <row r="97" spans="1:52" s="356" customFormat="1" ht="36" customHeight="1">
      <c r="A97" s="357" t="s">
        <v>1735</v>
      </c>
      <c r="B97" s="357">
        <v>43</v>
      </c>
      <c r="C97" s="357" t="s">
        <v>320</v>
      </c>
      <c r="D97" s="359" t="s">
        <v>1737</v>
      </c>
      <c r="E97" s="360">
        <v>0.04</v>
      </c>
      <c r="F97" s="367"/>
      <c r="G97" s="360" t="s">
        <v>328</v>
      </c>
      <c r="H97" s="360">
        <f t="shared" si="9"/>
        <v>0.04</v>
      </c>
      <c r="I97" s="360">
        <f t="shared" si="10"/>
        <v>0</v>
      </c>
      <c r="J97" s="360"/>
      <c r="K97" s="360"/>
      <c r="L97" s="360"/>
      <c r="M97" s="360"/>
      <c r="N97" s="360"/>
      <c r="O97" s="360"/>
      <c r="P97" s="360"/>
      <c r="Q97" s="360"/>
      <c r="R97" s="360"/>
      <c r="S97" s="360">
        <f t="shared" si="11"/>
        <v>0</v>
      </c>
      <c r="T97" s="360"/>
      <c r="U97" s="360"/>
      <c r="V97" s="360"/>
      <c r="W97" s="360"/>
      <c r="X97" s="360"/>
      <c r="Y97" s="360"/>
      <c r="Z97" s="360">
        <f t="shared" si="12"/>
        <v>0.04</v>
      </c>
      <c r="AA97" s="360"/>
      <c r="AB97" s="360"/>
      <c r="AC97" s="360"/>
      <c r="AD97" s="360"/>
      <c r="AE97" s="360"/>
      <c r="AF97" s="360"/>
      <c r="AG97" s="360"/>
      <c r="AH97" s="360"/>
      <c r="AI97" s="360"/>
      <c r="AJ97" s="360"/>
      <c r="AK97" s="360">
        <v>0.04</v>
      </c>
      <c r="AL97" s="360"/>
      <c r="AM97" s="360"/>
      <c r="AN97" s="360"/>
      <c r="AO97" s="360"/>
      <c r="AP97" s="360">
        <f t="shared" si="13"/>
        <v>0</v>
      </c>
      <c r="AQ97" s="360"/>
      <c r="AR97" s="367"/>
      <c r="AS97" s="367"/>
      <c r="AT97" s="357" t="s">
        <v>2754</v>
      </c>
      <c r="AU97" s="360" t="s">
        <v>155</v>
      </c>
      <c r="AV97" s="360" t="s">
        <v>197</v>
      </c>
      <c r="AW97" s="360" t="s">
        <v>198</v>
      </c>
      <c r="AX97" s="357"/>
      <c r="AY97" s="379"/>
      <c r="AZ97" s="380"/>
    </row>
    <row r="98" spans="1:52" s="356" customFormat="1" ht="36" customHeight="1">
      <c r="A98" s="357" t="s">
        <v>1735</v>
      </c>
      <c r="B98" s="357">
        <v>44</v>
      </c>
      <c r="C98" s="357" t="s">
        <v>320</v>
      </c>
      <c r="D98" s="359" t="s">
        <v>1738</v>
      </c>
      <c r="E98" s="360">
        <v>0.15</v>
      </c>
      <c r="F98" s="367"/>
      <c r="G98" s="360" t="s">
        <v>311</v>
      </c>
      <c r="H98" s="360">
        <f t="shared" si="9"/>
        <v>0.15</v>
      </c>
      <c r="I98" s="360">
        <f t="shared" si="10"/>
        <v>0</v>
      </c>
      <c r="J98" s="360"/>
      <c r="K98" s="360"/>
      <c r="L98" s="360"/>
      <c r="M98" s="360"/>
      <c r="N98" s="360"/>
      <c r="O98" s="360">
        <v>0.15</v>
      </c>
      <c r="P98" s="360"/>
      <c r="Q98" s="360"/>
      <c r="R98" s="360"/>
      <c r="S98" s="360">
        <f t="shared" si="11"/>
        <v>0</v>
      </c>
      <c r="T98" s="360"/>
      <c r="U98" s="360"/>
      <c r="V98" s="360"/>
      <c r="W98" s="360"/>
      <c r="X98" s="360"/>
      <c r="Y98" s="360"/>
      <c r="Z98" s="360">
        <f t="shared" si="12"/>
        <v>0</v>
      </c>
      <c r="AA98" s="360"/>
      <c r="AB98" s="360"/>
      <c r="AC98" s="360"/>
      <c r="AD98" s="360"/>
      <c r="AE98" s="360"/>
      <c r="AF98" s="360"/>
      <c r="AG98" s="360"/>
      <c r="AH98" s="360"/>
      <c r="AI98" s="360"/>
      <c r="AJ98" s="360"/>
      <c r="AK98" s="360"/>
      <c r="AL98" s="360"/>
      <c r="AM98" s="360"/>
      <c r="AN98" s="360"/>
      <c r="AO98" s="360"/>
      <c r="AP98" s="360">
        <f t="shared" si="13"/>
        <v>0</v>
      </c>
      <c r="AQ98" s="360"/>
      <c r="AR98" s="367"/>
      <c r="AS98" s="367"/>
      <c r="AT98" s="357" t="s">
        <v>2285</v>
      </c>
      <c r="AU98" s="360" t="s">
        <v>161</v>
      </c>
      <c r="AV98" s="360" t="s">
        <v>197</v>
      </c>
      <c r="AW98" s="360" t="s">
        <v>198</v>
      </c>
      <c r="AX98" s="357"/>
      <c r="AY98" s="379"/>
      <c r="AZ98" s="380"/>
    </row>
    <row r="99" spans="1:52" s="356" customFormat="1" ht="36" customHeight="1">
      <c r="A99" s="357" t="s">
        <v>1735</v>
      </c>
      <c r="B99" s="357">
        <v>45</v>
      </c>
      <c r="C99" s="357" t="s">
        <v>320</v>
      </c>
      <c r="D99" s="359" t="s">
        <v>1739</v>
      </c>
      <c r="E99" s="360">
        <v>0.05</v>
      </c>
      <c r="F99" s="367"/>
      <c r="G99" s="360" t="s">
        <v>308</v>
      </c>
      <c r="H99" s="360">
        <f t="shared" si="9"/>
        <v>0.05</v>
      </c>
      <c r="I99" s="360">
        <f t="shared" si="10"/>
        <v>0</v>
      </c>
      <c r="J99" s="360"/>
      <c r="K99" s="360"/>
      <c r="L99" s="360"/>
      <c r="M99" s="360"/>
      <c r="N99" s="360">
        <v>0.05</v>
      </c>
      <c r="O99" s="360"/>
      <c r="P99" s="360"/>
      <c r="Q99" s="360"/>
      <c r="R99" s="360"/>
      <c r="S99" s="360">
        <f t="shared" si="11"/>
        <v>0</v>
      </c>
      <c r="T99" s="360"/>
      <c r="U99" s="360"/>
      <c r="V99" s="360"/>
      <c r="W99" s="360"/>
      <c r="X99" s="360"/>
      <c r="Y99" s="360"/>
      <c r="Z99" s="360">
        <f t="shared" si="12"/>
        <v>0</v>
      </c>
      <c r="AA99" s="360"/>
      <c r="AB99" s="360"/>
      <c r="AC99" s="360"/>
      <c r="AD99" s="360"/>
      <c r="AE99" s="360"/>
      <c r="AF99" s="360"/>
      <c r="AG99" s="360"/>
      <c r="AH99" s="360"/>
      <c r="AI99" s="360"/>
      <c r="AJ99" s="360"/>
      <c r="AK99" s="360"/>
      <c r="AL99" s="360"/>
      <c r="AM99" s="360"/>
      <c r="AN99" s="360"/>
      <c r="AO99" s="360"/>
      <c r="AP99" s="360">
        <f t="shared" si="13"/>
        <v>0</v>
      </c>
      <c r="AQ99" s="360"/>
      <c r="AR99" s="367"/>
      <c r="AS99" s="367"/>
      <c r="AT99" s="357" t="s">
        <v>592</v>
      </c>
      <c r="AU99" s="360" t="s">
        <v>1796</v>
      </c>
      <c r="AV99" s="360" t="s">
        <v>197</v>
      </c>
      <c r="AW99" s="360" t="s">
        <v>198</v>
      </c>
      <c r="AX99" s="357"/>
      <c r="AY99" s="379"/>
      <c r="AZ99" s="380"/>
    </row>
    <row r="100" spans="1:52" s="356" customFormat="1" ht="36" customHeight="1">
      <c r="A100" s="357" t="s">
        <v>1735</v>
      </c>
      <c r="B100" s="357">
        <v>46</v>
      </c>
      <c r="C100" s="357" t="s">
        <v>320</v>
      </c>
      <c r="D100" s="359" t="s">
        <v>1740</v>
      </c>
      <c r="E100" s="360">
        <v>0.1</v>
      </c>
      <c r="F100" s="367"/>
      <c r="G100" s="360" t="s">
        <v>304</v>
      </c>
      <c r="H100" s="360">
        <f t="shared" si="9"/>
        <v>0.1</v>
      </c>
      <c r="I100" s="360">
        <f t="shared" si="10"/>
        <v>0.1</v>
      </c>
      <c r="J100" s="360">
        <v>0.1</v>
      </c>
      <c r="K100" s="360"/>
      <c r="L100" s="360"/>
      <c r="M100" s="360"/>
      <c r="N100" s="360"/>
      <c r="O100" s="360"/>
      <c r="P100" s="360"/>
      <c r="Q100" s="360"/>
      <c r="R100" s="360"/>
      <c r="S100" s="360">
        <f t="shared" si="11"/>
        <v>0</v>
      </c>
      <c r="T100" s="360"/>
      <c r="U100" s="360"/>
      <c r="V100" s="360"/>
      <c r="W100" s="360"/>
      <c r="X100" s="360"/>
      <c r="Y100" s="360"/>
      <c r="Z100" s="360">
        <f t="shared" si="12"/>
        <v>0</v>
      </c>
      <c r="AA100" s="360"/>
      <c r="AB100" s="360"/>
      <c r="AC100" s="360"/>
      <c r="AD100" s="360"/>
      <c r="AE100" s="360"/>
      <c r="AF100" s="360"/>
      <c r="AG100" s="360"/>
      <c r="AH100" s="360"/>
      <c r="AI100" s="360"/>
      <c r="AJ100" s="360"/>
      <c r="AK100" s="360"/>
      <c r="AL100" s="360"/>
      <c r="AM100" s="360"/>
      <c r="AN100" s="360"/>
      <c r="AO100" s="360"/>
      <c r="AP100" s="360">
        <f t="shared" si="13"/>
        <v>0</v>
      </c>
      <c r="AQ100" s="360"/>
      <c r="AR100" s="367"/>
      <c r="AS100" s="367"/>
      <c r="AT100" s="357" t="s">
        <v>2435</v>
      </c>
      <c r="AU100" s="360" t="s">
        <v>160</v>
      </c>
      <c r="AV100" s="360" t="s">
        <v>197</v>
      </c>
      <c r="AW100" s="360" t="s">
        <v>198</v>
      </c>
      <c r="AX100" s="357"/>
      <c r="AY100" s="379"/>
      <c r="AZ100" s="380"/>
    </row>
    <row r="101" spans="1:52" s="356" customFormat="1" ht="36" customHeight="1">
      <c r="A101" s="357" t="s">
        <v>1735</v>
      </c>
      <c r="B101" s="357">
        <v>47</v>
      </c>
      <c r="C101" s="357" t="s">
        <v>320</v>
      </c>
      <c r="D101" s="359" t="s">
        <v>1741</v>
      </c>
      <c r="E101" s="360">
        <v>0.1</v>
      </c>
      <c r="F101" s="367"/>
      <c r="G101" s="360" t="s">
        <v>304</v>
      </c>
      <c r="H101" s="360">
        <f t="shared" si="9"/>
        <v>0.1</v>
      </c>
      <c r="I101" s="360">
        <f t="shared" si="10"/>
        <v>0.1</v>
      </c>
      <c r="J101" s="360">
        <v>0.1</v>
      </c>
      <c r="K101" s="360"/>
      <c r="L101" s="360"/>
      <c r="M101" s="360"/>
      <c r="N101" s="360"/>
      <c r="O101" s="360"/>
      <c r="P101" s="360"/>
      <c r="Q101" s="360"/>
      <c r="R101" s="360"/>
      <c r="S101" s="360">
        <f t="shared" si="11"/>
        <v>0</v>
      </c>
      <c r="T101" s="360"/>
      <c r="U101" s="360"/>
      <c r="V101" s="360"/>
      <c r="W101" s="360"/>
      <c r="X101" s="360"/>
      <c r="Y101" s="360"/>
      <c r="Z101" s="360">
        <f t="shared" si="12"/>
        <v>0</v>
      </c>
      <c r="AA101" s="360"/>
      <c r="AB101" s="360"/>
      <c r="AC101" s="360"/>
      <c r="AD101" s="360"/>
      <c r="AE101" s="360"/>
      <c r="AF101" s="360"/>
      <c r="AG101" s="360"/>
      <c r="AH101" s="360"/>
      <c r="AI101" s="360"/>
      <c r="AJ101" s="360"/>
      <c r="AK101" s="360"/>
      <c r="AL101" s="360"/>
      <c r="AM101" s="360"/>
      <c r="AN101" s="360"/>
      <c r="AO101" s="360"/>
      <c r="AP101" s="360">
        <f t="shared" si="13"/>
        <v>0</v>
      </c>
      <c r="AQ101" s="360"/>
      <c r="AR101" s="367"/>
      <c r="AS101" s="367"/>
      <c r="AT101" s="357" t="s">
        <v>2104</v>
      </c>
      <c r="AU101" s="360" t="s">
        <v>160</v>
      </c>
      <c r="AV101" s="360" t="s">
        <v>197</v>
      </c>
      <c r="AW101" s="360" t="s">
        <v>198</v>
      </c>
      <c r="AX101" s="357"/>
      <c r="AY101" s="379"/>
      <c r="AZ101" s="380"/>
    </row>
    <row r="102" spans="1:52" s="356" customFormat="1" ht="36" customHeight="1">
      <c r="A102" s="357" t="s">
        <v>1735</v>
      </c>
      <c r="B102" s="357">
        <v>48</v>
      </c>
      <c r="C102" s="357" t="s">
        <v>320</v>
      </c>
      <c r="D102" s="359" t="s">
        <v>1742</v>
      </c>
      <c r="E102" s="360">
        <v>0.02</v>
      </c>
      <c r="F102" s="367"/>
      <c r="G102" s="360" t="s">
        <v>329</v>
      </c>
      <c r="H102" s="360">
        <f>SUM(I102,L102,M102,N102,O102,P102,Q102,R102,S102,Z102,AP102)</f>
        <v>0.02</v>
      </c>
      <c r="I102" s="360">
        <f>SUM(J102:K102)</f>
        <v>0</v>
      </c>
      <c r="J102" s="360"/>
      <c r="K102" s="360"/>
      <c r="L102" s="360"/>
      <c r="M102" s="360"/>
      <c r="N102" s="360"/>
      <c r="O102" s="360"/>
      <c r="P102" s="360"/>
      <c r="Q102" s="360"/>
      <c r="R102" s="360"/>
      <c r="S102" s="360">
        <f>SUM(T102:Y102)</f>
        <v>0</v>
      </c>
      <c r="T102" s="360"/>
      <c r="U102" s="360"/>
      <c r="V102" s="360"/>
      <c r="W102" s="360"/>
      <c r="X102" s="360"/>
      <c r="Y102" s="360"/>
      <c r="Z102" s="360">
        <f>SUM(AA102:AO102)</f>
        <v>0.02</v>
      </c>
      <c r="AA102" s="360"/>
      <c r="AB102" s="360"/>
      <c r="AC102" s="360"/>
      <c r="AD102" s="360"/>
      <c r="AE102" s="360"/>
      <c r="AF102" s="360">
        <v>0.02</v>
      </c>
      <c r="AG102" s="360"/>
      <c r="AH102" s="360"/>
      <c r="AI102" s="360"/>
      <c r="AJ102" s="360"/>
      <c r="AK102" s="360"/>
      <c r="AL102" s="360"/>
      <c r="AM102" s="360"/>
      <c r="AN102" s="360"/>
      <c r="AO102" s="360"/>
      <c r="AP102" s="360">
        <f>SUM(AQ102:AS102)</f>
        <v>0</v>
      </c>
      <c r="AQ102" s="360"/>
      <c r="AR102" s="367"/>
      <c r="AS102" s="367"/>
      <c r="AT102" s="357" t="s">
        <v>2309</v>
      </c>
      <c r="AU102" s="360" t="s">
        <v>1800</v>
      </c>
      <c r="AV102" s="360" t="s">
        <v>197</v>
      </c>
      <c r="AW102" s="360" t="s">
        <v>198</v>
      </c>
      <c r="AX102" s="357"/>
      <c r="AY102" s="379"/>
      <c r="AZ102" s="380"/>
    </row>
    <row r="103" spans="1:52" s="356" customFormat="1" ht="36" customHeight="1">
      <c r="A103" s="357" t="s">
        <v>1735</v>
      </c>
      <c r="B103" s="357">
        <v>49</v>
      </c>
      <c r="C103" s="357" t="s">
        <v>320</v>
      </c>
      <c r="D103" s="359" t="s">
        <v>1743</v>
      </c>
      <c r="E103" s="360">
        <v>0.1</v>
      </c>
      <c r="F103" s="367"/>
      <c r="G103" s="360" t="s">
        <v>190</v>
      </c>
      <c r="H103" s="360">
        <f>SUM(I103,L103,M103,N103,O103,P103,Q103,R103,S103,Z103,AP103)</f>
        <v>0.1</v>
      </c>
      <c r="I103" s="360">
        <f>SUM(J103:K103)</f>
        <v>0</v>
      </c>
      <c r="J103" s="360"/>
      <c r="K103" s="360"/>
      <c r="L103" s="360">
        <v>0.1</v>
      </c>
      <c r="M103" s="360"/>
      <c r="N103" s="360"/>
      <c r="O103" s="360"/>
      <c r="P103" s="360"/>
      <c r="Q103" s="360"/>
      <c r="R103" s="360"/>
      <c r="S103" s="360">
        <f>SUM(T103:Y103)</f>
        <v>0</v>
      </c>
      <c r="T103" s="360"/>
      <c r="U103" s="360"/>
      <c r="V103" s="360"/>
      <c r="W103" s="360"/>
      <c r="X103" s="360"/>
      <c r="Y103" s="360"/>
      <c r="Z103" s="360">
        <f>SUM(AA103:AO103)</f>
        <v>0</v>
      </c>
      <c r="AA103" s="360"/>
      <c r="AB103" s="360"/>
      <c r="AC103" s="360"/>
      <c r="AD103" s="360"/>
      <c r="AE103" s="360"/>
      <c r="AF103" s="360"/>
      <c r="AG103" s="360"/>
      <c r="AH103" s="360"/>
      <c r="AI103" s="360"/>
      <c r="AJ103" s="360"/>
      <c r="AK103" s="360"/>
      <c r="AL103" s="360"/>
      <c r="AM103" s="360"/>
      <c r="AN103" s="360"/>
      <c r="AO103" s="360"/>
      <c r="AP103" s="360">
        <f>SUM(AQ103:AS103)</f>
        <v>0</v>
      </c>
      <c r="AQ103" s="360"/>
      <c r="AR103" s="367"/>
      <c r="AS103" s="367"/>
      <c r="AT103" s="357" t="s">
        <v>75</v>
      </c>
      <c r="AU103" s="360" t="s">
        <v>1800</v>
      </c>
      <c r="AV103" s="360" t="s">
        <v>197</v>
      </c>
      <c r="AW103" s="360" t="s">
        <v>198</v>
      </c>
      <c r="AX103" s="357"/>
      <c r="AY103" s="379"/>
      <c r="AZ103" s="380"/>
    </row>
    <row r="104" spans="1:52" s="356" customFormat="1" ht="36" customHeight="1">
      <c r="A104" s="357" t="s">
        <v>1735</v>
      </c>
      <c r="B104" s="357">
        <v>50</v>
      </c>
      <c r="C104" s="357" t="s">
        <v>320</v>
      </c>
      <c r="D104" s="359" t="s">
        <v>1744</v>
      </c>
      <c r="E104" s="360">
        <v>0.1</v>
      </c>
      <c r="F104" s="367"/>
      <c r="G104" s="360" t="s">
        <v>304</v>
      </c>
      <c r="H104" s="360">
        <f>SUM(I104,L104,M104,N104,O104,P104,Q104,R104,S104,Z104,AP104)</f>
        <v>0.1</v>
      </c>
      <c r="I104" s="360">
        <f>SUM(J104:K104)</f>
        <v>0.1</v>
      </c>
      <c r="J104" s="360">
        <v>0.1</v>
      </c>
      <c r="K104" s="360"/>
      <c r="L104" s="360"/>
      <c r="M104" s="360"/>
      <c r="N104" s="360"/>
      <c r="O104" s="360"/>
      <c r="P104" s="360"/>
      <c r="Q104" s="360"/>
      <c r="R104" s="360"/>
      <c r="S104" s="360">
        <f>SUM(T104:Y104)</f>
        <v>0</v>
      </c>
      <c r="T104" s="360"/>
      <c r="U104" s="360"/>
      <c r="V104" s="360"/>
      <c r="W104" s="360"/>
      <c r="X104" s="360"/>
      <c r="Y104" s="360"/>
      <c r="Z104" s="360">
        <f>SUM(AA104:AO104)</f>
        <v>0</v>
      </c>
      <c r="AA104" s="360"/>
      <c r="AB104" s="360"/>
      <c r="AC104" s="360"/>
      <c r="AD104" s="360"/>
      <c r="AE104" s="360"/>
      <c r="AF104" s="360"/>
      <c r="AG104" s="360"/>
      <c r="AH104" s="360"/>
      <c r="AI104" s="360"/>
      <c r="AJ104" s="360"/>
      <c r="AK104" s="360"/>
      <c r="AL104" s="360"/>
      <c r="AM104" s="360"/>
      <c r="AN104" s="360"/>
      <c r="AO104" s="360"/>
      <c r="AP104" s="360">
        <f>SUM(AQ104:AS104)</f>
        <v>0</v>
      </c>
      <c r="AQ104" s="360"/>
      <c r="AR104" s="367"/>
      <c r="AS104" s="367"/>
      <c r="AT104" s="357" t="s">
        <v>590</v>
      </c>
      <c r="AU104" s="360" t="s">
        <v>1799</v>
      </c>
      <c r="AV104" s="360" t="s">
        <v>197</v>
      </c>
      <c r="AW104" s="360" t="s">
        <v>198</v>
      </c>
      <c r="AX104" s="357"/>
      <c r="AY104" s="379"/>
      <c r="AZ104" s="380"/>
    </row>
    <row r="105" spans="1:52" s="356" customFormat="1" ht="36" customHeight="1">
      <c r="A105" s="357" t="s">
        <v>1735</v>
      </c>
      <c r="B105" s="357">
        <v>51</v>
      </c>
      <c r="C105" s="357" t="s">
        <v>320</v>
      </c>
      <c r="D105" s="359" t="s">
        <v>1745</v>
      </c>
      <c r="E105" s="360">
        <v>0.3</v>
      </c>
      <c r="F105" s="367"/>
      <c r="G105" s="360" t="s">
        <v>330</v>
      </c>
      <c r="H105" s="360">
        <f t="shared" ref="H105:H120" si="14">SUM(I105,L105,M105,N105,O105,P105,Q105,R105,S105,Z105,AP105)</f>
        <v>0.3</v>
      </c>
      <c r="I105" s="360">
        <f t="shared" ref="I105:I120" si="15">SUM(J105:K105)</f>
        <v>0</v>
      </c>
      <c r="J105" s="360"/>
      <c r="K105" s="360"/>
      <c r="L105" s="360"/>
      <c r="M105" s="360"/>
      <c r="N105" s="360"/>
      <c r="O105" s="360"/>
      <c r="P105" s="360"/>
      <c r="Q105" s="360"/>
      <c r="R105" s="360"/>
      <c r="S105" s="360">
        <f t="shared" ref="S105:S120" si="16">SUM(T105:Y105)</f>
        <v>0</v>
      </c>
      <c r="T105" s="360"/>
      <c r="U105" s="360"/>
      <c r="V105" s="360"/>
      <c r="W105" s="360"/>
      <c r="X105" s="360"/>
      <c r="Y105" s="360"/>
      <c r="Z105" s="360">
        <f t="shared" ref="Z105:Z120" si="17">SUM(AA105:AO105)</f>
        <v>0.3</v>
      </c>
      <c r="AA105" s="360"/>
      <c r="AB105" s="360"/>
      <c r="AC105" s="360"/>
      <c r="AD105" s="360"/>
      <c r="AE105" s="360"/>
      <c r="AF105" s="360"/>
      <c r="AG105" s="360">
        <v>0.3</v>
      </c>
      <c r="AH105" s="360"/>
      <c r="AI105" s="360"/>
      <c r="AJ105" s="360"/>
      <c r="AK105" s="360"/>
      <c r="AL105" s="360"/>
      <c r="AM105" s="360"/>
      <c r="AN105" s="360"/>
      <c r="AO105" s="360"/>
      <c r="AP105" s="360">
        <f t="shared" ref="AP105:AP120" si="18">SUM(AQ105:AS105)</f>
        <v>0</v>
      </c>
      <c r="AQ105" s="360"/>
      <c r="AR105" s="367"/>
      <c r="AS105" s="367"/>
      <c r="AT105" s="357" t="s">
        <v>3225</v>
      </c>
      <c r="AU105" s="360" t="s">
        <v>1799</v>
      </c>
      <c r="AV105" s="360" t="s">
        <v>197</v>
      </c>
      <c r="AW105" s="360" t="s">
        <v>198</v>
      </c>
      <c r="AX105" s="357"/>
      <c r="AY105" s="379"/>
      <c r="AZ105" s="380"/>
    </row>
    <row r="106" spans="1:52" s="356" customFormat="1" ht="74.45" customHeight="1">
      <c r="A106" s="357"/>
      <c r="B106" s="398"/>
      <c r="C106" s="398" t="s">
        <v>320</v>
      </c>
      <c r="D106" s="399" t="s">
        <v>1746</v>
      </c>
      <c r="E106" s="388">
        <v>1.5</v>
      </c>
      <c r="F106" s="388"/>
      <c r="G106" s="388" t="s">
        <v>1747</v>
      </c>
      <c r="H106" s="388">
        <f t="shared" si="14"/>
        <v>1.5</v>
      </c>
      <c r="I106" s="360">
        <f t="shared" si="15"/>
        <v>1</v>
      </c>
      <c r="J106" s="360"/>
      <c r="K106" s="360">
        <v>1</v>
      </c>
      <c r="L106" s="360"/>
      <c r="M106" s="360"/>
      <c r="N106" s="360"/>
      <c r="O106" s="360"/>
      <c r="P106" s="360"/>
      <c r="Q106" s="360"/>
      <c r="R106" s="360"/>
      <c r="S106" s="360">
        <f t="shared" si="16"/>
        <v>0</v>
      </c>
      <c r="T106" s="360"/>
      <c r="U106" s="360"/>
      <c r="V106" s="360"/>
      <c r="W106" s="360"/>
      <c r="X106" s="360"/>
      <c r="Y106" s="360"/>
      <c r="Z106" s="360">
        <f t="shared" si="17"/>
        <v>0.5</v>
      </c>
      <c r="AA106" s="360"/>
      <c r="AB106" s="360">
        <v>0.5</v>
      </c>
      <c r="AC106" s="360"/>
      <c r="AD106" s="360"/>
      <c r="AE106" s="360"/>
      <c r="AF106" s="360"/>
      <c r="AG106" s="360"/>
      <c r="AH106" s="360"/>
      <c r="AI106" s="360"/>
      <c r="AJ106" s="360"/>
      <c r="AK106" s="360"/>
      <c r="AL106" s="360"/>
      <c r="AM106" s="360"/>
      <c r="AN106" s="360"/>
      <c r="AO106" s="360"/>
      <c r="AP106" s="360">
        <f t="shared" si="18"/>
        <v>0</v>
      </c>
      <c r="AQ106" s="360"/>
      <c r="AR106" s="360"/>
      <c r="AS106" s="360"/>
      <c r="AT106" s="358" t="s">
        <v>583</v>
      </c>
      <c r="AU106" s="358" t="s">
        <v>155</v>
      </c>
      <c r="AV106" s="360" t="s">
        <v>197</v>
      </c>
      <c r="AW106" s="360" t="s">
        <v>198</v>
      </c>
      <c r="AX106" s="358"/>
      <c r="AY106" s="400"/>
      <c r="AZ106" s="386"/>
    </row>
    <row r="107" spans="1:52" s="356" customFormat="1" ht="99.6" customHeight="1">
      <c r="A107" s="357">
        <v>157</v>
      </c>
      <c r="B107" s="398"/>
      <c r="C107" s="398" t="s">
        <v>320</v>
      </c>
      <c r="D107" s="401" t="s">
        <v>1748</v>
      </c>
      <c r="E107" s="388">
        <v>3</v>
      </c>
      <c r="F107" s="402"/>
      <c r="G107" s="388" t="s">
        <v>1749</v>
      </c>
      <c r="H107" s="388">
        <f t="shared" si="14"/>
        <v>3</v>
      </c>
      <c r="I107" s="360">
        <f t="shared" si="15"/>
        <v>1</v>
      </c>
      <c r="J107" s="360">
        <v>1</v>
      </c>
      <c r="K107" s="360"/>
      <c r="L107" s="360">
        <v>0.5</v>
      </c>
      <c r="M107" s="360"/>
      <c r="N107" s="360">
        <v>0.44</v>
      </c>
      <c r="O107" s="360">
        <v>0.62</v>
      </c>
      <c r="P107" s="360"/>
      <c r="Q107" s="360"/>
      <c r="R107" s="360"/>
      <c r="S107" s="360">
        <f t="shared" si="16"/>
        <v>0</v>
      </c>
      <c r="T107" s="360"/>
      <c r="U107" s="360"/>
      <c r="V107" s="360"/>
      <c r="W107" s="360"/>
      <c r="X107" s="360"/>
      <c r="Y107" s="360"/>
      <c r="Z107" s="360">
        <f t="shared" si="17"/>
        <v>0.44</v>
      </c>
      <c r="AA107" s="360"/>
      <c r="AB107" s="360">
        <v>0.44</v>
      </c>
      <c r="AC107" s="360"/>
      <c r="AD107" s="360"/>
      <c r="AE107" s="360"/>
      <c r="AF107" s="360"/>
      <c r="AG107" s="360"/>
      <c r="AH107" s="360"/>
      <c r="AI107" s="360"/>
      <c r="AJ107" s="360"/>
      <c r="AK107" s="360"/>
      <c r="AL107" s="360"/>
      <c r="AM107" s="360"/>
      <c r="AN107" s="360"/>
      <c r="AO107" s="360"/>
      <c r="AP107" s="360">
        <f t="shared" si="18"/>
        <v>0</v>
      </c>
      <c r="AQ107" s="360"/>
      <c r="AR107" s="360"/>
      <c r="AS107" s="360"/>
      <c r="AT107" s="403" t="s">
        <v>767</v>
      </c>
      <c r="AU107" s="357" t="s">
        <v>155</v>
      </c>
      <c r="AV107" s="360" t="s">
        <v>197</v>
      </c>
      <c r="AW107" s="360" t="s">
        <v>198</v>
      </c>
      <c r="AX107" s="403"/>
      <c r="AY107" s="403"/>
      <c r="AZ107" s="397"/>
    </row>
    <row r="108" spans="1:52" s="356" customFormat="1" ht="46.9" customHeight="1">
      <c r="A108" s="357">
        <v>148</v>
      </c>
      <c r="B108" s="357">
        <v>34</v>
      </c>
      <c r="C108" s="398" t="s">
        <v>320</v>
      </c>
      <c r="D108" s="359" t="s">
        <v>1750</v>
      </c>
      <c r="E108" s="360">
        <v>0.2</v>
      </c>
      <c r="F108" s="367"/>
      <c r="G108" s="360" t="s">
        <v>594</v>
      </c>
      <c r="H108" s="360">
        <f t="shared" si="14"/>
        <v>0.2</v>
      </c>
      <c r="I108" s="360">
        <f t="shared" si="15"/>
        <v>0</v>
      </c>
      <c r="J108" s="360"/>
      <c r="K108" s="360"/>
      <c r="L108" s="360">
        <v>0.1</v>
      </c>
      <c r="M108" s="360"/>
      <c r="N108" s="360"/>
      <c r="O108" s="360"/>
      <c r="P108" s="360"/>
      <c r="Q108" s="360"/>
      <c r="R108" s="360">
        <v>7.0000000000000007E-2</v>
      </c>
      <c r="S108" s="360">
        <f t="shared" si="16"/>
        <v>0</v>
      </c>
      <c r="T108" s="360"/>
      <c r="U108" s="360"/>
      <c r="V108" s="360"/>
      <c r="W108" s="360"/>
      <c r="X108" s="360"/>
      <c r="Y108" s="360"/>
      <c r="Z108" s="360">
        <f t="shared" si="17"/>
        <v>0.03</v>
      </c>
      <c r="AA108" s="360"/>
      <c r="AB108" s="360"/>
      <c r="AC108" s="360"/>
      <c r="AD108" s="360">
        <v>0.03</v>
      </c>
      <c r="AE108" s="360"/>
      <c r="AF108" s="360"/>
      <c r="AG108" s="360"/>
      <c r="AH108" s="360"/>
      <c r="AI108" s="360"/>
      <c r="AJ108" s="360"/>
      <c r="AK108" s="360"/>
      <c r="AL108" s="360"/>
      <c r="AM108" s="360"/>
      <c r="AN108" s="360"/>
      <c r="AO108" s="360"/>
      <c r="AP108" s="360">
        <f t="shared" si="18"/>
        <v>0</v>
      </c>
      <c r="AQ108" s="360"/>
      <c r="AR108" s="367"/>
      <c r="AS108" s="367"/>
      <c r="AT108" s="357" t="s">
        <v>595</v>
      </c>
      <c r="AU108" s="368" t="s">
        <v>160</v>
      </c>
      <c r="AV108" s="360" t="s">
        <v>196</v>
      </c>
      <c r="AW108" s="360" t="s">
        <v>198</v>
      </c>
      <c r="AX108" s="357"/>
      <c r="AY108" s="404"/>
      <c r="AZ108" s="405"/>
    </row>
    <row r="109" spans="1:52" s="356" customFormat="1" ht="31.15" customHeight="1">
      <c r="A109" s="357">
        <v>138</v>
      </c>
      <c r="B109" s="357">
        <v>35</v>
      </c>
      <c r="C109" s="398" t="s">
        <v>320</v>
      </c>
      <c r="D109" s="382" t="s">
        <v>1751</v>
      </c>
      <c r="E109" s="394">
        <v>0.04</v>
      </c>
      <c r="F109" s="360"/>
      <c r="G109" s="360" t="s">
        <v>190</v>
      </c>
      <c r="H109" s="360">
        <f t="shared" si="14"/>
        <v>0.04</v>
      </c>
      <c r="I109" s="360">
        <f t="shared" si="15"/>
        <v>0</v>
      </c>
      <c r="J109" s="360"/>
      <c r="K109" s="360"/>
      <c r="L109" s="360">
        <v>0.04</v>
      </c>
      <c r="M109" s="360"/>
      <c r="N109" s="360"/>
      <c r="O109" s="360"/>
      <c r="P109" s="360"/>
      <c r="Q109" s="360"/>
      <c r="R109" s="360"/>
      <c r="S109" s="360">
        <f t="shared" si="16"/>
        <v>0</v>
      </c>
      <c r="T109" s="360"/>
      <c r="U109" s="360"/>
      <c r="V109" s="360"/>
      <c r="W109" s="360"/>
      <c r="X109" s="360"/>
      <c r="Y109" s="360"/>
      <c r="Z109" s="360">
        <f t="shared" si="17"/>
        <v>0</v>
      </c>
      <c r="AA109" s="360"/>
      <c r="AB109" s="360"/>
      <c r="AC109" s="360"/>
      <c r="AD109" s="360"/>
      <c r="AE109" s="360"/>
      <c r="AF109" s="360"/>
      <c r="AG109" s="360"/>
      <c r="AH109" s="360"/>
      <c r="AI109" s="360"/>
      <c r="AJ109" s="360"/>
      <c r="AK109" s="360"/>
      <c r="AL109" s="360"/>
      <c r="AM109" s="360"/>
      <c r="AN109" s="360"/>
      <c r="AO109" s="360"/>
      <c r="AP109" s="360">
        <f t="shared" si="18"/>
        <v>0</v>
      </c>
      <c r="AQ109" s="360"/>
      <c r="AR109" s="360"/>
      <c r="AS109" s="360"/>
      <c r="AT109" s="360"/>
      <c r="AU109" s="360" t="s">
        <v>199</v>
      </c>
      <c r="AV109" s="360" t="s">
        <v>196</v>
      </c>
      <c r="AW109" s="360" t="s">
        <v>198</v>
      </c>
      <c r="AX109" s="360" t="s">
        <v>580</v>
      </c>
      <c r="AY109" s="406"/>
      <c r="AZ109" s="383"/>
    </row>
    <row r="110" spans="1:52" s="356" customFormat="1" ht="15.6" customHeight="1">
      <c r="A110" s="357">
        <v>138</v>
      </c>
      <c r="B110" s="357">
        <v>36</v>
      </c>
      <c r="C110" s="398" t="s">
        <v>320</v>
      </c>
      <c r="D110" s="382" t="s">
        <v>1752</v>
      </c>
      <c r="E110" s="394">
        <v>0.05</v>
      </c>
      <c r="F110" s="360"/>
      <c r="G110" s="360" t="s">
        <v>328</v>
      </c>
      <c r="H110" s="360">
        <f t="shared" si="14"/>
        <v>0.05</v>
      </c>
      <c r="I110" s="360">
        <f t="shared" si="15"/>
        <v>0</v>
      </c>
      <c r="J110" s="360"/>
      <c r="K110" s="360"/>
      <c r="L110" s="360"/>
      <c r="M110" s="360"/>
      <c r="N110" s="360"/>
      <c r="O110" s="360"/>
      <c r="P110" s="360"/>
      <c r="Q110" s="360"/>
      <c r="R110" s="360"/>
      <c r="S110" s="360">
        <f t="shared" si="16"/>
        <v>0</v>
      </c>
      <c r="T110" s="360"/>
      <c r="U110" s="360"/>
      <c r="V110" s="360"/>
      <c r="W110" s="360"/>
      <c r="X110" s="360"/>
      <c r="Y110" s="360"/>
      <c r="Z110" s="360">
        <f t="shared" si="17"/>
        <v>0.05</v>
      </c>
      <c r="AA110" s="360"/>
      <c r="AB110" s="360"/>
      <c r="AC110" s="360"/>
      <c r="AD110" s="360"/>
      <c r="AE110" s="360"/>
      <c r="AF110" s="360"/>
      <c r="AG110" s="360"/>
      <c r="AH110" s="360"/>
      <c r="AI110" s="360"/>
      <c r="AJ110" s="360"/>
      <c r="AK110" s="360">
        <v>0.05</v>
      </c>
      <c r="AL110" s="360"/>
      <c r="AM110" s="360"/>
      <c r="AN110" s="360"/>
      <c r="AO110" s="360"/>
      <c r="AP110" s="360">
        <f t="shared" si="18"/>
        <v>0</v>
      </c>
      <c r="AQ110" s="360"/>
      <c r="AR110" s="360"/>
      <c r="AS110" s="360"/>
      <c r="AT110" s="360" t="s">
        <v>581</v>
      </c>
      <c r="AU110" s="360" t="s">
        <v>199</v>
      </c>
      <c r="AV110" s="360" t="s">
        <v>197</v>
      </c>
      <c r="AW110" s="360" t="s">
        <v>198</v>
      </c>
      <c r="AX110" s="360"/>
      <c r="AY110" s="406"/>
      <c r="AZ110" s="383"/>
    </row>
    <row r="111" spans="1:52" s="356" customFormat="1" ht="15.6" customHeight="1">
      <c r="A111" s="357">
        <v>138</v>
      </c>
      <c r="B111" s="357"/>
      <c r="C111" s="357" t="s">
        <v>320</v>
      </c>
      <c r="D111" s="359" t="s">
        <v>1753</v>
      </c>
      <c r="E111" s="360">
        <v>0.1</v>
      </c>
      <c r="F111" s="367"/>
      <c r="G111" s="360" t="s">
        <v>308</v>
      </c>
      <c r="H111" s="360">
        <f t="shared" si="14"/>
        <v>0.1</v>
      </c>
      <c r="I111" s="360">
        <f t="shared" si="15"/>
        <v>0</v>
      </c>
      <c r="J111" s="360"/>
      <c r="K111" s="360"/>
      <c r="L111" s="360"/>
      <c r="M111" s="360"/>
      <c r="N111" s="360">
        <v>0.1</v>
      </c>
      <c r="O111" s="360"/>
      <c r="P111" s="360"/>
      <c r="Q111" s="360"/>
      <c r="R111" s="360"/>
      <c r="S111" s="360">
        <f t="shared" si="16"/>
        <v>0</v>
      </c>
      <c r="T111" s="360"/>
      <c r="U111" s="360"/>
      <c r="V111" s="360"/>
      <c r="W111" s="360"/>
      <c r="X111" s="360"/>
      <c r="Y111" s="360"/>
      <c r="Z111" s="360">
        <f t="shared" si="17"/>
        <v>0</v>
      </c>
      <c r="AA111" s="360"/>
      <c r="AB111" s="360"/>
      <c r="AC111" s="360"/>
      <c r="AD111" s="360"/>
      <c r="AE111" s="360"/>
      <c r="AF111" s="360"/>
      <c r="AG111" s="360"/>
      <c r="AH111" s="360"/>
      <c r="AI111" s="360"/>
      <c r="AJ111" s="360"/>
      <c r="AK111" s="360"/>
      <c r="AL111" s="360"/>
      <c r="AM111" s="360"/>
      <c r="AN111" s="360"/>
      <c r="AO111" s="360"/>
      <c r="AP111" s="360">
        <f t="shared" si="18"/>
        <v>0</v>
      </c>
      <c r="AQ111" s="360"/>
      <c r="AR111" s="360"/>
      <c r="AS111" s="360"/>
      <c r="AT111" s="360"/>
      <c r="AU111" s="360" t="s">
        <v>158</v>
      </c>
      <c r="AV111" s="360" t="s">
        <v>197</v>
      </c>
      <c r="AW111" s="360" t="s">
        <v>198</v>
      </c>
      <c r="AX111" s="360"/>
      <c r="AY111" s="406"/>
      <c r="AZ111" s="383"/>
    </row>
    <row r="112" spans="1:52" s="356" customFormat="1" ht="15.6" customHeight="1">
      <c r="A112" s="357">
        <v>138</v>
      </c>
      <c r="B112" s="357"/>
      <c r="C112" s="357" t="s">
        <v>320</v>
      </c>
      <c r="D112" s="359" t="s">
        <v>1753</v>
      </c>
      <c r="E112" s="360">
        <v>0.1</v>
      </c>
      <c r="F112" s="367"/>
      <c r="G112" s="360" t="s">
        <v>308</v>
      </c>
      <c r="H112" s="360">
        <f t="shared" si="14"/>
        <v>0.1</v>
      </c>
      <c r="I112" s="360">
        <f t="shared" si="15"/>
        <v>0</v>
      </c>
      <c r="J112" s="360"/>
      <c r="K112" s="360"/>
      <c r="L112" s="360"/>
      <c r="M112" s="360"/>
      <c r="N112" s="360">
        <v>0.1</v>
      </c>
      <c r="O112" s="360"/>
      <c r="P112" s="360"/>
      <c r="Q112" s="360"/>
      <c r="R112" s="360"/>
      <c r="S112" s="360">
        <f t="shared" si="16"/>
        <v>0</v>
      </c>
      <c r="T112" s="360"/>
      <c r="U112" s="360"/>
      <c r="V112" s="360"/>
      <c r="W112" s="360"/>
      <c r="X112" s="360"/>
      <c r="Y112" s="360"/>
      <c r="Z112" s="360">
        <f t="shared" si="17"/>
        <v>0</v>
      </c>
      <c r="AA112" s="360"/>
      <c r="AB112" s="360"/>
      <c r="AC112" s="360"/>
      <c r="AD112" s="360"/>
      <c r="AE112" s="360"/>
      <c r="AF112" s="360"/>
      <c r="AG112" s="360"/>
      <c r="AH112" s="360"/>
      <c r="AI112" s="360"/>
      <c r="AJ112" s="360"/>
      <c r="AK112" s="360"/>
      <c r="AL112" s="360"/>
      <c r="AM112" s="360"/>
      <c r="AN112" s="360"/>
      <c r="AO112" s="360"/>
      <c r="AP112" s="360">
        <f t="shared" si="18"/>
        <v>0</v>
      </c>
      <c r="AQ112" s="360"/>
      <c r="AR112" s="360"/>
      <c r="AS112" s="360"/>
      <c r="AT112" s="360"/>
      <c r="AU112" s="360" t="s">
        <v>157</v>
      </c>
      <c r="AV112" s="360" t="s">
        <v>197</v>
      </c>
      <c r="AW112" s="360" t="s">
        <v>198</v>
      </c>
      <c r="AX112" s="360"/>
      <c r="AY112" s="406"/>
      <c r="AZ112" s="383"/>
    </row>
    <row r="113" spans="1:52" s="356" customFormat="1" ht="15.6" customHeight="1">
      <c r="A113" s="357">
        <v>138</v>
      </c>
      <c r="B113" s="357"/>
      <c r="C113" s="357" t="s">
        <v>320</v>
      </c>
      <c r="D113" s="359" t="s">
        <v>1753</v>
      </c>
      <c r="E113" s="360">
        <v>0.1</v>
      </c>
      <c r="F113" s="367"/>
      <c r="G113" s="360" t="s">
        <v>308</v>
      </c>
      <c r="H113" s="360">
        <f t="shared" si="14"/>
        <v>0.1</v>
      </c>
      <c r="I113" s="360">
        <f t="shared" si="15"/>
        <v>0</v>
      </c>
      <c r="J113" s="360"/>
      <c r="K113" s="360"/>
      <c r="L113" s="360"/>
      <c r="M113" s="360"/>
      <c r="N113" s="360">
        <v>0.1</v>
      </c>
      <c r="O113" s="360"/>
      <c r="P113" s="360"/>
      <c r="Q113" s="360"/>
      <c r="R113" s="360"/>
      <c r="S113" s="360">
        <f t="shared" si="16"/>
        <v>0</v>
      </c>
      <c r="T113" s="360"/>
      <c r="U113" s="360"/>
      <c r="V113" s="360"/>
      <c r="W113" s="360"/>
      <c r="X113" s="360"/>
      <c r="Y113" s="360"/>
      <c r="Z113" s="360">
        <f t="shared" si="17"/>
        <v>0</v>
      </c>
      <c r="AA113" s="360"/>
      <c r="AB113" s="360"/>
      <c r="AC113" s="360"/>
      <c r="AD113" s="360"/>
      <c r="AE113" s="360"/>
      <c r="AF113" s="360"/>
      <c r="AG113" s="360"/>
      <c r="AH113" s="360"/>
      <c r="AI113" s="360"/>
      <c r="AJ113" s="360"/>
      <c r="AK113" s="360"/>
      <c r="AL113" s="360"/>
      <c r="AM113" s="360"/>
      <c r="AN113" s="360"/>
      <c r="AO113" s="360"/>
      <c r="AP113" s="360">
        <f t="shared" si="18"/>
        <v>0</v>
      </c>
      <c r="AQ113" s="360"/>
      <c r="AR113" s="360"/>
      <c r="AS113" s="360"/>
      <c r="AT113" s="360"/>
      <c r="AU113" s="360" t="s">
        <v>154</v>
      </c>
      <c r="AV113" s="360" t="s">
        <v>197</v>
      </c>
      <c r="AW113" s="360" t="s">
        <v>198</v>
      </c>
      <c r="AX113" s="360"/>
      <c r="AY113" s="406"/>
      <c r="AZ113" s="383"/>
    </row>
    <row r="114" spans="1:52" s="356" customFormat="1" ht="15.6" customHeight="1">
      <c r="A114" s="357">
        <v>138</v>
      </c>
      <c r="B114" s="357"/>
      <c r="C114" s="357" t="s">
        <v>320</v>
      </c>
      <c r="D114" s="359" t="s">
        <v>1753</v>
      </c>
      <c r="E114" s="360">
        <v>0.1</v>
      </c>
      <c r="F114" s="367"/>
      <c r="G114" s="360" t="s">
        <v>308</v>
      </c>
      <c r="H114" s="360">
        <f t="shared" si="14"/>
        <v>0.1</v>
      </c>
      <c r="I114" s="360">
        <f t="shared" si="15"/>
        <v>0</v>
      </c>
      <c r="J114" s="360"/>
      <c r="K114" s="360"/>
      <c r="L114" s="360"/>
      <c r="M114" s="360"/>
      <c r="N114" s="360">
        <v>0.1</v>
      </c>
      <c r="O114" s="360"/>
      <c r="P114" s="360"/>
      <c r="Q114" s="360"/>
      <c r="R114" s="360"/>
      <c r="S114" s="360">
        <f t="shared" si="16"/>
        <v>0</v>
      </c>
      <c r="T114" s="360"/>
      <c r="U114" s="360"/>
      <c r="V114" s="360"/>
      <c r="W114" s="360"/>
      <c r="X114" s="360"/>
      <c r="Y114" s="360"/>
      <c r="Z114" s="360">
        <f t="shared" si="17"/>
        <v>0</v>
      </c>
      <c r="AA114" s="360"/>
      <c r="AB114" s="360"/>
      <c r="AC114" s="360"/>
      <c r="AD114" s="360"/>
      <c r="AE114" s="360"/>
      <c r="AF114" s="360"/>
      <c r="AG114" s="360"/>
      <c r="AH114" s="360"/>
      <c r="AI114" s="360"/>
      <c r="AJ114" s="360"/>
      <c r="AK114" s="360"/>
      <c r="AL114" s="360"/>
      <c r="AM114" s="360"/>
      <c r="AN114" s="360"/>
      <c r="AO114" s="360"/>
      <c r="AP114" s="360">
        <f t="shared" si="18"/>
        <v>0</v>
      </c>
      <c r="AQ114" s="360"/>
      <c r="AR114" s="360"/>
      <c r="AS114" s="360"/>
      <c r="AT114" s="360"/>
      <c r="AU114" s="360" t="s">
        <v>1801</v>
      </c>
      <c r="AV114" s="360" t="s">
        <v>197</v>
      </c>
      <c r="AW114" s="360" t="s">
        <v>198</v>
      </c>
      <c r="AX114" s="360"/>
      <c r="AY114" s="406"/>
      <c r="AZ114" s="383"/>
    </row>
    <row r="115" spans="1:52" s="356" customFormat="1" ht="15.6" customHeight="1">
      <c r="A115" s="357">
        <v>138</v>
      </c>
      <c r="B115" s="357"/>
      <c r="C115" s="357" t="s">
        <v>320</v>
      </c>
      <c r="D115" s="359" t="s">
        <v>1753</v>
      </c>
      <c r="E115" s="360">
        <v>0.1</v>
      </c>
      <c r="F115" s="367"/>
      <c r="G115" s="360" t="s">
        <v>308</v>
      </c>
      <c r="H115" s="360">
        <f t="shared" si="14"/>
        <v>0.1</v>
      </c>
      <c r="I115" s="360">
        <f t="shared" si="15"/>
        <v>0</v>
      </c>
      <c r="J115" s="360"/>
      <c r="K115" s="360"/>
      <c r="L115" s="360"/>
      <c r="M115" s="360"/>
      <c r="N115" s="360">
        <v>0.1</v>
      </c>
      <c r="O115" s="360"/>
      <c r="P115" s="360"/>
      <c r="Q115" s="360"/>
      <c r="R115" s="360"/>
      <c r="S115" s="360">
        <f t="shared" si="16"/>
        <v>0</v>
      </c>
      <c r="T115" s="360"/>
      <c r="U115" s="360"/>
      <c r="V115" s="360"/>
      <c r="W115" s="360"/>
      <c r="X115" s="360"/>
      <c r="Y115" s="360"/>
      <c r="Z115" s="360">
        <f t="shared" si="17"/>
        <v>0</v>
      </c>
      <c r="AA115" s="360"/>
      <c r="AB115" s="360"/>
      <c r="AC115" s="360"/>
      <c r="AD115" s="360"/>
      <c r="AE115" s="360"/>
      <c r="AF115" s="360"/>
      <c r="AG115" s="360"/>
      <c r="AH115" s="360"/>
      <c r="AI115" s="360"/>
      <c r="AJ115" s="360"/>
      <c r="AK115" s="360"/>
      <c r="AL115" s="360"/>
      <c r="AM115" s="360"/>
      <c r="AN115" s="360"/>
      <c r="AO115" s="360"/>
      <c r="AP115" s="360">
        <f t="shared" si="18"/>
        <v>0</v>
      </c>
      <c r="AQ115" s="360"/>
      <c r="AR115" s="360"/>
      <c r="AS115" s="360"/>
      <c r="AT115" s="360"/>
      <c r="AU115" s="360" t="s">
        <v>1793</v>
      </c>
      <c r="AV115" s="360" t="s">
        <v>197</v>
      </c>
      <c r="AW115" s="360" t="s">
        <v>198</v>
      </c>
      <c r="AX115" s="360"/>
      <c r="AY115" s="406"/>
      <c r="AZ115" s="383"/>
    </row>
    <row r="116" spans="1:52" s="356" customFormat="1" ht="15.6" customHeight="1">
      <c r="A116" s="357">
        <v>138</v>
      </c>
      <c r="B116" s="357"/>
      <c r="C116" s="357" t="s">
        <v>320</v>
      </c>
      <c r="D116" s="359" t="s">
        <v>1753</v>
      </c>
      <c r="E116" s="360">
        <v>0.1</v>
      </c>
      <c r="F116" s="367"/>
      <c r="G116" s="360" t="s">
        <v>308</v>
      </c>
      <c r="H116" s="360">
        <f t="shared" si="14"/>
        <v>0.1</v>
      </c>
      <c r="I116" s="360">
        <f t="shared" si="15"/>
        <v>0</v>
      </c>
      <c r="J116" s="360"/>
      <c r="K116" s="360"/>
      <c r="L116" s="360"/>
      <c r="M116" s="360"/>
      <c r="N116" s="360">
        <v>0.1</v>
      </c>
      <c r="O116" s="360"/>
      <c r="P116" s="360"/>
      <c r="Q116" s="360"/>
      <c r="R116" s="360"/>
      <c r="S116" s="360">
        <f t="shared" si="16"/>
        <v>0</v>
      </c>
      <c r="T116" s="360"/>
      <c r="U116" s="360"/>
      <c r="V116" s="360"/>
      <c r="W116" s="360"/>
      <c r="X116" s="360"/>
      <c r="Y116" s="360"/>
      <c r="Z116" s="360">
        <f t="shared" si="17"/>
        <v>0</v>
      </c>
      <c r="AA116" s="360"/>
      <c r="AB116" s="360"/>
      <c r="AC116" s="360"/>
      <c r="AD116" s="360"/>
      <c r="AE116" s="360"/>
      <c r="AF116" s="360"/>
      <c r="AG116" s="360"/>
      <c r="AH116" s="360"/>
      <c r="AI116" s="360"/>
      <c r="AJ116" s="360"/>
      <c r="AK116" s="360"/>
      <c r="AL116" s="360"/>
      <c r="AM116" s="360"/>
      <c r="AN116" s="360"/>
      <c r="AO116" s="360"/>
      <c r="AP116" s="360">
        <f t="shared" si="18"/>
        <v>0</v>
      </c>
      <c r="AQ116" s="360"/>
      <c r="AR116" s="360"/>
      <c r="AS116" s="360"/>
      <c r="AT116" s="360"/>
      <c r="AU116" s="360" t="s">
        <v>1795</v>
      </c>
      <c r="AV116" s="360" t="s">
        <v>197</v>
      </c>
      <c r="AW116" s="360" t="s">
        <v>198</v>
      </c>
      <c r="AX116" s="360"/>
      <c r="AY116" s="406"/>
      <c r="AZ116" s="383"/>
    </row>
    <row r="117" spans="1:52" s="356" customFormat="1" ht="15.6" customHeight="1">
      <c r="A117" s="357">
        <v>138</v>
      </c>
      <c r="B117" s="357"/>
      <c r="C117" s="357" t="s">
        <v>320</v>
      </c>
      <c r="D117" s="359" t="s">
        <v>1753</v>
      </c>
      <c r="E117" s="360">
        <v>0.1</v>
      </c>
      <c r="F117" s="367"/>
      <c r="G117" s="360" t="s">
        <v>308</v>
      </c>
      <c r="H117" s="360">
        <f t="shared" si="14"/>
        <v>0.1</v>
      </c>
      <c r="I117" s="360">
        <f t="shared" si="15"/>
        <v>0</v>
      </c>
      <c r="J117" s="360"/>
      <c r="K117" s="360"/>
      <c r="L117" s="360"/>
      <c r="M117" s="360"/>
      <c r="N117" s="360">
        <v>0.1</v>
      </c>
      <c r="O117" s="360"/>
      <c r="P117" s="360"/>
      <c r="Q117" s="360"/>
      <c r="R117" s="360"/>
      <c r="S117" s="360">
        <f t="shared" si="16"/>
        <v>0</v>
      </c>
      <c r="T117" s="360"/>
      <c r="U117" s="360"/>
      <c r="V117" s="360"/>
      <c r="W117" s="360"/>
      <c r="X117" s="360"/>
      <c r="Y117" s="360"/>
      <c r="Z117" s="360">
        <f t="shared" si="17"/>
        <v>0</v>
      </c>
      <c r="AA117" s="360"/>
      <c r="AB117" s="360"/>
      <c r="AC117" s="360"/>
      <c r="AD117" s="360"/>
      <c r="AE117" s="360"/>
      <c r="AF117" s="360"/>
      <c r="AG117" s="360"/>
      <c r="AH117" s="360"/>
      <c r="AI117" s="360"/>
      <c r="AJ117" s="360"/>
      <c r="AK117" s="360"/>
      <c r="AL117" s="360"/>
      <c r="AM117" s="360"/>
      <c r="AN117" s="360"/>
      <c r="AO117" s="360"/>
      <c r="AP117" s="360">
        <f t="shared" si="18"/>
        <v>0</v>
      </c>
      <c r="AQ117" s="360"/>
      <c r="AR117" s="360"/>
      <c r="AS117" s="360"/>
      <c r="AT117" s="360"/>
      <c r="AU117" s="360" t="s">
        <v>159</v>
      </c>
      <c r="AV117" s="360" t="s">
        <v>197</v>
      </c>
      <c r="AW117" s="360" t="s">
        <v>198</v>
      </c>
      <c r="AX117" s="360"/>
      <c r="AY117" s="406"/>
      <c r="AZ117" s="383"/>
    </row>
    <row r="118" spans="1:52" s="356" customFormat="1" ht="60.6" customHeight="1">
      <c r="A118" s="357" t="s">
        <v>1735</v>
      </c>
      <c r="B118" s="398"/>
      <c r="C118" s="398" t="s">
        <v>320</v>
      </c>
      <c r="D118" s="387" t="s">
        <v>1754</v>
      </c>
      <c r="E118" s="388">
        <v>0.5</v>
      </c>
      <c r="F118" s="389"/>
      <c r="G118" s="388" t="s">
        <v>1358</v>
      </c>
      <c r="H118" s="388">
        <f t="shared" si="14"/>
        <v>0.4</v>
      </c>
      <c r="I118" s="388">
        <f t="shared" si="15"/>
        <v>0</v>
      </c>
      <c r="J118" s="360"/>
      <c r="K118" s="360"/>
      <c r="L118" s="360">
        <v>0.2</v>
      </c>
      <c r="M118" s="360"/>
      <c r="N118" s="360">
        <v>0.2</v>
      </c>
      <c r="O118" s="360"/>
      <c r="P118" s="360"/>
      <c r="Q118" s="360"/>
      <c r="R118" s="360"/>
      <c r="S118" s="360">
        <f t="shared" si="16"/>
        <v>0</v>
      </c>
      <c r="T118" s="360"/>
      <c r="U118" s="360"/>
      <c r="V118" s="360"/>
      <c r="W118" s="360"/>
      <c r="X118" s="360"/>
      <c r="Y118" s="360"/>
      <c r="Z118" s="360">
        <f t="shared" si="17"/>
        <v>0</v>
      </c>
      <c r="AA118" s="360"/>
      <c r="AB118" s="360"/>
      <c r="AC118" s="360"/>
      <c r="AD118" s="360"/>
      <c r="AE118" s="360"/>
      <c r="AF118" s="360"/>
      <c r="AG118" s="360"/>
      <c r="AH118" s="360"/>
      <c r="AI118" s="360"/>
      <c r="AJ118" s="360"/>
      <c r="AK118" s="360"/>
      <c r="AL118" s="360"/>
      <c r="AM118" s="360"/>
      <c r="AN118" s="360"/>
      <c r="AO118" s="360"/>
      <c r="AP118" s="360">
        <f t="shared" si="18"/>
        <v>0</v>
      </c>
      <c r="AQ118" s="360"/>
      <c r="AR118" s="367"/>
      <c r="AS118" s="367"/>
      <c r="AT118" s="357" t="s">
        <v>1408</v>
      </c>
      <c r="AU118" s="360" t="s">
        <v>1795</v>
      </c>
      <c r="AV118" s="360" t="s">
        <v>197</v>
      </c>
      <c r="AW118" s="360" t="s">
        <v>198</v>
      </c>
      <c r="AX118" s="357"/>
      <c r="AY118" s="379"/>
      <c r="AZ118" s="380"/>
    </row>
    <row r="119" spans="1:52" s="356" customFormat="1" ht="31.9" customHeight="1">
      <c r="A119" s="357" t="s">
        <v>1735</v>
      </c>
      <c r="B119" s="398">
        <v>25</v>
      </c>
      <c r="C119" s="398" t="s">
        <v>320</v>
      </c>
      <c r="D119" s="387" t="s">
        <v>1755</v>
      </c>
      <c r="E119" s="388">
        <v>0.02</v>
      </c>
      <c r="F119" s="367"/>
      <c r="G119" s="360" t="s">
        <v>308</v>
      </c>
      <c r="H119" s="360">
        <f t="shared" si="14"/>
        <v>0.02</v>
      </c>
      <c r="I119" s="360">
        <f t="shared" si="15"/>
        <v>0</v>
      </c>
      <c r="J119" s="360"/>
      <c r="K119" s="360"/>
      <c r="L119" s="360"/>
      <c r="M119" s="360"/>
      <c r="N119" s="360">
        <v>0.02</v>
      </c>
      <c r="O119" s="360"/>
      <c r="P119" s="360"/>
      <c r="Q119" s="360"/>
      <c r="R119" s="360"/>
      <c r="S119" s="360">
        <f t="shared" si="16"/>
        <v>0</v>
      </c>
      <c r="T119" s="360"/>
      <c r="U119" s="360"/>
      <c r="V119" s="360"/>
      <c r="W119" s="360"/>
      <c r="X119" s="360"/>
      <c r="Y119" s="360"/>
      <c r="Z119" s="360">
        <f t="shared" si="17"/>
        <v>0</v>
      </c>
      <c r="AA119" s="360"/>
      <c r="AB119" s="360"/>
      <c r="AC119" s="360"/>
      <c r="AD119" s="360"/>
      <c r="AE119" s="360"/>
      <c r="AF119" s="360"/>
      <c r="AG119" s="360"/>
      <c r="AH119" s="360"/>
      <c r="AI119" s="360"/>
      <c r="AJ119" s="360"/>
      <c r="AK119" s="360"/>
      <c r="AL119" s="360"/>
      <c r="AM119" s="360"/>
      <c r="AN119" s="360"/>
      <c r="AO119" s="360"/>
      <c r="AP119" s="360">
        <f t="shared" si="18"/>
        <v>0</v>
      </c>
      <c r="AQ119" s="360"/>
      <c r="AR119" s="367"/>
      <c r="AS119" s="367"/>
      <c r="AT119" s="357" t="s">
        <v>1348</v>
      </c>
      <c r="AU119" s="360" t="s">
        <v>155</v>
      </c>
      <c r="AV119" s="360" t="s">
        <v>197</v>
      </c>
      <c r="AW119" s="360" t="s">
        <v>198</v>
      </c>
      <c r="AX119" s="357"/>
      <c r="AY119" s="379"/>
      <c r="AZ119" s="380"/>
    </row>
    <row r="120" spans="1:52" s="356" customFormat="1" ht="31.15" customHeight="1">
      <c r="A120" s="357" t="s">
        <v>1735</v>
      </c>
      <c r="B120" s="357">
        <v>38</v>
      </c>
      <c r="C120" s="398" t="s">
        <v>320</v>
      </c>
      <c r="D120" s="387" t="s">
        <v>1756</v>
      </c>
      <c r="E120" s="388">
        <v>0.02</v>
      </c>
      <c r="F120" s="367"/>
      <c r="G120" s="360" t="s">
        <v>308</v>
      </c>
      <c r="H120" s="360">
        <f t="shared" si="14"/>
        <v>0.02</v>
      </c>
      <c r="I120" s="360">
        <f t="shared" si="15"/>
        <v>0</v>
      </c>
      <c r="J120" s="360"/>
      <c r="K120" s="360"/>
      <c r="L120" s="360"/>
      <c r="M120" s="360"/>
      <c r="N120" s="360">
        <v>0.02</v>
      </c>
      <c r="O120" s="360"/>
      <c r="P120" s="360"/>
      <c r="Q120" s="360"/>
      <c r="R120" s="360"/>
      <c r="S120" s="360">
        <f t="shared" si="16"/>
        <v>0</v>
      </c>
      <c r="T120" s="360"/>
      <c r="U120" s="360"/>
      <c r="V120" s="360"/>
      <c r="W120" s="360"/>
      <c r="X120" s="360"/>
      <c r="Y120" s="360"/>
      <c r="Z120" s="360">
        <f t="shared" si="17"/>
        <v>0</v>
      </c>
      <c r="AA120" s="360"/>
      <c r="AB120" s="360"/>
      <c r="AC120" s="360"/>
      <c r="AD120" s="360"/>
      <c r="AE120" s="360"/>
      <c r="AF120" s="360"/>
      <c r="AG120" s="360"/>
      <c r="AH120" s="360"/>
      <c r="AI120" s="360"/>
      <c r="AJ120" s="360"/>
      <c r="AK120" s="360"/>
      <c r="AL120" s="360"/>
      <c r="AM120" s="360"/>
      <c r="AN120" s="360"/>
      <c r="AO120" s="360"/>
      <c r="AP120" s="360">
        <f t="shared" si="18"/>
        <v>0</v>
      </c>
      <c r="AQ120" s="360"/>
      <c r="AR120" s="367"/>
      <c r="AS120" s="367"/>
      <c r="AT120" s="357" t="s">
        <v>602</v>
      </c>
      <c r="AU120" s="360" t="s">
        <v>157</v>
      </c>
      <c r="AV120" s="360" t="s">
        <v>197</v>
      </c>
      <c r="AW120" s="360" t="s">
        <v>198</v>
      </c>
      <c r="AX120" s="357"/>
      <c r="AY120" s="379"/>
      <c r="AZ120" s="380"/>
    </row>
    <row r="121" spans="1:52" s="356" customFormat="1" ht="33" customHeight="1">
      <c r="A121" s="357">
        <v>146</v>
      </c>
      <c r="B121" s="357">
        <v>33</v>
      </c>
      <c r="C121" s="398" t="s">
        <v>320</v>
      </c>
      <c r="D121" s="359" t="s">
        <v>1757</v>
      </c>
      <c r="E121" s="360">
        <v>1.4999999999999999E-2</v>
      </c>
      <c r="F121" s="367"/>
      <c r="G121" s="360" t="s">
        <v>308</v>
      </c>
      <c r="H121" s="360">
        <f>SUM(I121,L121,M121,N121,O121,P121,Q121,R121,S121,Z121,AP121)</f>
        <v>1.4999999999999999E-2</v>
      </c>
      <c r="I121" s="360">
        <f>SUM(J121:K121)</f>
        <v>0</v>
      </c>
      <c r="J121" s="360"/>
      <c r="K121" s="360"/>
      <c r="L121" s="360"/>
      <c r="M121" s="360"/>
      <c r="N121" s="360">
        <v>1.4999999999999999E-2</v>
      </c>
      <c r="O121" s="360"/>
      <c r="P121" s="360"/>
      <c r="Q121" s="360"/>
      <c r="R121" s="360"/>
      <c r="S121" s="360">
        <f>SUM(T121:Y121)</f>
        <v>0</v>
      </c>
      <c r="T121" s="360"/>
      <c r="U121" s="360"/>
      <c r="V121" s="360"/>
      <c r="W121" s="360"/>
      <c r="X121" s="360"/>
      <c r="Y121" s="360"/>
      <c r="Z121" s="360">
        <f>SUM(AA121:AO121)</f>
        <v>0</v>
      </c>
      <c r="AA121" s="360"/>
      <c r="AB121" s="360"/>
      <c r="AC121" s="360"/>
      <c r="AD121" s="360"/>
      <c r="AE121" s="360"/>
      <c r="AF121" s="360"/>
      <c r="AG121" s="360"/>
      <c r="AH121" s="360"/>
      <c r="AI121" s="360"/>
      <c r="AJ121" s="360"/>
      <c r="AK121" s="360"/>
      <c r="AL121" s="360"/>
      <c r="AM121" s="360"/>
      <c r="AN121" s="360"/>
      <c r="AO121" s="360"/>
      <c r="AP121" s="360">
        <f>SUM(AQ121:AS121)</f>
        <v>0</v>
      </c>
      <c r="AQ121" s="360"/>
      <c r="AR121" s="367"/>
      <c r="AS121" s="367"/>
      <c r="AT121" s="357" t="s">
        <v>592</v>
      </c>
      <c r="AU121" s="368" t="s">
        <v>1796</v>
      </c>
      <c r="AV121" s="360" t="s">
        <v>197</v>
      </c>
      <c r="AW121" s="360" t="s">
        <v>198</v>
      </c>
      <c r="AX121" s="357" t="s">
        <v>1700</v>
      </c>
      <c r="AY121" s="379"/>
      <c r="AZ121" s="380"/>
    </row>
    <row r="122" spans="1:52" s="356" customFormat="1" ht="18" customHeight="1">
      <c r="A122" s="357" t="s">
        <v>1735</v>
      </c>
      <c r="B122" s="357">
        <v>40</v>
      </c>
      <c r="C122" s="398" t="s">
        <v>320</v>
      </c>
      <c r="D122" s="359" t="s">
        <v>1758</v>
      </c>
      <c r="E122" s="360">
        <v>0.04</v>
      </c>
      <c r="F122" s="367"/>
      <c r="G122" s="360" t="s">
        <v>328</v>
      </c>
      <c r="H122" s="360">
        <f>SUM(I122,L122,M122,N122,O122,P122,Q122,R122,S122,Z122,AP122)</f>
        <v>0.04</v>
      </c>
      <c r="I122" s="360">
        <f>SUM(J122:K122)</f>
        <v>0</v>
      </c>
      <c r="J122" s="360"/>
      <c r="K122" s="360"/>
      <c r="L122" s="360"/>
      <c r="M122" s="360"/>
      <c r="N122" s="360"/>
      <c r="O122" s="360"/>
      <c r="P122" s="360"/>
      <c r="Q122" s="360"/>
      <c r="R122" s="360"/>
      <c r="S122" s="360">
        <f>SUM(T122:Y122)</f>
        <v>0</v>
      </c>
      <c r="T122" s="360"/>
      <c r="U122" s="360"/>
      <c r="V122" s="360"/>
      <c r="W122" s="360"/>
      <c r="X122" s="360"/>
      <c r="Y122" s="360"/>
      <c r="Z122" s="360">
        <f>SUM(AA122:AO122)</f>
        <v>0.04</v>
      </c>
      <c r="AA122" s="360"/>
      <c r="AB122" s="360"/>
      <c r="AC122" s="360"/>
      <c r="AD122" s="360"/>
      <c r="AE122" s="360"/>
      <c r="AF122" s="360"/>
      <c r="AG122" s="360"/>
      <c r="AH122" s="360"/>
      <c r="AI122" s="360"/>
      <c r="AJ122" s="360"/>
      <c r="AK122" s="360">
        <v>0.04</v>
      </c>
      <c r="AL122" s="360"/>
      <c r="AM122" s="360"/>
      <c r="AN122" s="360"/>
      <c r="AO122" s="360"/>
      <c r="AP122" s="360">
        <f>SUM(AQ122:AS122)</f>
        <v>0</v>
      </c>
      <c r="AQ122" s="360"/>
      <c r="AR122" s="367"/>
      <c r="AS122" s="367"/>
      <c r="AT122" s="357" t="s">
        <v>2218</v>
      </c>
      <c r="AU122" s="360" t="s">
        <v>199</v>
      </c>
      <c r="AV122" s="360" t="s">
        <v>197</v>
      </c>
      <c r="AW122" s="360" t="s">
        <v>198</v>
      </c>
      <c r="AX122" s="357"/>
      <c r="AY122" s="379"/>
      <c r="AZ122" s="380"/>
    </row>
    <row r="123" spans="1:52" s="356" customFormat="1" ht="34.15" customHeight="1">
      <c r="A123" s="357"/>
      <c r="B123" s="357">
        <v>37</v>
      </c>
      <c r="C123" s="398" t="s">
        <v>320</v>
      </c>
      <c r="D123" s="399" t="s">
        <v>1447</v>
      </c>
      <c r="E123" s="388">
        <v>0.03</v>
      </c>
      <c r="F123" s="361"/>
      <c r="G123" s="360" t="s">
        <v>308</v>
      </c>
      <c r="H123" s="360">
        <f>SUM(I123,L123,M123,N123,O123,P123,Q123,R123,S123,Z123,AP123)</f>
        <v>0.03</v>
      </c>
      <c r="I123" s="360">
        <f t="shared" ref="I123:I144" si="19">SUM(J123:K123)</f>
        <v>0</v>
      </c>
      <c r="J123" s="360"/>
      <c r="K123" s="360"/>
      <c r="L123" s="360"/>
      <c r="M123" s="360"/>
      <c r="N123" s="360">
        <v>0.03</v>
      </c>
      <c r="O123" s="360"/>
      <c r="P123" s="360"/>
      <c r="Q123" s="360"/>
      <c r="R123" s="360"/>
      <c r="S123" s="360">
        <f t="shared" ref="S123:S144" si="20">SUM(T123:Y123)</f>
        <v>0</v>
      </c>
      <c r="T123" s="360"/>
      <c r="U123" s="360"/>
      <c r="V123" s="360"/>
      <c r="W123" s="360"/>
      <c r="X123" s="360"/>
      <c r="Y123" s="360"/>
      <c r="Z123" s="360">
        <f t="shared" ref="Z123:Z144" si="21">SUM(AA123:AO123)</f>
        <v>0</v>
      </c>
      <c r="AA123" s="360"/>
      <c r="AB123" s="360"/>
      <c r="AC123" s="360"/>
      <c r="AD123" s="360"/>
      <c r="AE123" s="360"/>
      <c r="AF123" s="360"/>
      <c r="AG123" s="360"/>
      <c r="AH123" s="360"/>
      <c r="AI123" s="360"/>
      <c r="AJ123" s="360"/>
      <c r="AK123" s="360"/>
      <c r="AL123" s="360"/>
      <c r="AM123" s="360"/>
      <c r="AN123" s="360"/>
      <c r="AO123" s="360"/>
      <c r="AP123" s="360">
        <f t="shared" ref="AP123:AP144" si="22">SUM(AQ123:AS123)</f>
        <v>0</v>
      </c>
      <c r="AQ123" s="360"/>
      <c r="AR123" s="360"/>
      <c r="AS123" s="360"/>
      <c r="AT123" s="358" t="s">
        <v>590</v>
      </c>
      <c r="AU123" s="360" t="s">
        <v>1799</v>
      </c>
      <c r="AV123" s="360" t="s">
        <v>197</v>
      </c>
      <c r="AW123" s="360" t="s">
        <v>198</v>
      </c>
      <c r="AX123" s="358"/>
      <c r="AY123" s="358"/>
      <c r="AZ123" s="386"/>
    </row>
    <row r="124" spans="1:52" s="413" customFormat="1" ht="15.6" customHeight="1">
      <c r="A124" s="407">
        <v>138</v>
      </c>
      <c r="B124" s="407"/>
      <c r="C124" s="407" t="s">
        <v>320</v>
      </c>
      <c r="D124" s="408" t="s">
        <v>1448</v>
      </c>
      <c r="E124" s="409">
        <v>4</v>
      </c>
      <c r="F124" s="410"/>
      <c r="G124" s="409" t="s">
        <v>308</v>
      </c>
      <c r="H124" s="409">
        <f>SUM(I124,L124,M124,N124,O124,P124,Q124,R124,S124,Z124,AP124)</f>
        <v>4</v>
      </c>
      <c r="I124" s="409">
        <f t="shared" si="19"/>
        <v>0</v>
      </c>
      <c r="J124" s="409"/>
      <c r="K124" s="409"/>
      <c r="L124" s="409"/>
      <c r="M124" s="409"/>
      <c r="N124" s="409">
        <v>4</v>
      </c>
      <c r="O124" s="409"/>
      <c r="P124" s="409"/>
      <c r="Q124" s="409"/>
      <c r="R124" s="409"/>
      <c r="S124" s="409">
        <f t="shared" si="20"/>
        <v>0</v>
      </c>
      <c r="T124" s="409"/>
      <c r="U124" s="409"/>
      <c r="V124" s="409"/>
      <c r="W124" s="409"/>
      <c r="X124" s="409"/>
      <c r="Y124" s="409"/>
      <c r="Z124" s="409">
        <f t="shared" si="21"/>
        <v>0</v>
      </c>
      <c r="AA124" s="409"/>
      <c r="AB124" s="409"/>
      <c r="AC124" s="409"/>
      <c r="AD124" s="409"/>
      <c r="AE124" s="409"/>
      <c r="AF124" s="409"/>
      <c r="AG124" s="409"/>
      <c r="AH124" s="409"/>
      <c r="AI124" s="409"/>
      <c r="AJ124" s="409"/>
      <c r="AK124" s="409"/>
      <c r="AL124" s="409"/>
      <c r="AM124" s="409"/>
      <c r="AN124" s="409"/>
      <c r="AO124" s="409"/>
      <c r="AP124" s="409">
        <f t="shared" si="22"/>
        <v>0</v>
      </c>
      <c r="AQ124" s="409"/>
      <c r="AR124" s="409"/>
      <c r="AS124" s="409"/>
      <c r="AT124" s="409"/>
      <c r="AU124" s="409" t="s">
        <v>1793</v>
      </c>
      <c r="AV124" s="409" t="s">
        <v>197</v>
      </c>
      <c r="AW124" s="409" t="s">
        <v>198</v>
      </c>
      <c r="AX124" s="409"/>
      <c r="AY124" s="411"/>
      <c r="AZ124" s="412"/>
    </row>
    <row r="125" spans="1:52" s="413" customFormat="1" ht="15.6" customHeight="1">
      <c r="A125" s="407">
        <v>138</v>
      </c>
      <c r="B125" s="407"/>
      <c r="C125" s="407" t="s">
        <v>320</v>
      </c>
      <c r="D125" s="408" t="s">
        <v>1448</v>
      </c>
      <c r="E125" s="409">
        <v>1</v>
      </c>
      <c r="F125" s="410"/>
      <c r="G125" s="409" t="s">
        <v>308</v>
      </c>
      <c r="H125" s="409">
        <f t="shared" ref="H125:H144" si="23">SUM(I125,L125,M125,N125,O125,P125,Q125,R125,S125,Z125,AP125)</f>
        <v>1</v>
      </c>
      <c r="I125" s="409">
        <f t="shared" si="19"/>
        <v>0</v>
      </c>
      <c r="J125" s="409"/>
      <c r="K125" s="409"/>
      <c r="L125" s="409"/>
      <c r="M125" s="409"/>
      <c r="N125" s="409">
        <v>1</v>
      </c>
      <c r="O125" s="409"/>
      <c r="P125" s="409"/>
      <c r="Q125" s="409"/>
      <c r="R125" s="409"/>
      <c r="S125" s="409">
        <f t="shared" si="20"/>
        <v>0</v>
      </c>
      <c r="T125" s="409"/>
      <c r="U125" s="409"/>
      <c r="V125" s="409"/>
      <c r="W125" s="409"/>
      <c r="X125" s="409"/>
      <c r="Y125" s="409"/>
      <c r="Z125" s="409">
        <f t="shared" si="21"/>
        <v>0</v>
      </c>
      <c r="AA125" s="409"/>
      <c r="AB125" s="409"/>
      <c r="AC125" s="409"/>
      <c r="AD125" s="409"/>
      <c r="AE125" s="409"/>
      <c r="AF125" s="409"/>
      <c r="AG125" s="409"/>
      <c r="AH125" s="409"/>
      <c r="AI125" s="409"/>
      <c r="AJ125" s="409"/>
      <c r="AK125" s="409"/>
      <c r="AL125" s="409"/>
      <c r="AM125" s="409"/>
      <c r="AN125" s="409"/>
      <c r="AO125" s="409"/>
      <c r="AP125" s="409">
        <f t="shared" si="22"/>
        <v>0</v>
      </c>
      <c r="AQ125" s="409"/>
      <c r="AR125" s="409"/>
      <c r="AS125" s="409"/>
      <c r="AT125" s="409"/>
      <c r="AU125" s="409" t="s">
        <v>1797</v>
      </c>
      <c r="AV125" s="409" t="s">
        <v>197</v>
      </c>
      <c r="AW125" s="409" t="s">
        <v>198</v>
      </c>
      <c r="AX125" s="409"/>
      <c r="AY125" s="411"/>
      <c r="AZ125" s="412"/>
    </row>
    <row r="126" spans="1:52" s="413" customFormat="1" ht="15.6" customHeight="1">
      <c r="A126" s="407">
        <v>138</v>
      </c>
      <c r="B126" s="407"/>
      <c r="C126" s="407" t="s">
        <v>320</v>
      </c>
      <c r="D126" s="408" t="s">
        <v>1448</v>
      </c>
      <c r="E126" s="409">
        <v>1</v>
      </c>
      <c r="F126" s="410"/>
      <c r="G126" s="409" t="s">
        <v>308</v>
      </c>
      <c r="H126" s="409">
        <f t="shared" si="23"/>
        <v>1</v>
      </c>
      <c r="I126" s="409">
        <f t="shared" si="19"/>
        <v>0</v>
      </c>
      <c r="J126" s="409"/>
      <c r="K126" s="409"/>
      <c r="L126" s="409"/>
      <c r="M126" s="409"/>
      <c r="N126" s="409">
        <v>1</v>
      </c>
      <c r="O126" s="409"/>
      <c r="P126" s="409"/>
      <c r="Q126" s="409"/>
      <c r="R126" s="409"/>
      <c r="S126" s="409">
        <f t="shared" si="20"/>
        <v>0</v>
      </c>
      <c r="T126" s="409"/>
      <c r="U126" s="409"/>
      <c r="V126" s="409"/>
      <c r="W126" s="409"/>
      <c r="X126" s="409"/>
      <c r="Y126" s="409"/>
      <c r="Z126" s="409">
        <f t="shared" si="21"/>
        <v>0</v>
      </c>
      <c r="AA126" s="409"/>
      <c r="AB126" s="409"/>
      <c r="AC126" s="409"/>
      <c r="AD126" s="409"/>
      <c r="AE126" s="409"/>
      <c r="AF126" s="409"/>
      <c r="AG126" s="409"/>
      <c r="AH126" s="409"/>
      <c r="AI126" s="409"/>
      <c r="AJ126" s="409"/>
      <c r="AK126" s="409"/>
      <c r="AL126" s="409"/>
      <c r="AM126" s="409"/>
      <c r="AN126" s="409"/>
      <c r="AO126" s="409"/>
      <c r="AP126" s="409">
        <f t="shared" si="22"/>
        <v>0</v>
      </c>
      <c r="AQ126" s="409"/>
      <c r="AR126" s="409"/>
      <c r="AS126" s="409"/>
      <c r="AT126" s="409"/>
      <c r="AU126" s="409" t="s">
        <v>157</v>
      </c>
      <c r="AV126" s="409" t="s">
        <v>197</v>
      </c>
      <c r="AW126" s="409" t="s">
        <v>198</v>
      </c>
      <c r="AX126" s="409"/>
      <c r="AY126" s="411"/>
      <c r="AZ126" s="412"/>
    </row>
    <row r="127" spans="1:52" s="413" customFormat="1" ht="15.6" customHeight="1">
      <c r="A127" s="407">
        <v>138</v>
      </c>
      <c r="B127" s="407"/>
      <c r="C127" s="407" t="s">
        <v>320</v>
      </c>
      <c r="D127" s="408" t="s">
        <v>1448</v>
      </c>
      <c r="E127" s="409">
        <v>1</v>
      </c>
      <c r="F127" s="410"/>
      <c r="G127" s="409" t="s">
        <v>308</v>
      </c>
      <c r="H127" s="409">
        <f t="shared" si="23"/>
        <v>1</v>
      </c>
      <c r="I127" s="409">
        <f t="shared" si="19"/>
        <v>0</v>
      </c>
      <c r="J127" s="409"/>
      <c r="K127" s="409"/>
      <c r="L127" s="409"/>
      <c r="M127" s="409"/>
      <c r="N127" s="409">
        <v>1</v>
      </c>
      <c r="O127" s="409"/>
      <c r="P127" s="409"/>
      <c r="Q127" s="409"/>
      <c r="R127" s="409"/>
      <c r="S127" s="409">
        <f t="shared" si="20"/>
        <v>0</v>
      </c>
      <c r="T127" s="409"/>
      <c r="U127" s="409"/>
      <c r="V127" s="409"/>
      <c r="W127" s="409"/>
      <c r="X127" s="409"/>
      <c r="Y127" s="409"/>
      <c r="Z127" s="409">
        <f t="shared" si="21"/>
        <v>0</v>
      </c>
      <c r="AA127" s="409"/>
      <c r="AB127" s="409"/>
      <c r="AC127" s="409"/>
      <c r="AD127" s="409"/>
      <c r="AE127" s="409"/>
      <c r="AF127" s="409"/>
      <c r="AG127" s="409"/>
      <c r="AH127" s="409"/>
      <c r="AI127" s="409"/>
      <c r="AJ127" s="409"/>
      <c r="AK127" s="409"/>
      <c r="AL127" s="409"/>
      <c r="AM127" s="409"/>
      <c r="AN127" s="409"/>
      <c r="AO127" s="409"/>
      <c r="AP127" s="409">
        <f t="shared" si="22"/>
        <v>0</v>
      </c>
      <c r="AQ127" s="409"/>
      <c r="AR127" s="409"/>
      <c r="AS127" s="409"/>
      <c r="AT127" s="409"/>
      <c r="AU127" s="409" t="s">
        <v>1795</v>
      </c>
      <c r="AV127" s="409" t="s">
        <v>197</v>
      </c>
      <c r="AW127" s="409" t="s">
        <v>198</v>
      </c>
      <c r="AX127" s="409"/>
      <c r="AY127" s="411"/>
      <c r="AZ127" s="412"/>
    </row>
    <row r="128" spans="1:52" s="413" customFormat="1" ht="15.6" customHeight="1">
      <c r="A128" s="407">
        <v>138</v>
      </c>
      <c r="B128" s="407"/>
      <c r="C128" s="407" t="s">
        <v>320</v>
      </c>
      <c r="D128" s="408" t="s">
        <v>1448</v>
      </c>
      <c r="E128" s="409">
        <v>1</v>
      </c>
      <c r="F128" s="410"/>
      <c r="G128" s="409" t="s">
        <v>308</v>
      </c>
      <c r="H128" s="409">
        <f t="shared" si="23"/>
        <v>1</v>
      </c>
      <c r="I128" s="409">
        <f t="shared" si="19"/>
        <v>0</v>
      </c>
      <c r="J128" s="409"/>
      <c r="K128" s="409"/>
      <c r="L128" s="409"/>
      <c r="M128" s="409"/>
      <c r="N128" s="409">
        <v>1</v>
      </c>
      <c r="O128" s="409"/>
      <c r="P128" s="409"/>
      <c r="Q128" s="409"/>
      <c r="R128" s="409"/>
      <c r="S128" s="409">
        <f t="shared" si="20"/>
        <v>0</v>
      </c>
      <c r="T128" s="409"/>
      <c r="U128" s="409"/>
      <c r="V128" s="409"/>
      <c r="W128" s="409"/>
      <c r="X128" s="409"/>
      <c r="Y128" s="409"/>
      <c r="Z128" s="409">
        <f t="shared" si="21"/>
        <v>0</v>
      </c>
      <c r="AA128" s="409"/>
      <c r="AB128" s="409"/>
      <c r="AC128" s="409"/>
      <c r="AD128" s="409"/>
      <c r="AE128" s="409"/>
      <c r="AF128" s="409"/>
      <c r="AG128" s="409"/>
      <c r="AH128" s="409"/>
      <c r="AI128" s="409"/>
      <c r="AJ128" s="409"/>
      <c r="AK128" s="409"/>
      <c r="AL128" s="409"/>
      <c r="AM128" s="409"/>
      <c r="AN128" s="409"/>
      <c r="AO128" s="409"/>
      <c r="AP128" s="409">
        <f t="shared" si="22"/>
        <v>0</v>
      </c>
      <c r="AQ128" s="409"/>
      <c r="AR128" s="409"/>
      <c r="AS128" s="409"/>
      <c r="AT128" s="409"/>
      <c r="AU128" s="409" t="s">
        <v>161</v>
      </c>
      <c r="AV128" s="409" t="s">
        <v>197</v>
      </c>
      <c r="AW128" s="409" t="s">
        <v>198</v>
      </c>
      <c r="AX128" s="409"/>
      <c r="AY128" s="411"/>
      <c r="AZ128" s="412"/>
    </row>
    <row r="129" spans="1:52" s="413" customFormat="1" ht="15.6" customHeight="1">
      <c r="A129" s="407">
        <v>138</v>
      </c>
      <c r="B129" s="407"/>
      <c r="C129" s="407" t="s">
        <v>320</v>
      </c>
      <c r="D129" s="408" t="s">
        <v>1448</v>
      </c>
      <c r="E129" s="409">
        <v>1</v>
      </c>
      <c r="F129" s="410"/>
      <c r="G129" s="409" t="s">
        <v>308</v>
      </c>
      <c r="H129" s="409">
        <f t="shared" si="23"/>
        <v>1</v>
      </c>
      <c r="I129" s="409">
        <f t="shared" si="19"/>
        <v>0</v>
      </c>
      <c r="J129" s="409"/>
      <c r="K129" s="409"/>
      <c r="L129" s="409"/>
      <c r="M129" s="409"/>
      <c r="N129" s="409">
        <v>1</v>
      </c>
      <c r="O129" s="409"/>
      <c r="P129" s="409"/>
      <c r="Q129" s="409"/>
      <c r="R129" s="409"/>
      <c r="S129" s="409">
        <f t="shared" si="20"/>
        <v>0</v>
      </c>
      <c r="T129" s="409"/>
      <c r="U129" s="409"/>
      <c r="V129" s="409"/>
      <c r="W129" s="409"/>
      <c r="X129" s="409"/>
      <c r="Y129" s="409"/>
      <c r="Z129" s="409">
        <f t="shared" si="21"/>
        <v>0</v>
      </c>
      <c r="AA129" s="409"/>
      <c r="AB129" s="409"/>
      <c r="AC129" s="409"/>
      <c r="AD129" s="409"/>
      <c r="AE129" s="409"/>
      <c r="AF129" s="409"/>
      <c r="AG129" s="409"/>
      <c r="AH129" s="409"/>
      <c r="AI129" s="409"/>
      <c r="AJ129" s="409"/>
      <c r="AK129" s="409"/>
      <c r="AL129" s="409"/>
      <c r="AM129" s="409"/>
      <c r="AN129" s="409"/>
      <c r="AO129" s="409"/>
      <c r="AP129" s="409">
        <f t="shared" si="22"/>
        <v>0</v>
      </c>
      <c r="AQ129" s="409"/>
      <c r="AR129" s="409"/>
      <c r="AS129" s="409"/>
      <c r="AT129" s="409"/>
      <c r="AU129" s="409" t="s">
        <v>160</v>
      </c>
      <c r="AV129" s="409" t="s">
        <v>197</v>
      </c>
      <c r="AW129" s="409" t="s">
        <v>198</v>
      </c>
      <c r="AX129" s="409"/>
      <c r="AY129" s="411"/>
      <c r="AZ129" s="412"/>
    </row>
    <row r="130" spans="1:52" s="413" customFormat="1" ht="15.6" customHeight="1">
      <c r="A130" s="407">
        <v>138</v>
      </c>
      <c r="B130" s="407"/>
      <c r="C130" s="407" t="s">
        <v>320</v>
      </c>
      <c r="D130" s="408" t="s">
        <v>1448</v>
      </c>
      <c r="E130" s="409">
        <v>1</v>
      </c>
      <c r="F130" s="410"/>
      <c r="G130" s="409" t="s">
        <v>308</v>
      </c>
      <c r="H130" s="409">
        <f t="shared" si="23"/>
        <v>1</v>
      </c>
      <c r="I130" s="409">
        <f t="shared" si="19"/>
        <v>0</v>
      </c>
      <c r="J130" s="409"/>
      <c r="K130" s="409"/>
      <c r="L130" s="409"/>
      <c r="M130" s="409"/>
      <c r="N130" s="409">
        <v>1</v>
      </c>
      <c r="O130" s="409"/>
      <c r="P130" s="409"/>
      <c r="Q130" s="409"/>
      <c r="R130" s="409"/>
      <c r="S130" s="409">
        <f t="shared" si="20"/>
        <v>0</v>
      </c>
      <c r="T130" s="409"/>
      <c r="U130" s="409"/>
      <c r="V130" s="409"/>
      <c r="W130" s="409"/>
      <c r="X130" s="409"/>
      <c r="Y130" s="409"/>
      <c r="Z130" s="409">
        <f t="shared" si="21"/>
        <v>0</v>
      </c>
      <c r="AA130" s="409"/>
      <c r="AB130" s="409"/>
      <c r="AC130" s="409"/>
      <c r="AD130" s="409"/>
      <c r="AE130" s="409"/>
      <c r="AF130" s="409"/>
      <c r="AG130" s="409"/>
      <c r="AH130" s="409"/>
      <c r="AI130" s="409"/>
      <c r="AJ130" s="409"/>
      <c r="AK130" s="409"/>
      <c r="AL130" s="409"/>
      <c r="AM130" s="409"/>
      <c r="AN130" s="409"/>
      <c r="AO130" s="409"/>
      <c r="AP130" s="409">
        <f t="shared" si="22"/>
        <v>0</v>
      </c>
      <c r="AQ130" s="409"/>
      <c r="AR130" s="409"/>
      <c r="AS130" s="409"/>
      <c r="AT130" s="409"/>
      <c r="AU130" s="409" t="s">
        <v>1801</v>
      </c>
      <c r="AV130" s="409" t="s">
        <v>197</v>
      </c>
      <c r="AW130" s="409" t="s">
        <v>198</v>
      </c>
      <c r="AX130" s="409"/>
      <c r="AY130" s="411"/>
      <c r="AZ130" s="412"/>
    </row>
    <row r="131" spans="1:52" s="413" customFormat="1" ht="15.6" customHeight="1">
      <c r="A131" s="407">
        <v>138</v>
      </c>
      <c r="B131" s="407"/>
      <c r="C131" s="407" t="s">
        <v>320</v>
      </c>
      <c r="D131" s="408" t="s">
        <v>1448</v>
      </c>
      <c r="E131" s="409">
        <v>1</v>
      </c>
      <c r="F131" s="410"/>
      <c r="G131" s="409" t="s">
        <v>308</v>
      </c>
      <c r="H131" s="409">
        <f t="shared" si="23"/>
        <v>1</v>
      </c>
      <c r="I131" s="409">
        <f t="shared" si="19"/>
        <v>0</v>
      </c>
      <c r="J131" s="409"/>
      <c r="K131" s="409"/>
      <c r="L131" s="409"/>
      <c r="M131" s="409"/>
      <c r="N131" s="409">
        <v>1</v>
      </c>
      <c r="O131" s="409"/>
      <c r="P131" s="409"/>
      <c r="Q131" s="409"/>
      <c r="R131" s="409"/>
      <c r="S131" s="409">
        <f t="shared" si="20"/>
        <v>0</v>
      </c>
      <c r="T131" s="409"/>
      <c r="U131" s="409"/>
      <c r="V131" s="409"/>
      <c r="W131" s="409"/>
      <c r="X131" s="409"/>
      <c r="Y131" s="409"/>
      <c r="Z131" s="409">
        <f t="shared" si="21"/>
        <v>0</v>
      </c>
      <c r="AA131" s="409"/>
      <c r="AB131" s="409"/>
      <c r="AC131" s="409"/>
      <c r="AD131" s="409"/>
      <c r="AE131" s="409"/>
      <c r="AF131" s="409"/>
      <c r="AG131" s="409"/>
      <c r="AH131" s="409"/>
      <c r="AI131" s="409"/>
      <c r="AJ131" s="409"/>
      <c r="AK131" s="409"/>
      <c r="AL131" s="409"/>
      <c r="AM131" s="409"/>
      <c r="AN131" s="409"/>
      <c r="AO131" s="409"/>
      <c r="AP131" s="409">
        <f t="shared" si="22"/>
        <v>0</v>
      </c>
      <c r="AQ131" s="409"/>
      <c r="AR131" s="409"/>
      <c r="AS131" s="409"/>
      <c r="AT131" s="409"/>
      <c r="AU131" s="409" t="s">
        <v>153</v>
      </c>
      <c r="AV131" s="409" t="s">
        <v>197</v>
      </c>
      <c r="AW131" s="409" t="s">
        <v>198</v>
      </c>
      <c r="AX131" s="409"/>
      <c r="AY131" s="411"/>
      <c r="AZ131" s="412"/>
    </row>
    <row r="132" spans="1:52" s="413" customFormat="1" ht="15.6" customHeight="1">
      <c r="A132" s="407">
        <v>138</v>
      </c>
      <c r="B132" s="407"/>
      <c r="C132" s="407" t="s">
        <v>320</v>
      </c>
      <c r="D132" s="408" t="s">
        <v>1448</v>
      </c>
      <c r="E132" s="409">
        <v>1</v>
      </c>
      <c r="F132" s="410"/>
      <c r="G132" s="409" t="s">
        <v>308</v>
      </c>
      <c r="H132" s="409">
        <f t="shared" si="23"/>
        <v>1</v>
      </c>
      <c r="I132" s="409">
        <f t="shared" si="19"/>
        <v>0</v>
      </c>
      <c r="J132" s="409"/>
      <c r="K132" s="409"/>
      <c r="L132" s="409"/>
      <c r="M132" s="409"/>
      <c r="N132" s="409">
        <v>1</v>
      </c>
      <c r="O132" s="409"/>
      <c r="P132" s="409"/>
      <c r="Q132" s="409"/>
      <c r="R132" s="409"/>
      <c r="S132" s="409">
        <f t="shared" si="20"/>
        <v>0</v>
      </c>
      <c r="T132" s="409"/>
      <c r="U132" s="409"/>
      <c r="V132" s="409"/>
      <c r="W132" s="409"/>
      <c r="X132" s="409"/>
      <c r="Y132" s="409"/>
      <c r="Z132" s="409">
        <f t="shared" si="21"/>
        <v>0</v>
      </c>
      <c r="AA132" s="409"/>
      <c r="AB132" s="409"/>
      <c r="AC132" s="409"/>
      <c r="AD132" s="409"/>
      <c r="AE132" s="409"/>
      <c r="AF132" s="409"/>
      <c r="AG132" s="409"/>
      <c r="AH132" s="409"/>
      <c r="AI132" s="409"/>
      <c r="AJ132" s="409"/>
      <c r="AK132" s="409"/>
      <c r="AL132" s="409"/>
      <c r="AM132" s="409"/>
      <c r="AN132" s="409"/>
      <c r="AO132" s="409"/>
      <c r="AP132" s="409">
        <f t="shared" si="22"/>
        <v>0</v>
      </c>
      <c r="AQ132" s="409"/>
      <c r="AR132" s="409"/>
      <c r="AS132" s="409"/>
      <c r="AT132" s="409"/>
      <c r="AU132" s="409" t="s">
        <v>1800</v>
      </c>
      <c r="AV132" s="409" t="s">
        <v>197</v>
      </c>
      <c r="AW132" s="409" t="s">
        <v>198</v>
      </c>
      <c r="AX132" s="409"/>
      <c r="AY132" s="411"/>
      <c r="AZ132" s="412"/>
    </row>
    <row r="133" spans="1:52" s="413" customFormat="1" ht="15.6" customHeight="1">
      <c r="A133" s="407">
        <v>138</v>
      </c>
      <c r="B133" s="407"/>
      <c r="C133" s="407" t="s">
        <v>320</v>
      </c>
      <c r="D133" s="408" t="s">
        <v>1448</v>
      </c>
      <c r="E133" s="409">
        <v>1</v>
      </c>
      <c r="F133" s="410"/>
      <c r="G133" s="409" t="s">
        <v>308</v>
      </c>
      <c r="H133" s="409">
        <f t="shared" si="23"/>
        <v>1</v>
      </c>
      <c r="I133" s="409">
        <f t="shared" si="19"/>
        <v>0</v>
      </c>
      <c r="J133" s="409"/>
      <c r="K133" s="409"/>
      <c r="L133" s="409"/>
      <c r="M133" s="409"/>
      <c r="N133" s="409">
        <v>1</v>
      </c>
      <c r="O133" s="409"/>
      <c r="P133" s="409"/>
      <c r="Q133" s="409"/>
      <c r="R133" s="409"/>
      <c r="S133" s="409">
        <f t="shared" si="20"/>
        <v>0</v>
      </c>
      <c r="T133" s="409"/>
      <c r="U133" s="409"/>
      <c r="V133" s="409"/>
      <c r="W133" s="409"/>
      <c r="X133" s="409"/>
      <c r="Y133" s="409"/>
      <c r="Z133" s="409">
        <f t="shared" si="21"/>
        <v>0</v>
      </c>
      <c r="AA133" s="409"/>
      <c r="AB133" s="409"/>
      <c r="AC133" s="409"/>
      <c r="AD133" s="409"/>
      <c r="AE133" s="409"/>
      <c r="AF133" s="409"/>
      <c r="AG133" s="409"/>
      <c r="AH133" s="409"/>
      <c r="AI133" s="409"/>
      <c r="AJ133" s="409"/>
      <c r="AK133" s="409"/>
      <c r="AL133" s="409"/>
      <c r="AM133" s="409"/>
      <c r="AN133" s="409"/>
      <c r="AO133" s="409"/>
      <c r="AP133" s="409">
        <f t="shared" si="22"/>
        <v>0</v>
      </c>
      <c r="AQ133" s="409"/>
      <c r="AR133" s="409"/>
      <c r="AS133" s="409"/>
      <c r="AT133" s="409"/>
      <c r="AU133" s="409" t="s">
        <v>199</v>
      </c>
      <c r="AV133" s="409" t="s">
        <v>197</v>
      </c>
      <c r="AW133" s="409" t="s">
        <v>198</v>
      </c>
      <c r="AX133" s="409"/>
      <c r="AY133" s="411"/>
      <c r="AZ133" s="412"/>
    </row>
    <row r="134" spans="1:52" s="413" customFormat="1" ht="15.6" customHeight="1">
      <c r="A134" s="407">
        <v>138</v>
      </c>
      <c r="B134" s="407"/>
      <c r="C134" s="407" t="s">
        <v>320</v>
      </c>
      <c r="D134" s="408" t="s">
        <v>1448</v>
      </c>
      <c r="E134" s="409">
        <v>1</v>
      </c>
      <c r="F134" s="410"/>
      <c r="G134" s="409" t="s">
        <v>308</v>
      </c>
      <c r="H134" s="409">
        <f t="shared" si="23"/>
        <v>1</v>
      </c>
      <c r="I134" s="409">
        <f t="shared" si="19"/>
        <v>0</v>
      </c>
      <c r="J134" s="409"/>
      <c r="K134" s="409"/>
      <c r="L134" s="409"/>
      <c r="M134" s="409"/>
      <c r="N134" s="409">
        <v>1</v>
      </c>
      <c r="O134" s="409"/>
      <c r="P134" s="409"/>
      <c r="Q134" s="409"/>
      <c r="R134" s="409"/>
      <c r="S134" s="409">
        <f t="shared" si="20"/>
        <v>0</v>
      </c>
      <c r="T134" s="409"/>
      <c r="U134" s="409"/>
      <c r="V134" s="409"/>
      <c r="W134" s="409"/>
      <c r="X134" s="409"/>
      <c r="Y134" s="409"/>
      <c r="Z134" s="409">
        <f t="shared" si="21"/>
        <v>0</v>
      </c>
      <c r="AA134" s="409"/>
      <c r="AB134" s="409"/>
      <c r="AC134" s="409"/>
      <c r="AD134" s="409"/>
      <c r="AE134" s="409"/>
      <c r="AF134" s="409"/>
      <c r="AG134" s="409"/>
      <c r="AH134" s="409"/>
      <c r="AI134" s="409"/>
      <c r="AJ134" s="409"/>
      <c r="AK134" s="409"/>
      <c r="AL134" s="409"/>
      <c r="AM134" s="409"/>
      <c r="AN134" s="409"/>
      <c r="AO134" s="409"/>
      <c r="AP134" s="409">
        <f t="shared" si="22"/>
        <v>0</v>
      </c>
      <c r="AQ134" s="409"/>
      <c r="AR134" s="409"/>
      <c r="AS134" s="409"/>
      <c r="AT134" s="409"/>
      <c r="AU134" s="409" t="s">
        <v>155</v>
      </c>
      <c r="AV134" s="409" t="s">
        <v>197</v>
      </c>
      <c r="AW134" s="409" t="s">
        <v>198</v>
      </c>
      <c r="AX134" s="409"/>
      <c r="AY134" s="411"/>
      <c r="AZ134" s="412"/>
    </row>
    <row r="135" spans="1:52" s="413" customFormat="1" ht="15.6" customHeight="1">
      <c r="A135" s="407">
        <v>138</v>
      </c>
      <c r="B135" s="407"/>
      <c r="C135" s="407" t="s">
        <v>320</v>
      </c>
      <c r="D135" s="408" t="s">
        <v>1448</v>
      </c>
      <c r="E135" s="409">
        <v>1</v>
      </c>
      <c r="F135" s="410"/>
      <c r="G135" s="409" t="s">
        <v>308</v>
      </c>
      <c r="H135" s="409">
        <f t="shared" si="23"/>
        <v>1</v>
      </c>
      <c r="I135" s="409">
        <f t="shared" si="19"/>
        <v>0</v>
      </c>
      <c r="J135" s="409"/>
      <c r="K135" s="409"/>
      <c r="L135" s="409"/>
      <c r="M135" s="409"/>
      <c r="N135" s="409">
        <v>1</v>
      </c>
      <c r="O135" s="409"/>
      <c r="P135" s="409"/>
      <c r="Q135" s="409"/>
      <c r="R135" s="409"/>
      <c r="S135" s="409">
        <f t="shared" si="20"/>
        <v>0</v>
      </c>
      <c r="T135" s="409"/>
      <c r="U135" s="409"/>
      <c r="V135" s="409"/>
      <c r="W135" s="409"/>
      <c r="X135" s="409"/>
      <c r="Y135" s="409"/>
      <c r="Z135" s="409">
        <f t="shared" si="21"/>
        <v>0</v>
      </c>
      <c r="AA135" s="409"/>
      <c r="AB135" s="409"/>
      <c r="AC135" s="409"/>
      <c r="AD135" s="409"/>
      <c r="AE135" s="409"/>
      <c r="AF135" s="409"/>
      <c r="AG135" s="409"/>
      <c r="AH135" s="409"/>
      <c r="AI135" s="409"/>
      <c r="AJ135" s="409"/>
      <c r="AK135" s="409"/>
      <c r="AL135" s="409"/>
      <c r="AM135" s="409"/>
      <c r="AN135" s="409"/>
      <c r="AO135" s="409"/>
      <c r="AP135" s="409">
        <f t="shared" si="22"/>
        <v>0</v>
      </c>
      <c r="AQ135" s="409"/>
      <c r="AR135" s="409"/>
      <c r="AS135" s="409"/>
      <c r="AT135" s="409"/>
      <c r="AU135" s="409" t="s">
        <v>1796</v>
      </c>
      <c r="AV135" s="409" t="s">
        <v>197</v>
      </c>
      <c r="AW135" s="409" t="s">
        <v>198</v>
      </c>
      <c r="AX135" s="409"/>
      <c r="AY135" s="411"/>
      <c r="AZ135" s="412"/>
    </row>
    <row r="136" spans="1:52" s="413" customFormat="1" ht="15.6" customHeight="1">
      <c r="A136" s="407">
        <v>138</v>
      </c>
      <c r="B136" s="407"/>
      <c r="C136" s="407" t="s">
        <v>320</v>
      </c>
      <c r="D136" s="408" t="s">
        <v>1448</v>
      </c>
      <c r="E136" s="409">
        <v>1</v>
      </c>
      <c r="F136" s="410"/>
      <c r="G136" s="409" t="s">
        <v>308</v>
      </c>
      <c r="H136" s="409">
        <f t="shared" si="23"/>
        <v>1</v>
      </c>
      <c r="I136" s="409">
        <f t="shared" si="19"/>
        <v>0</v>
      </c>
      <c r="J136" s="409"/>
      <c r="K136" s="409"/>
      <c r="L136" s="409"/>
      <c r="M136" s="409"/>
      <c r="N136" s="409">
        <v>1</v>
      </c>
      <c r="O136" s="409"/>
      <c r="P136" s="409"/>
      <c r="Q136" s="409"/>
      <c r="R136" s="409"/>
      <c r="S136" s="409">
        <f t="shared" si="20"/>
        <v>0</v>
      </c>
      <c r="T136" s="409"/>
      <c r="U136" s="409"/>
      <c r="V136" s="409"/>
      <c r="W136" s="409"/>
      <c r="X136" s="409"/>
      <c r="Y136" s="409"/>
      <c r="Z136" s="409">
        <f t="shared" si="21"/>
        <v>0</v>
      </c>
      <c r="AA136" s="409"/>
      <c r="AB136" s="409"/>
      <c r="AC136" s="409"/>
      <c r="AD136" s="409"/>
      <c r="AE136" s="409"/>
      <c r="AF136" s="409"/>
      <c r="AG136" s="409"/>
      <c r="AH136" s="409"/>
      <c r="AI136" s="409"/>
      <c r="AJ136" s="409"/>
      <c r="AK136" s="409"/>
      <c r="AL136" s="409"/>
      <c r="AM136" s="409"/>
      <c r="AN136" s="409"/>
      <c r="AO136" s="409"/>
      <c r="AP136" s="409">
        <f t="shared" si="22"/>
        <v>0</v>
      </c>
      <c r="AQ136" s="409"/>
      <c r="AR136" s="409"/>
      <c r="AS136" s="409"/>
      <c r="AT136" s="409"/>
      <c r="AU136" s="409" t="s">
        <v>1794</v>
      </c>
      <c r="AV136" s="409" t="s">
        <v>197</v>
      </c>
      <c r="AW136" s="409" t="s">
        <v>198</v>
      </c>
      <c r="AX136" s="409"/>
      <c r="AY136" s="411"/>
      <c r="AZ136" s="412"/>
    </row>
    <row r="137" spans="1:52" s="413" customFormat="1" ht="15.6" customHeight="1">
      <c r="A137" s="407">
        <v>138</v>
      </c>
      <c r="B137" s="407"/>
      <c r="C137" s="407" t="s">
        <v>320</v>
      </c>
      <c r="D137" s="408" t="s">
        <v>1448</v>
      </c>
      <c r="E137" s="409">
        <v>1</v>
      </c>
      <c r="F137" s="410"/>
      <c r="G137" s="409" t="s">
        <v>308</v>
      </c>
      <c r="H137" s="409">
        <f t="shared" si="23"/>
        <v>1</v>
      </c>
      <c r="I137" s="409">
        <f t="shared" si="19"/>
        <v>0</v>
      </c>
      <c r="J137" s="409"/>
      <c r="K137" s="409"/>
      <c r="L137" s="409"/>
      <c r="M137" s="409"/>
      <c r="N137" s="409">
        <v>1</v>
      </c>
      <c r="O137" s="409"/>
      <c r="P137" s="409"/>
      <c r="Q137" s="409"/>
      <c r="R137" s="409"/>
      <c r="S137" s="409">
        <f t="shared" si="20"/>
        <v>0</v>
      </c>
      <c r="T137" s="409"/>
      <c r="U137" s="409"/>
      <c r="V137" s="409"/>
      <c r="W137" s="409"/>
      <c r="X137" s="409"/>
      <c r="Y137" s="409"/>
      <c r="Z137" s="409">
        <f t="shared" si="21"/>
        <v>0</v>
      </c>
      <c r="AA137" s="409"/>
      <c r="AB137" s="409"/>
      <c r="AC137" s="409"/>
      <c r="AD137" s="409"/>
      <c r="AE137" s="409"/>
      <c r="AF137" s="409"/>
      <c r="AG137" s="409"/>
      <c r="AH137" s="409"/>
      <c r="AI137" s="409"/>
      <c r="AJ137" s="409"/>
      <c r="AK137" s="409"/>
      <c r="AL137" s="409"/>
      <c r="AM137" s="409"/>
      <c r="AN137" s="409"/>
      <c r="AO137" s="409"/>
      <c r="AP137" s="409">
        <f t="shared" si="22"/>
        <v>0</v>
      </c>
      <c r="AQ137" s="409"/>
      <c r="AR137" s="409"/>
      <c r="AS137" s="409"/>
      <c r="AT137" s="409"/>
      <c r="AU137" s="409" t="s">
        <v>158</v>
      </c>
      <c r="AV137" s="409" t="s">
        <v>197</v>
      </c>
      <c r="AW137" s="409" t="s">
        <v>198</v>
      </c>
      <c r="AX137" s="409"/>
      <c r="AY137" s="411"/>
      <c r="AZ137" s="412"/>
    </row>
    <row r="138" spans="1:52" s="413" customFormat="1" ht="15.6" customHeight="1">
      <c r="A138" s="407">
        <v>138</v>
      </c>
      <c r="B138" s="407"/>
      <c r="C138" s="407" t="s">
        <v>320</v>
      </c>
      <c r="D138" s="408" t="s">
        <v>1448</v>
      </c>
      <c r="E138" s="409">
        <v>1</v>
      </c>
      <c r="F138" s="410"/>
      <c r="G138" s="409" t="s">
        <v>308</v>
      </c>
      <c r="H138" s="409">
        <f t="shared" si="23"/>
        <v>1</v>
      </c>
      <c r="I138" s="409">
        <f t="shared" si="19"/>
        <v>0</v>
      </c>
      <c r="J138" s="409"/>
      <c r="K138" s="409"/>
      <c r="L138" s="409"/>
      <c r="M138" s="409"/>
      <c r="N138" s="409">
        <v>1</v>
      </c>
      <c r="O138" s="409"/>
      <c r="P138" s="409"/>
      <c r="Q138" s="409"/>
      <c r="R138" s="409"/>
      <c r="S138" s="409">
        <f t="shared" si="20"/>
        <v>0</v>
      </c>
      <c r="T138" s="409"/>
      <c r="U138" s="409"/>
      <c r="V138" s="409"/>
      <c r="W138" s="409"/>
      <c r="X138" s="409"/>
      <c r="Y138" s="409"/>
      <c r="Z138" s="409">
        <f t="shared" si="21"/>
        <v>0</v>
      </c>
      <c r="AA138" s="409"/>
      <c r="AB138" s="409"/>
      <c r="AC138" s="409"/>
      <c r="AD138" s="409"/>
      <c r="AE138" s="409"/>
      <c r="AF138" s="409"/>
      <c r="AG138" s="409"/>
      <c r="AH138" s="409"/>
      <c r="AI138" s="409"/>
      <c r="AJ138" s="409"/>
      <c r="AK138" s="409"/>
      <c r="AL138" s="409"/>
      <c r="AM138" s="409"/>
      <c r="AN138" s="409"/>
      <c r="AO138" s="409"/>
      <c r="AP138" s="409">
        <f t="shared" si="22"/>
        <v>0</v>
      </c>
      <c r="AQ138" s="409"/>
      <c r="AR138" s="409"/>
      <c r="AS138" s="409"/>
      <c r="AT138" s="409"/>
      <c r="AU138" s="409" t="s">
        <v>159</v>
      </c>
      <c r="AV138" s="409" t="s">
        <v>197</v>
      </c>
      <c r="AW138" s="409" t="s">
        <v>198</v>
      </c>
      <c r="AX138" s="409"/>
      <c r="AY138" s="411"/>
      <c r="AZ138" s="412"/>
    </row>
    <row r="139" spans="1:52" s="413" customFormat="1" ht="15.6" customHeight="1">
      <c r="A139" s="407">
        <v>138</v>
      </c>
      <c r="B139" s="407"/>
      <c r="C139" s="407" t="s">
        <v>320</v>
      </c>
      <c r="D139" s="408" t="s">
        <v>1448</v>
      </c>
      <c r="E139" s="409">
        <v>1</v>
      </c>
      <c r="F139" s="410"/>
      <c r="G139" s="409" t="s">
        <v>308</v>
      </c>
      <c r="H139" s="409">
        <f t="shared" si="23"/>
        <v>1</v>
      </c>
      <c r="I139" s="409">
        <f t="shared" si="19"/>
        <v>0</v>
      </c>
      <c r="J139" s="409"/>
      <c r="K139" s="409"/>
      <c r="L139" s="409"/>
      <c r="M139" s="409"/>
      <c r="N139" s="409">
        <v>1</v>
      </c>
      <c r="O139" s="409"/>
      <c r="P139" s="409"/>
      <c r="Q139" s="409"/>
      <c r="R139" s="409"/>
      <c r="S139" s="409">
        <f t="shared" si="20"/>
        <v>0</v>
      </c>
      <c r="T139" s="409"/>
      <c r="U139" s="409"/>
      <c r="V139" s="409"/>
      <c r="W139" s="409"/>
      <c r="X139" s="409"/>
      <c r="Y139" s="409"/>
      <c r="Z139" s="409">
        <f t="shared" si="21"/>
        <v>0</v>
      </c>
      <c r="AA139" s="409"/>
      <c r="AB139" s="409"/>
      <c r="AC139" s="409"/>
      <c r="AD139" s="409"/>
      <c r="AE139" s="409"/>
      <c r="AF139" s="409"/>
      <c r="AG139" s="409"/>
      <c r="AH139" s="409"/>
      <c r="AI139" s="409"/>
      <c r="AJ139" s="409"/>
      <c r="AK139" s="409"/>
      <c r="AL139" s="409"/>
      <c r="AM139" s="409"/>
      <c r="AN139" s="409"/>
      <c r="AO139" s="409"/>
      <c r="AP139" s="409">
        <f t="shared" si="22"/>
        <v>0</v>
      </c>
      <c r="AQ139" s="409"/>
      <c r="AR139" s="409"/>
      <c r="AS139" s="409"/>
      <c r="AT139" s="409"/>
      <c r="AU139" s="409" t="s">
        <v>156</v>
      </c>
      <c r="AV139" s="409" t="s">
        <v>197</v>
      </c>
      <c r="AW139" s="409" t="s">
        <v>198</v>
      </c>
      <c r="AX139" s="409"/>
      <c r="AY139" s="411"/>
      <c r="AZ139" s="412"/>
    </row>
    <row r="140" spans="1:52" s="413" customFormat="1" ht="15.6" customHeight="1">
      <c r="A140" s="407">
        <v>138</v>
      </c>
      <c r="B140" s="407"/>
      <c r="C140" s="407" t="s">
        <v>320</v>
      </c>
      <c r="D140" s="408" t="s">
        <v>1448</v>
      </c>
      <c r="E140" s="409">
        <v>8</v>
      </c>
      <c r="F140" s="410"/>
      <c r="G140" s="409" t="s">
        <v>308</v>
      </c>
      <c r="H140" s="409">
        <f t="shared" si="23"/>
        <v>8</v>
      </c>
      <c r="I140" s="409">
        <f t="shared" si="19"/>
        <v>0</v>
      </c>
      <c r="J140" s="409"/>
      <c r="K140" s="409"/>
      <c r="L140" s="409"/>
      <c r="M140" s="409"/>
      <c r="N140" s="409">
        <v>8</v>
      </c>
      <c r="O140" s="409"/>
      <c r="P140" s="409"/>
      <c r="Q140" s="409"/>
      <c r="R140" s="409"/>
      <c r="S140" s="409">
        <f t="shared" si="20"/>
        <v>0</v>
      </c>
      <c r="T140" s="409"/>
      <c r="U140" s="409"/>
      <c r="V140" s="409"/>
      <c r="W140" s="409"/>
      <c r="X140" s="409"/>
      <c r="Y140" s="409"/>
      <c r="Z140" s="409">
        <f t="shared" si="21"/>
        <v>0</v>
      </c>
      <c r="AA140" s="409"/>
      <c r="AB140" s="409"/>
      <c r="AC140" s="409"/>
      <c r="AD140" s="409"/>
      <c r="AE140" s="409"/>
      <c r="AF140" s="409"/>
      <c r="AG140" s="409"/>
      <c r="AH140" s="409"/>
      <c r="AI140" s="409"/>
      <c r="AJ140" s="409"/>
      <c r="AK140" s="409"/>
      <c r="AL140" s="409"/>
      <c r="AM140" s="409"/>
      <c r="AN140" s="409"/>
      <c r="AO140" s="409"/>
      <c r="AP140" s="409">
        <f t="shared" si="22"/>
        <v>0</v>
      </c>
      <c r="AQ140" s="409"/>
      <c r="AR140" s="409"/>
      <c r="AS140" s="409"/>
      <c r="AT140" s="409"/>
      <c r="AU140" s="409" t="s">
        <v>1799</v>
      </c>
      <c r="AV140" s="409" t="s">
        <v>197</v>
      </c>
      <c r="AW140" s="409" t="s">
        <v>198</v>
      </c>
      <c r="AX140" s="409"/>
      <c r="AY140" s="411"/>
      <c r="AZ140" s="412"/>
    </row>
    <row r="141" spans="1:52" s="413" customFormat="1" ht="15.6" customHeight="1">
      <c r="A141" s="407">
        <v>138</v>
      </c>
      <c r="B141" s="407"/>
      <c r="C141" s="407" t="s">
        <v>320</v>
      </c>
      <c r="D141" s="408" t="s">
        <v>1448</v>
      </c>
      <c r="E141" s="409">
        <v>8</v>
      </c>
      <c r="F141" s="410"/>
      <c r="G141" s="409" t="s">
        <v>308</v>
      </c>
      <c r="H141" s="409">
        <f t="shared" si="23"/>
        <v>8</v>
      </c>
      <c r="I141" s="409">
        <f t="shared" si="19"/>
        <v>0</v>
      </c>
      <c r="J141" s="409"/>
      <c r="K141" s="409"/>
      <c r="L141" s="409"/>
      <c r="M141" s="409"/>
      <c r="N141" s="409">
        <v>8</v>
      </c>
      <c r="O141" s="409"/>
      <c r="P141" s="409"/>
      <c r="Q141" s="409"/>
      <c r="R141" s="409"/>
      <c r="S141" s="409">
        <f t="shared" si="20"/>
        <v>0</v>
      </c>
      <c r="T141" s="409"/>
      <c r="U141" s="409"/>
      <c r="V141" s="409"/>
      <c r="W141" s="409"/>
      <c r="X141" s="409"/>
      <c r="Y141" s="409"/>
      <c r="Z141" s="409">
        <f t="shared" si="21"/>
        <v>0</v>
      </c>
      <c r="AA141" s="409"/>
      <c r="AB141" s="409"/>
      <c r="AC141" s="409"/>
      <c r="AD141" s="409"/>
      <c r="AE141" s="409"/>
      <c r="AF141" s="409"/>
      <c r="AG141" s="409"/>
      <c r="AH141" s="409"/>
      <c r="AI141" s="409"/>
      <c r="AJ141" s="409"/>
      <c r="AK141" s="409"/>
      <c r="AL141" s="409"/>
      <c r="AM141" s="409"/>
      <c r="AN141" s="409"/>
      <c r="AO141" s="409"/>
      <c r="AP141" s="409">
        <f t="shared" si="22"/>
        <v>0</v>
      </c>
      <c r="AQ141" s="409"/>
      <c r="AR141" s="409"/>
      <c r="AS141" s="409"/>
      <c r="AT141" s="409"/>
      <c r="AU141" s="409" t="s">
        <v>154</v>
      </c>
      <c r="AV141" s="409" t="s">
        <v>197</v>
      </c>
      <c r="AW141" s="409" t="s">
        <v>198</v>
      </c>
      <c r="AX141" s="409"/>
      <c r="AY141" s="411"/>
      <c r="AZ141" s="412"/>
    </row>
    <row r="142" spans="1:52" s="416" customFormat="1" ht="78" customHeight="1">
      <c r="A142" s="398">
        <v>172</v>
      </c>
      <c r="B142" s="398">
        <v>11</v>
      </c>
      <c r="C142" s="398" t="s">
        <v>320</v>
      </c>
      <c r="D142" s="387" t="s">
        <v>1449</v>
      </c>
      <c r="E142" s="388">
        <v>3</v>
      </c>
      <c r="F142" s="389"/>
      <c r="G142" s="388" t="s">
        <v>2232</v>
      </c>
      <c r="H142" s="388">
        <f t="shared" si="23"/>
        <v>3</v>
      </c>
      <c r="I142" s="388">
        <f t="shared" si="19"/>
        <v>1.5</v>
      </c>
      <c r="J142" s="388">
        <v>1.5</v>
      </c>
      <c r="K142" s="388"/>
      <c r="L142" s="388"/>
      <c r="M142" s="388"/>
      <c r="N142" s="388"/>
      <c r="O142" s="388">
        <v>1.5</v>
      </c>
      <c r="P142" s="388"/>
      <c r="Q142" s="388"/>
      <c r="R142" s="388"/>
      <c r="S142" s="388">
        <f t="shared" si="20"/>
        <v>0</v>
      </c>
      <c r="T142" s="388"/>
      <c r="U142" s="388"/>
      <c r="V142" s="388"/>
      <c r="W142" s="388"/>
      <c r="X142" s="388"/>
      <c r="Y142" s="388"/>
      <c r="Z142" s="388">
        <f t="shared" si="21"/>
        <v>0</v>
      </c>
      <c r="AA142" s="388"/>
      <c r="AB142" s="388"/>
      <c r="AC142" s="388"/>
      <c r="AD142" s="388"/>
      <c r="AE142" s="388"/>
      <c r="AF142" s="388"/>
      <c r="AG142" s="388"/>
      <c r="AH142" s="388"/>
      <c r="AI142" s="388"/>
      <c r="AJ142" s="388"/>
      <c r="AK142" s="388"/>
      <c r="AL142" s="388"/>
      <c r="AM142" s="388"/>
      <c r="AN142" s="388"/>
      <c r="AO142" s="388"/>
      <c r="AP142" s="388">
        <f t="shared" si="22"/>
        <v>0</v>
      </c>
      <c r="AQ142" s="388"/>
      <c r="AR142" s="389"/>
      <c r="AS142" s="389"/>
      <c r="AT142" s="398" t="s">
        <v>3271</v>
      </c>
      <c r="AU142" s="388" t="s">
        <v>1793</v>
      </c>
      <c r="AV142" s="388" t="s">
        <v>197</v>
      </c>
      <c r="AW142" s="388" t="s">
        <v>198</v>
      </c>
      <c r="AX142" s="398"/>
      <c r="AY142" s="414"/>
      <c r="AZ142" s="415"/>
    </row>
    <row r="143" spans="1:52" s="416" customFormat="1" ht="78" customHeight="1">
      <c r="A143" s="398"/>
      <c r="B143" s="398">
        <v>3</v>
      </c>
      <c r="C143" s="398" t="s">
        <v>320</v>
      </c>
      <c r="D143" s="399" t="s">
        <v>1450</v>
      </c>
      <c r="E143" s="388">
        <v>6</v>
      </c>
      <c r="F143" s="402">
        <v>0.5</v>
      </c>
      <c r="G143" s="388" t="s">
        <v>538</v>
      </c>
      <c r="H143" s="388">
        <f t="shared" si="23"/>
        <v>6</v>
      </c>
      <c r="I143" s="388">
        <f t="shared" si="19"/>
        <v>0</v>
      </c>
      <c r="J143" s="388"/>
      <c r="K143" s="388"/>
      <c r="L143" s="388">
        <v>2</v>
      </c>
      <c r="M143" s="388"/>
      <c r="N143" s="388">
        <v>2</v>
      </c>
      <c r="O143" s="388">
        <v>2</v>
      </c>
      <c r="P143" s="388"/>
      <c r="Q143" s="388"/>
      <c r="R143" s="388"/>
      <c r="S143" s="388">
        <f t="shared" si="20"/>
        <v>0</v>
      </c>
      <c r="T143" s="388"/>
      <c r="U143" s="388"/>
      <c r="V143" s="388"/>
      <c r="W143" s="388"/>
      <c r="X143" s="388"/>
      <c r="Y143" s="388"/>
      <c r="Z143" s="388">
        <f t="shared" si="21"/>
        <v>0</v>
      </c>
      <c r="AA143" s="388"/>
      <c r="AB143" s="388"/>
      <c r="AC143" s="388"/>
      <c r="AD143" s="388"/>
      <c r="AE143" s="388"/>
      <c r="AF143" s="388"/>
      <c r="AG143" s="388"/>
      <c r="AH143" s="388"/>
      <c r="AI143" s="388"/>
      <c r="AJ143" s="388"/>
      <c r="AK143" s="388"/>
      <c r="AL143" s="388"/>
      <c r="AM143" s="388"/>
      <c r="AN143" s="388"/>
      <c r="AO143" s="388"/>
      <c r="AP143" s="388">
        <f t="shared" si="22"/>
        <v>0</v>
      </c>
      <c r="AQ143" s="388"/>
      <c r="AR143" s="388"/>
      <c r="AS143" s="388"/>
      <c r="AT143" s="388" t="s">
        <v>51</v>
      </c>
      <c r="AU143" s="388" t="s">
        <v>1793</v>
      </c>
      <c r="AV143" s="388" t="s">
        <v>197</v>
      </c>
      <c r="AW143" s="388" t="s">
        <v>198</v>
      </c>
      <c r="AX143" s="388"/>
      <c r="AY143" s="388"/>
      <c r="AZ143" s="417"/>
    </row>
    <row r="144" spans="1:52" s="413" customFormat="1" ht="15.6" customHeight="1">
      <c r="A144" s="407">
        <v>138</v>
      </c>
      <c r="B144" s="407"/>
      <c r="C144" s="407" t="s">
        <v>320</v>
      </c>
      <c r="D144" s="408" t="s">
        <v>1451</v>
      </c>
      <c r="E144" s="409">
        <v>1.2</v>
      </c>
      <c r="F144" s="410"/>
      <c r="G144" s="409" t="s">
        <v>311</v>
      </c>
      <c r="H144" s="409">
        <f t="shared" si="23"/>
        <v>1.2</v>
      </c>
      <c r="I144" s="409">
        <f t="shared" si="19"/>
        <v>0</v>
      </c>
      <c r="J144" s="409"/>
      <c r="K144" s="409"/>
      <c r="L144" s="409"/>
      <c r="M144" s="409"/>
      <c r="N144" s="409"/>
      <c r="O144" s="409">
        <v>1.2</v>
      </c>
      <c r="P144" s="409"/>
      <c r="Q144" s="409"/>
      <c r="R144" s="409"/>
      <c r="S144" s="409">
        <f t="shared" si="20"/>
        <v>0</v>
      </c>
      <c r="T144" s="409"/>
      <c r="U144" s="409"/>
      <c r="V144" s="409"/>
      <c r="W144" s="409"/>
      <c r="X144" s="409"/>
      <c r="Y144" s="409"/>
      <c r="Z144" s="409">
        <f t="shared" si="21"/>
        <v>0</v>
      </c>
      <c r="AA144" s="409"/>
      <c r="AB144" s="409"/>
      <c r="AC144" s="409"/>
      <c r="AD144" s="409"/>
      <c r="AE144" s="409"/>
      <c r="AF144" s="409"/>
      <c r="AG144" s="409"/>
      <c r="AH144" s="409"/>
      <c r="AI144" s="409"/>
      <c r="AJ144" s="409"/>
      <c r="AK144" s="409"/>
      <c r="AL144" s="409"/>
      <c r="AM144" s="409"/>
      <c r="AN144" s="409"/>
      <c r="AO144" s="409"/>
      <c r="AP144" s="409">
        <f t="shared" si="22"/>
        <v>0</v>
      </c>
      <c r="AQ144" s="409"/>
      <c r="AR144" s="409"/>
      <c r="AS144" s="409"/>
      <c r="AT144" s="409" t="s">
        <v>210</v>
      </c>
      <c r="AU144" s="409" t="s">
        <v>158</v>
      </c>
      <c r="AV144" s="409" t="s">
        <v>197</v>
      </c>
      <c r="AW144" s="409" t="s">
        <v>198</v>
      </c>
      <c r="AX144" s="409"/>
      <c r="AY144" s="411"/>
      <c r="AZ144" s="412"/>
    </row>
    <row r="145" spans="1:52" s="356" customFormat="1" ht="19.149999999999999" customHeight="1">
      <c r="A145" s="373" t="s">
        <v>572</v>
      </c>
      <c r="B145" s="373" t="s">
        <v>572</v>
      </c>
      <c r="C145" s="373"/>
      <c r="D145" s="418" t="s">
        <v>1452</v>
      </c>
      <c r="E145" s="353"/>
      <c r="F145" s="419"/>
      <c r="G145" s="419"/>
      <c r="H145" s="375"/>
      <c r="I145" s="360">
        <f t="shared" si="10"/>
        <v>0</v>
      </c>
      <c r="J145" s="375"/>
      <c r="K145" s="375"/>
      <c r="L145" s="375"/>
      <c r="M145" s="375"/>
      <c r="N145" s="375"/>
      <c r="O145" s="375"/>
      <c r="P145" s="375"/>
      <c r="Q145" s="375"/>
      <c r="R145" s="375"/>
      <c r="S145" s="375"/>
      <c r="T145" s="375"/>
      <c r="U145" s="375"/>
      <c r="V145" s="375"/>
      <c r="W145" s="375"/>
      <c r="X145" s="375"/>
      <c r="Y145" s="375"/>
      <c r="Z145" s="360">
        <f t="shared" si="12"/>
        <v>0</v>
      </c>
      <c r="AA145" s="375"/>
      <c r="AB145" s="375"/>
      <c r="AC145" s="375"/>
      <c r="AD145" s="375"/>
      <c r="AE145" s="375"/>
      <c r="AF145" s="375"/>
      <c r="AG145" s="375"/>
      <c r="AH145" s="375"/>
      <c r="AI145" s="375"/>
      <c r="AJ145" s="375"/>
      <c r="AK145" s="375"/>
      <c r="AL145" s="375"/>
      <c r="AM145" s="375"/>
      <c r="AN145" s="375"/>
      <c r="AO145" s="375"/>
      <c r="AP145" s="360">
        <f t="shared" si="13"/>
        <v>0</v>
      </c>
      <c r="AQ145" s="375"/>
      <c r="AR145" s="375"/>
      <c r="AS145" s="375"/>
      <c r="AT145" s="354"/>
      <c r="AU145" s="376"/>
      <c r="AV145" s="354"/>
      <c r="AW145" s="354"/>
      <c r="AX145" s="354"/>
      <c r="AY145" s="354"/>
      <c r="AZ145" s="420"/>
    </row>
    <row r="146" spans="1:52" s="356" customFormat="1" ht="127.9" customHeight="1">
      <c r="A146" s="357"/>
      <c r="B146" s="357">
        <v>1</v>
      </c>
      <c r="C146" s="357" t="s">
        <v>321</v>
      </c>
      <c r="D146" s="382" t="s">
        <v>573</v>
      </c>
      <c r="E146" s="360">
        <v>40</v>
      </c>
      <c r="F146" s="361"/>
      <c r="G146" s="360" t="s">
        <v>1453</v>
      </c>
      <c r="H146" s="360">
        <f t="shared" ref="H146:H179" si="24">SUM(I146,L146,M146,N146,O146,P146,Q146,R146,S146,Z146,AP146)</f>
        <v>40</v>
      </c>
      <c r="I146" s="360">
        <f t="shared" si="10"/>
        <v>1.4</v>
      </c>
      <c r="J146" s="360">
        <v>1.4</v>
      </c>
      <c r="K146" s="360"/>
      <c r="L146" s="360"/>
      <c r="M146" s="360"/>
      <c r="N146" s="360">
        <v>3</v>
      </c>
      <c r="O146" s="360">
        <v>28.75</v>
      </c>
      <c r="P146" s="360"/>
      <c r="Q146" s="360"/>
      <c r="R146" s="360">
        <v>0.65</v>
      </c>
      <c r="S146" s="360">
        <f t="shared" ref="S146:S245" si="25">SUM(T146:Y146)</f>
        <v>0</v>
      </c>
      <c r="T146" s="360"/>
      <c r="U146" s="360"/>
      <c r="V146" s="360"/>
      <c r="W146" s="360"/>
      <c r="X146" s="360"/>
      <c r="Y146" s="360"/>
      <c r="Z146" s="360">
        <f t="shared" si="12"/>
        <v>6.2</v>
      </c>
      <c r="AA146" s="360"/>
      <c r="AB146" s="360"/>
      <c r="AC146" s="360"/>
      <c r="AD146" s="360">
        <v>0.85</v>
      </c>
      <c r="AE146" s="360"/>
      <c r="AF146" s="360"/>
      <c r="AG146" s="360"/>
      <c r="AH146" s="360"/>
      <c r="AI146" s="360"/>
      <c r="AJ146" s="360"/>
      <c r="AK146" s="360"/>
      <c r="AL146" s="360"/>
      <c r="AM146" s="360"/>
      <c r="AN146" s="360">
        <v>5.2</v>
      </c>
      <c r="AO146" s="360">
        <v>0.15</v>
      </c>
      <c r="AP146" s="360">
        <f t="shared" si="13"/>
        <v>0</v>
      </c>
      <c r="AQ146" s="360"/>
      <c r="AR146" s="360"/>
      <c r="AS146" s="360"/>
      <c r="AT146" s="357" t="s">
        <v>574</v>
      </c>
      <c r="AU146" s="368" t="s">
        <v>160</v>
      </c>
      <c r="AV146" s="360" t="s">
        <v>197</v>
      </c>
      <c r="AW146" s="360" t="s">
        <v>198</v>
      </c>
      <c r="AX146" s="379"/>
      <c r="AY146" s="364"/>
      <c r="AZ146" s="383"/>
    </row>
    <row r="147" spans="1:52" s="356" customFormat="1" ht="15.6" customHeight="1">
      <c r="A147" s="357"/>
      <c r="B147" s="357">
        <v>2</v>
      </c>
      <c r="C147" s="357" t="s">
        <v>321</v>
      </c>
      <c r="D147" s="421" t="s">
        <v>1454</v>
      </c>
      <c r="E147" s="394">
        <v>0.2</v>
      </c>
      <c r="F147" s="360"/>
      <c r="G147" s="360" t="s">
        <v>308</v>
      </c>
      <c r="H147" s="360">
        <f t="shared" si="24"/>
        <v>0.2</v>
      </c>
      <c r="I147" s="360">
        <f t="shared" si="10"/>
        <v>0</v>
      </c>
      <c r="J147" s="360"/>
      <c r="K147" s="360"/>
      <c r="L147" s="360"/>
      <c r="M147" s="360"/>
      <c r="N147" s="360">
        <v>0.2</v>
      </c>
      <c r="O147" s="360"/>
      <c r="P147" s="360"/>
      <c r="Q147" s="360"/>
      <c r="R147" s="360"/>
      <c r="S147" s="360">
        <f t="shared" si="25"/>
        <v>0</v>
      </c>
      <c r="T147" s="360"/>
      <c r="U147" s="360"/>
      <c r="V147" s="360"/>
      <c r="W147" s="360"/>
      <c r="X147" s="360"/>
      <c r="Y147" s="360"/>
      <c r="Z147" s="360">
        <f t="shared" si="12"/>
        <v>0</v>
      </c>
      <c r="AA147" s="360"/>
      <c r="AB147" s="360"/>
      <c r="AC147" s="360"/>
      <c r="AD147" s="360"/>
      <c r="AE147" s="360"/>
      <c r="AF147" s="360"/>
      <c r="AG147" s="360"/>
      <c r="AH147" s="360"/>
      <c r="AI147" s="360"/>
      <c r="AJ147" s="360"/>
      <c r="AK147" s="360"/>
      <c r="AL147" s="360"/>
      <c r="AM147" s="360"/>
      <c r="AN147" s="360"/>
      <c r="AO147" s="360"/>
      <c r="AP147" s="360">
        <f t="shared" si="13"/>
        <v>0</v>
      </c>
      <c r="AQ147" s="360"/>
      <c r="AR147" s="360"/>
      <c r="AS147" s="360"/>
      <c r="AT147" s="422" t="s">
        <v>575</v>
      </c>
      <c r="AU147" s="360" t="s">
        <v>159</v>
      </c>
      <c r="AV147" s="360" t="s">
        <v>196</v>
      </c>
      <c r="AW147" s="360" t="s">
        <v>198</v>
      </c>
      <c r="AX147" s="360"/>
      <c r="AY147" s="360"/>
      <c r="AZ147" s="423"/>
    </row>
    <row r="148" spans="1:52" s="356" customFormat="1" ht="15.6" customHeight="1">
      <c r="A148" s="357"/>
      <c r="B148" s="357">
        <v>3</v>
      </c>
      <c r="C148" s="357" t="s">
        <v>321</v>
      </c>
      <c r="D148" s="424" t="s">
        <v>576</v>
      </c>
      <c r="E148" s="394">
        <v>0.4</v>
      </c>
      <c r="F148" s="360"/>
      <c r="G148" s="360" t="s">
        <v>311</v>
      </c>
      <c r="H148" s="360">
        <f t="shared" si="24"/>
        <v>0.4</v>
      </c>
      <c r="I148" s="360">
        <f t="shared" si="10"/>
        <v>0</v>
      </c>
      <c r="J148" s="360"/>
      <c r="K148" s="360"/>
      <c r="L148" s="360"/>
      <c r="M148" s="360"/>
      <c r="N148" s="360"/>
      <c r="O148" s="360">
        <v>0.4</v>
      </c>
      <c r="P148" s="360"/>
      <c r="Q148" s="360"/>
      <c r="R148" s="360"/>
      <c r="S148" s="360">
        <f t="shared" si="25"/>
        <v>0</v>
      </c>
      <c r="T148" s="360"/>
      <c r="U148" s="360"/>
      <c r="V148" s="360"/>
      <c r="W148" s="360"/>
      <c r="X148" s="360"/>
      <c r="Y148" s="360"/>
      <c r="Z148" s="360">
        <f t="shared" si="12"/>
        <v>0</v>
      </c>
      <c r="AA148" s="360"/>
      <c r="AB148" s="360"/>
      <c r="AC148" s="360"/>
      <c r="AD148" s="360"/>
      <c r="AE148" s="360"/>
      <c r="AF148" s="360"/>
      <c r="AG148" s="360"/>
      <c r="AH148" s="360"/>
      <c r="AI148" s="360"/>
      <c r="AJ148" s="360"/>
      <c r="AK148" s="360"/>
      <c r="AL148" s="360"/>
      <c r="AM148" s="360"/>
      <c r="AN148" s="360"/>
      <c r="AO148" s="360"/>
      <c r="AP148" s="360">
        <f t="shared" si="13"/>
        <v>0</v>
      </c>
      <c r="AQ148" s="360"/>
      <c r="AR148" s="360"/>
      <c r="AS148" s="360"/>
      <c r="AT148" s="360" t="s">
        <v>577</v>
      </c>
      <c r="AU148" s="357" t="s">
        <v>161</v>
      </c>
      <c r="AV148" s="360" t="s">
        <v>197</v>
      </c>
      <c r="AW148" s="360" t="s">
        <v>198</v>
      </c>
      <c r="AX148" s="360"/>
      <c r="AY148" s="360"/>
      <c r="AZ148" s="423"/>
    </row>
    <row r="149" spans="1:52" s="356" customFormat="1" ht="15.6" customHeight="1">
      <c r="A149" s="357">
        <v>121</v>
      </c>
      <c r="B149" s="357">
        <v>4</v>
      </c>
      <c r="C149" s="357" t="s">
        <v>321</v>
      </c>
      <c r="D149" s="424" t="s">
        <v>1455</v>
      </c>
      <c r="E149" s="394">
        <v>0.5</v>
      </c>
      <c r="F149" s="360"/>
      <c r="G149" s="360" t="s">
        <v>190</v>
      </c>
      <c r="H149" s="360">
        <f t="shared" si="24"/>
        <v>0.5</v>
      </c>
      <c r="I149" s="360">
        <f t="shared" si="10"/>
        <v>0</v>
      </c>
      <c r="J149" s="360"/>
      <c r="K149" s="360"/>
      <c r="L149" s="360">
        <v>0.5</v>
      </c>
      <c r="M149" s="360"/>
      <c r="N149" s="360"/>
      <c r="O149" s="360"/>
      <c r="P149" s="360"/>
      <c r="Q149" s="360"/>
      <c r="R149" s="360"/>
      <c r="S149" s="360">
        <f t="shared" si="25"/>
        <v>0</v>
      </c>
      <c r="T149" s="360"/>
      <c r="U149" s="360"/>
      <c r="V149" s="360"/>
      <c r="W149" s="360"/>
      <c r="X149" s="360"/>
      <c r="Y149" s="360"/>
      <c r="Z149" s="360">
        <f t="shared" si="12"/>
        <v>0</v>
      </c>
      <c r="AA149" s="360"/>
      <c r="AB149" s="360"/>
      <c r="AC149" s="360"/>
      <c r="AD149" s="360"/>
      <c r="AE149" s="360"/>
      <c r="AF149" s="360"/>
      <c r="AG149" s="360"/>
      <c r="AH149" s="360"/>
      <c r="AI149" s="360"/>
      <c r="AJ149" s="360"/>
      <c r="AK149" s="360"/>
      <c r="AL149" s="360"/>
      <c r="AM149" s="360"/>
      <c r="AN149" s="360"/>
      <c r="AO149" s="360"/>
      <c r="AP149" s="360">
        <f t="shared" si="13"/>
        <v>0</v>
      </c>
      <c r="AQ149" s="360"/>
      <c r="AR149" s="360"/>
      <c r="AS149" s="360"/>
      <c r="AT149" s="360"/>
      <c r="AU149" s="357" t="s">
        <v>1794</v>
      </c>
      <c r="AV149" s="360" t="s">
        <v>196</v>
      </c>
      <c r="AW149" s="360" t="s">
        <v>198</v>
      </c>
      <c r="AX149" s="360"/>
      <c r="AY149" s="360"/>
      <c r="AZ149" s="423"/>
    </row>
    <row r="150" spans="1:52" s="356" customFormat="1" ht="35.450000000000003" customHeight="1">
      <c r="A150" s="357">
        <v>127</v>
      </c>
      <c r="B150" s="357">
        <v>5</v>
      </c>
      <c r="C150" s="357" t="s">
        <v>321</v>
      </c>
      <c r="D150" s="382" t="s">
        <v>1456</v>
      </c>
      <c r="E150" s="394">
        <v>0.1</v>
      </c>
      <c r="F150" s="361"/>
      <c r="G150" s="360" t="s">
        <v>305</v>
      </c>
      <c r="H150" s="360">
        <f t="shared" si="24"/>
        <v>0.1</v>
      </c>
      <c r="I150" s="360">
        <f t="shared" si="10"/>
        <v>0.1</v>
      </c>
      <c r="J150" s="360"/>
      <c r="K150" s="360">
        <v>0.1</v>
      </c>
      <c r="L150" s="360"/>
      <c r="M150" s="360"/>
      <c r="N150" s="360"/>
      <c r="O150" s="360"/>
      <c r="P150" s="360"/>
      <c r="Q150" s="360"/>
      <c r="R150" s="360"/>
      <c r="S150" s="360">
        <f t="shared" si="25"/>
        <v>0</v>
      </c>
      <c r="T150" s="360"/>
      <c r="U150" s="360"/>
      <c r="V150" s="360"/>
      <c r="W150" s="360"/>
      <c r="X150" s="360"/>
      <c r="Y150" s="360"/>
      <c r="Z150" s="360">
        <f t="shared" si="12"/>
        <v>0</v>
      </c>
      <c r="AA150" s="360"/>
      <c r="AB150" s="360"/>
      <c r="AC150" s="360"/>
      <c r="AD150" s="360"/>
      <c r="AE150" s="360"/>
      <c r="AF150" s="360"/>
      <c r="AG150" s="360"/>
      <c r="AH150" s="360"/>
      <c r="AI150" s="360"/>
      <c r="AJ150" s="360"/>
      <c r="AK150" s="360"/>
      <c r="AL150" s="360"/>
      <c r="AM150" s="360"/>
      <c r="AN150" s="360"/>
      <c r="AO150" s="360"/>
      <c r="AP150" s="360">
        <f t="shared" si="13"/>
        <v>0</v>
      </c>
      <c r="AQ150" s="360"/>
      <c r="AR150" s="360"/>
      <c r="AS150" s="360"/>
      <c r="AT150" s="425" t="s">
        <v>569</v>
      </c>
      <c r="AU150" s="357" t="s">
        <v>160</v>
      </c>
      <c r="AV150" s="360" t="s">
        <v>196</v>
      </c>
      <c r="AW150" s="360" t="s">
        <v>198</v>
      </c>
      <c r="AX150" s="426"/>
      <c r="AY150" s="426"/>
      <c r="AZ150" s="383"/>
    </row>
    <row r="151" spans="1:52" s="356" customFormat="1" ht="23.45" customHeight="1">
      <c r="A151" s="357">
        <v>128</v>
      </c>
      <c r="B151" s="357">
        <v>6</v>
      </c>
      <c r="C151" s="357" t="s">
        <v>321</v>
      </c>
      <c r="D151" s="382" t="s">
        <v>1457</v>
      </c>
      <c r="E151" s="394">
        <v>0.7</v>
      </c>
      <c r="F151" s="361"/>
      <c r="G151" s="360" t="s">
        <v>304</v>
      </c>
      <c r="H151" s="360">
        <f t="shared" si="24"/>
        <v>0.7</v>
      </c>
      <c r="I151" s="360">
        <f t="shared" si="10"/>
        <v>0.7</v>
      </c>
      <c r="J151" s="360">
        <v>0.7</v>
      </c>
      <c r="K151" s="360"/>
      <c r="L151" s="360"/>
      <c r="M151" s="360"/>
      <c r="N151" s="360"/>
      <c r="O151" s="360"/>
      <c r="P151" s="360"/>
      <c r="Q151" s="360"/>
      <c r="R151" s="360"/>
      <c r="S151" s="360">
        <f t="shared" si="25"/>
        <v>0</v>
      </c>
      <c r="T151" s="360"/>
      <c r="U151" s="360"/>
      <c r="V151" s="360"/>
      <c r="W151" s="360"/>
      <c r="X151" s="360"/>
      <c r="Y151" s="360"/>
      <c r="Z151" s="360">
        <f t="shared" si="12"/>
        <v>0</v>
      </c>
      <c r="AA151" s="360"/>
      <c r="AB151" s="360"/>
      <c r="AC151" s="360"/>
      <c r="AD151" s="360"/>
      <c r="AE151" s="360"/>
      <c r="AF151" s="360"/>
      <c r="AG151" s="360"/>
      <c r="AH151" s="360"/>
      <c r="AI151" s="360"/>
      <c r="AJ151" s="360"/>
      <c r="AK151" s="360"/>
      <c r="AL151" s="360"/>
      <c r="AM151" s="360"/>
      <c r="AN151" s="360"/>
      <c r="AO151" s="360"/>
      <c r="AP151" s="360">
        <f t="shared" si="13"/>
        <v>0</v>
      </c>
      <c r="AQ151" s="360"/>
      <c r="AR151" s="360"/>
      <c r="AS151" s="360"/>
      <c r="AT151" s="364" t="s">
        <v>578</v>
      </c>
      <c r="AU151" s="357" t="s">
        <v>1797</v>
      </c>
      <c r="AV151" s="360" t="s">
        <v>196</v>
      </c>
      <c r="AW151" s="360" t="s">
        <v>198</v>
      </c>
      <c r="AX151" s="364"/>
      <c r="AY151" s="364"/>
      <c r="AZ151" s="383"/>
    </row>
    <row r="152" spans="1:52" s="356" customFormat="1" ht="15.6" customHeight="1">
      <c r="A152" s="357">
        <v>129</v>
      </c>
      <c r="B152" s="357">
        <v>7</v>
      </c>
      <c r="C152" s="357" t="s">
        <v>321</v>
      </c>
      <c r="D152" s="382" t="s">
        <v>1458</v>
      </c>
      <c r="E152" s="394">
        <v>1</v>
      </c>
      <c r="F152" s="361"/>
      <c r="G152" s="360" t="s">
        <v>190</v>
      </c>
      <c r="H152" s="360">
        <f t="shared" si="24"/>
        <v>1</v>
      </c>
      <c r="I152" s="360">
        <f t="shared" si="10"/>
        <v>0</v>
      </c>
      <c r="J152" s="360"/>
      <c r="K152" s="360"/>
      <c r="L152" s="360">
        <v>1</v>
      </c>
      <c r="M152" s="360"/>
      <c r="N152" s="360"/>
      <c r="O152" s="360"/>
      <c r="P152" s="360"/>
      <c r="Q152" s="360"/>
      <c r="R152" s="360"/>
      <c r="S152" s="360">
        <f t="shared" si="25"/>
        <v>0</v>
      </c>
      <c r="T152" s="360"/>
      <c r="U152" s="360"/>
      <c r="V152" s="360"/>
      <c r="W152" s="360"/>
      <c r="X152" s="360"/>
      <c r="Y152" s="360"/>
      <c r="Z152" s="360">
        <f t="shared" si="12"/>
        <v>0</v>
      </c>
      <c r="AA152" s="360"/>
      <c r="AB152" s="360"/>
      <c r="AC152" s="360"/>
      <c r="AD152" s="360"/>
      <c r="AE152" s="360"/>
      <c r="AF152" s="360"/>
      <c r="AG152" s="360"/>
      <c r="AH152" s="360"/>
      <c r="AI152" s="360"/>
      <c r="AJ152" s="360"/>
      <c r="AK152" s="360"/>
      <c r="AL152" s="360"/>
      <c r="AM152" s="360"/>
      <c r="AN152" s="360"/>
      <c r="AO152" s="360"/>
      <c r="AP152" s="360">
        <f t="shared" si="13"/>
        <v>0</v>
      </c>
      <c r="AQ152" s="360"/>
      <c r="AR152" s="360"/>
      <c r="AS152" s="360"/>
      <c r="AT152" s="364" t="s">
        <v>579</v>
      </c>
      <c r="AU152" s="357" t="s">
        <v>1797</v>
      </c>
      <c r="AV152" s="360" t="s">
        <v>196</v>
      </c>
      <c r="AW152" s="360" t="s">
        <v>198</v>
      </c>
      <c r="AX152" s="364"/>
      <c r="AY152" s="364"/>
      <c r="AZ152" s="383"/>
    </row>
    <row r="153" spans="1:52" s="356" customFormat="1" ht="15.6" customHeight="1">
      <c r="A153" s="357">
        <v>130</v>
      </c>
      <c r="B153" s="357">
        <v>8</v>
      </c>
      <c r="C153" s="357" t="s">
        <v>321</v>
      </c>
      <c r="D153" s="382" t="s">
        <v>1459</v>
      </c>
      <c r="E153" s="394">
        <v>3.5</v>
      </c>
      <c r="F153" s="361"/>
      <c r="G153" s="360" t="s">
        <v>311</v>
      </c>
      <c r="H153" s="360">
        <f t="shared" si="24"/>
        <v>3.5</v>
      </c>
      <c r="I153" s="360">
        <f t="shared" si="10"/>
        <v>0</v>
      </c>
      <c r="J153" s="360"/>
      <c r="K153" s="360"/>
      <c r="L153" s="360"/>
      <c r="M153" s="360"/>
      <c r="N153" s="360"/>
      <c r="O153" s="360">
        <v>3.5</v>
      </c>
      <c r="P153" s="360"/>
      <c r="Q153" s="360"/>
      <c r="R153" s="360"/>
      <c r="S153" s="360">
        <f t="shared" si="25"/>
        <v>0</v>
      </c>
      <c r="T153" s="360"/>
      <c r="U153" s="360"/>
      <c r="V153" s="360"/>
      <c r="W153" s="360"/>
      <c r="X153" s="360"/>
      <c r="Y153" s="360"/>
      <c r="Z153" s="360">
        <f t="shared" si="12"/>
        <v>0</v>
      </c>
      <c r="AA153" s="360"/>
      <c r="AB153" s="360"/>
      <c r="AC153" s="360"/>
      <c r="AD153" s="360"/>
      <c r="AE153" s="360"/>
      <c r="AF153" s="360"/>
      <c r="AG153" s="360"/>
      <c r="AH153" s="360"/>
      <c r="AI153" s="360"/>
      <c r="AJ153" s="360"/>
      <c r="AK153" s="360"/>
      <c r="AL153" s="360"/>
      <c r="AM153" s="360"/>
      <c r="AN153" s="360"/>
      <c r="AO153" s="360"/>
      <c r="AP153" s="360">
        <f t="shared" si="13"/>
        <v>0</v>
      </c>
      <c r="AQ153" s="360"/>
      <c r="AR153" s="360"/>
      <c r="AS153" s="360"/>
      <c r="AT153" s="360" t="s">
        <v>202</v>
      </c>
      <c r="AU153" s="357" t="s">
        <v>159</v>
      </c>
      <c r="AV153" s="360" t="s">
        <v>196</v>
      </c>
      <c r="AW153" s="360" t="s">
        <v>198</v>
      </c>
      <c r="AX153" s="360"/>
      <c r="AY153" s="360" t="s">
        <v>3198</v>
      </c>
      <c r="AZ153" s="385" t="s">
        <v>1696</v>
      </c>
    </row>
    <row r="154" spans="1:52" s="356" customFormat="1" ht="36" customHeight="1">
      <c r="A154" s="357">
        <v>133</v>
      </c>
      <c r="B154" s="357">
        <v>9</v>
      </c>
      <c r="C154" s="357" t="s">
        <v>321</v>
      </c>
      <c r="D154" s="382" t="s">
        <v>1460</v>
      </c>
      <c r="E154" s="394">
        <v>0.05</v>
      </c>
      <c r="F154" s="361"/>
      <c r="G154" s="360" t="s">
        <v>305</v>
      </c>
      <c r="H154" s="360">
        <f t="shared" si="24"/>
        <v>0.05</v>
      </c>
      <c r="I154" s="360">
        <f t="shared" si="10"/>
        <v>0.05</v>
      </c>
      <c r="J154" s="360"/>
      <c r="K154" s="360">
        <v>0.05</v>
      </c>
      <c r="L154" s="360"/>
      <c r="M154" s="360"/>
      <c r="N154" s="360"/>
      <c r="O154" s="360"/>
      <c r="P154" s="360"/>
      <c r="Q154" s="360"/>
      <c r="R154" s="360"/>
      <c r="S154" s="360">
        <f t="shared" si="25"/>
        <v>0</v>
      </c>
      <c r="T154" s="360"/>
      <c r="U154" s="360"/>
      <c r="V154" s="360"/>
      <c r="W154" s="360"/>
      <c r="X154" s="360"/>
      <c r="Y154" s="360"/>
      <c r="Z154" s="360">
        <f t="shared" si="12"/>
        <v>0</v>
      </c>
      <c r="AA154" s="360"/>
      <c r="AB154" s="360"/>
      <c r="AC154" s="360"/>
      <c r="AD154" s="360"/>
      <c r="AE154" s="360"/>
      <c r="AF154" s="360"/>
      <c r="AG154" s="360"/>
      <c r="AH154" s="360"/>
      <c r="AI154" s="360"/>
      <c r="AJ154" s="360"/>
      <c r="AK154" s="360"/>
      <c r="AL154" s="360"/>
      <c r="AM154" s="360"/>
      <c r="AN154" s="360"/>
      <c r="AO154" s="360"/>
      <c r="AP154" s="360">
        <f t="shared" si="13"/>
        <v>0</v>
      </c>
      <c r="AQ154" s="360"/>
      <c r="AR154" s="360"/>
      <c r="AS154" s="360"/>
      <c r="AT154" s="364" t="s">
        <v>3248</v>
      </c>
      <c r="AU154" s="357" t="s">
        <v>154</v>
      </c>
      <c r="AV154" s="360" t="s">
        <v>196</v>
      </c>
      <c r="AW154" s="360" t="s">
        <v>198</v>
      </c>
      <c r="AX154" s="364"/>
      <c r="AY154" s="364"/>
      <c r="AZ154" s="383"/>
    </row>
    <row r="155" spans="1:52" s="356" customFormat="1" ht="52.9" customHeight="1">
      <c r="A155" s="357">
        <v>139</v>
      </c>
      <c r="B155" s="357">
        <v>10</v>
      </c>
      <c r="C155" s="357" t="s">
        <v>321</v>
      </c>
      <c r="D155" s="382" t="s">
        <v>2716</v>
      </c>
      <c r="E155" s="394">
        <v>1.3</v>
      </c>
      <c r="F155" s="360"/>
      <c r="G155" s="360" t="s">
        <v>308</v>
      </c>
      <c r="H155" s="360">
        <f t="shared" si="24"/>
        <v>1.3</v>
      </c>
      <c r="I155" s="360">
        <f t="shared" si="10"/>
        <v>0</v>
      </c>
      <c r="J155" s="360"/>
      <c r="K155" s="360"/>
      <c r="L155" s="360"/>
      <c r="M155" s="360"/>
      <c r="N155" s="360">
        <v>1.3</v>
      </c>
      <c r="O155" s="360"/>
      <c r="P155" s="360"/>
      <c r="Q155" s="360"/>
      <c r="R155" s="360"/>
      <c r="S155" s="360">
        <f t="shared" si="25"/>
        <v>0</v>
      </c>
      <c r="T155" s="360"/>
      <c r="U155" s="360"/>
      <c r="V155" s="360"/>
      <c r="W155" s="360"/>
      <c r="X155" s="360"/>
      <c r="Y155" s="360"/>
      <c r="Z155" s="360">
        <f t="shared" si="12"/>
        <v>0</v>
      </c>
      <c r="AA155" s="360"/>
      <c r="AB155" s="360"/>
      <c r="AC155" s="360"/>
      <c r="AD155" s="360"/>
      <c r="AE155" s="360"/>
      <c r="AF155" s="360"/>
      <c r="AG155" s="360"/>
      <c r="AH155" s="360"/>
      <c r="AI155" s="360"/>
      <c r="AJ155" s="360"/>
      <c r="AK155" s="360"/>
      <c r="AL155" s="360"/>
      <c r="AM155" s="360"/>
      <c r="AN155" s="360"/>
      <c r="AO155" s="360"/>
      <c r="AP155" s="360">
        <f t="shared" si="13"/>
        <v>0</v>
      </c>
      <c r="AQ155" s="360"/>
      <c r="AR155" s="360"/>
      <c r="AS155" s="360"/>
      <c r="AT155" s="357" t="s">
        <v>582</v>
      </c>
      <c r="AU155" s="357" t="s">
        <v>155</v>
      </c>
      <c r="AV155" s="360" t="s">
        <v>196</v>
      </c>
      <c r="AW155" s="360" t="s">
        <v>198</v>
      </c>
      <c r="AX155" s="357"/>
      <c r="AY155" s="357"/>
      <c r="AZ155" s="383"/>
    </row>
    <row r="156" spans="1:52" s="356" customFormat="1" ht="31.15" customHeight="1">
      <c r="A156" s="357"/>
      <c r="B156" s="357">
        <v>12</v>
      </c>
      <c r="C156" s="357" t="s">
        <v>321</v>
      </c>
      <c r="D156" s="382" t="s">
        <v>1461</v>
      </c>
      <c r="E156" s="394">
        <v>7</v>
      </c>
      <c r="F156" s="360"/>
      <c r="G156" s="360" t="s">
        <v>1462</v>
      </c>
      <c r="H156" s="360">
        <f t="shared" si="24"/>
        <v>7</v>
      </c>
      <c r="I156" s="360">
        <f t="shared" si="10"/>
        <v>5.8</v>
      </c>
      <c r="J156" s="360">
        <v>5.8</v>
      </c>
      <c r="K156" s="360"/>
      <c r="L156" s="360"/>
      <c r="M156" s="360"/>
      <c r="N156" s="360">
        <v>1.2</v>
      </c>
      <c r="O156" s="360"/>
      <c r="P156" s="360"/>
      <c r="Q156" s="360"/>
      <c r="R156" s="360"/>
      <c r="S156" s="360">
        <f t="shared" si="25"/>
        <v>0</v>
      </c>
      <c r="T156" s="360"/>
      <c r="U156" s="360"/>
      <c r="V156" s="360"/>
      <c r="W156" s="360"/>
      <c r="X156" s="360"/>
      <c r="Y156" s="360"/>
      <c r="Z156" s="360">
        <f t="shared" si="12"/>
        <v>0</v>
      </c>
      <c r="AA156" s="360"/>
      <c r="AB156" s="360"/>
      <c r="AC156" s="360"/>
      <c r="AD156" s="360"/>
      <c r="AE156" s="360"/>
      <c r="AF156" s="360"/>
      <c r="AG156" s="360"/>
      <c r="AH156" s="360"/>
      <c r="AI156" s="360"/>
      <c r="AJ156" s="360"/>
      <c r="AK156" s="360"/>
      <c r="AL156" s="360"/>
      <c r="AM156" s="360"/>
      <c r="AN156" s="360"/>
      <c r="AO156" s="360"/>
      <c r="AP156" s="360">
        <f t="shared" si="13"/>
        <v>0</v>
      </c>
      <c r="AQ156" s="360"/>
      <c r="AR156" s="360"/>
      <c r="AS156" s="360"/>
      <c r="AT156" s="360" t="s">
        <v>3225</v>
      </c>
      <c r="AU156" s="358" t="s">
        <v>1799</v>
      </c>
      <c r="AV156" s="360" t="s">
        <v>197</v>
      </c>
      <c r="AW156" s="360" t="s">
        <v>198</v>
      </c>
      <c r="AX156" s="360"/>
      <c r="AY156" s="360"/>
      <c r="AZ156" s="383"/>
    </row>
    <row r="157" spans="1:52" s="356" customFormat="1" ht="31.15" customHeight="1">
      <c r="A157" s="357">
        <v>142</v>
      </c>
      <c r="B157" s="357">
        <v>14</v>
      </c>
      <c r="C157" s="357" t="s">
        <v>321</v>
      </c>
      <c r="D157" s="359" t="s">
        <v>585</v>
      </c>
      <c r="E157" s="360">
        <v>0.7</v>
      </c>
      <c r="F157" s="367"/>
      <c r="G157" s="360" t="s">
        <v>586</v>
      </c>
      <c r="H157" s="360">
        <f t="shared" si="24"/>
        <v>0.70000000000000007</v>
      </c>
      <c r="I157" s="360">
        <f t="shared" si="10"/>
        <v>0</v>
      </c>
      <c r="J157" s="360"/>
      <c r="K157" s="360"/>
      <c r="L157" s="360"/>
      <c r="M157" s="360"/>
      <c r="N157" s="360">
        <v>0.66</v>
      </c>
      <c r="O157" s="360"/>
      <c r="P157" s="360"/>
      <c r="Q157" s="360"/>
      <c r="R157" s="360"/>
      <c r="S157" s="360">
        <f t="shared" si="25"/>
        <v>0</v>
      </c>
      <c r="T157" s="360"/>
      <c r="U157" s="360"/>
      <c r="V157" s="360"/>
      <c r="W157" s="360"/>
      <c r="X157" s="360"/>
      <c r="Y157" s="360"/>
      <c r="Z157" s="360">
        <f t="shared" si="12"/>
        <v>0.04</v>
      </c>
      <c r="AA157" s="360"/>
      <c r="AB157" s="360">
        <v>0.04</v>
      </c>
      <c r="AC157" s="360"/>
      <c r="AD157" s="360"/>
      <c r="AE157" s="360"/>
      <c r="AF157" s="360"/>
      <c r="AG157" s="360"/>
      <c r="AH157" s="360"/>
      <c r="AI157" s="360"/>
      <c r="AJ157" s="360"/>
      <c r="AK157" s="360"/>
      <c r="AL157" s="360"/>
      <c r="AM157" s="360"/>
      <c r="AN157" s="360"/>
      <c r="AO157" s="360"/>
      <c r="AP157" s="360">
        <f t="shared" si="13"/>
        <v>0</v>
      </c>
      <c r="AQ157" s="360"/>
      <c r="AR157" s="367"/>
      <c r="AS157" s="367"/>
      <c r="AT157" s="357" t="s">
        <v>587</v>
      </c>
      <c r="AU157" s="358" t="s">
        <v>1799</v>
      </c>
      <c r="AV157" s="360" t="s">
        <v>197</v>
      </c>
      <c r="AW157" s="360" t="s">
        <v>198</v>
      </c>
      <c r="AX157" s="357"/>
      <c r="AY157" s="379"/>
      <c r="AZ157" s="380"/>
    </row>
    <row r="158" spans="1:52" s="356" customFormat="1" ht="31.15" customHeight="1">
      <c r="A158" s="357">
        <v>142</v>
      </c>
      <c r="B158" s="357">
        <v>15</v>
      </c>
      <c r="C158" s="357" t="s">
        <v>321</v>
      </c>
      <c r="D158" s="359" t="s">
        <v>588</v>
      </c>
      <c r="E158" s="360">
        <v>1.2</v>
      </c>
      <c r="F158" s="367"/>
      <c r="G158" s="360" t="s">
        <v>589</v>
      </c>
      <c r="H158" s="360">
        <f t="shared" si="24"/>
        <v>1.2000000000000002</v>
      </c>
      <c r="I158" s="360">
        <f t="shared" si="10"/>
        <v>0</v>
      </c>
      <c r="J158" s="360"/>
      <c r="K158" s="360"/>
      <c r="L158" s="360"/>
      <c r="M158" s="360"/>
      <c r="N158" s="360">
        <v>0.4</v>
      </c>
      <c r="O158" s="360">
        <v>0.8</v>
      </c>
      <c r="P158" s="360"/>
      <c r="Q158" s="360"/>
      <c r="R158" s="360"/>
      <c r="S158" s="360">
        <f t="shared" si="25"/>
        <v>0</v>
      </c>
      <c r="T158" s="360"/>
      <c r="U158" s="360"/>
      <c r="V158" s="360"/>
      <c r="W158" s="360"/>
      <c r="X158" s="360"/>
      <c r="Y158" s="360"/>
      <c r="Z158" s="360">
        <f t="shared" si="12"/>
        <v>0</v>
      </c>
      <c r="AA158" s="360"/>
      <c r="AB158" s="360"/>
      <c r="AC158" s="360"/>
      <c r="AD158" s="360"/>
      <c r="AE158" s="360"/>
      <c r="AF158" s="360"/>
      <c r="AG158" s="360"/>
      <c r="AH158" s="360"/>
      <c r="AI158" s="360"/>
      <c r="AJ158" s="360"/>
      <c r="AK158" s="360"/>
      <c r="AL158" s="360"/>
      <c r="AM158" s="360"/>
      <c r="AN158" s="360"/>
      <c r="AO158" s="360"/>
      <c r="AP158" s="360">
        <f t="shared" si="13"/>
        <v>0</v>
      </c>
      <c r="AQ158" s="360"/>
      <c r="AR158" s="367"/>
      <c r="AS158" s="367"/>
      <c r="AT158" s="357" t="s">
        <v>590</v>
      </c>
      <c r="AU158" s="358" t="s">
        <v>1799</v>
      </c>
      <c r="AV158" s="360" t="s">
        <v>197</v>
      </c>
      <c r="AW158" s="360" t="s">
        <v>198</v>
      </c>
      <c r="AX158" s="357"/>
      <c r="AY158" s="379"/>
      <c r="AZ158" s="380"/>
    </row>
    <row r="159" spans="1:52" s="356" customFormat="1" ht="51" customHeight="1">
      <c r="A159" s="357">
        <v>142</v>
      </c>
      <c r="B159" s="357">
        <v>16</v>
      </c>
      <c r="C159" s="357" t="s">
        <v>321</v>
      </c>
      <c r="D159" s="359" t="s">
        <v>1463</v>
      </c>
      <c r="E159" s="360">
        <v>0.5</v>
      </c>
      <c r="F159" s="367"/>
      <c r="G159" s="360" t="s">
        <v>308</v>
      </c>
      <c r="H159" s="360">
        <f t="shared" si="24"/>
        <v>0.5</v>
      </c>
      <c r="I159" s="360">
        <f t="shared" si="10"/>
        <v>0</v>
      </c>
      <c r="J159" s="360"/>
      <c r="K159" s="360"/>
      <c r="L159" s="360"/>
      <c r="M159" s="360"/>
      <c r="N159" s="360">
        <v>0.5</v>
      </c>
      <c r="O159" s="360"/>
      <c r="P159" s="360"/>
      <c r="Q159" s="360"/>
      <c r="R159" s="360"/>
      <c r="S159" s="360">
        <f t="shared" si="25"/>
        <v>0</v>
      </c>
      <c r="T159" s="360"/>
      <c r="U159" s="360"/>
      <c r="V159" s="360"/>
      <c r="W159" s="360"/>
      <c r="X159" s="360"/>
      <c r="Y159" s="360"/>
      <c r="Z159" s="360">
        <f t="shared" si="12"/>
        <v>0</v>
      </c>
      <c r="AA159" s="360"/>
      <c r="AB159" s="360"/>
      <c r="AC159" s="360"/>
      <c r="AD159" s="360"/>
      <c r="AE159" s="360"/>
      <c r="AF159" s="360"/>
      <c r="AG159" s="360"/>
      <c r="AH159" s="360"/>
      <c r="AI159" s="360"/>
      <c r="AJ159" s="360"/>
      <c r="AK159" s="360"/>
      <c r="AL159" s="360"/>
      <c r="AM159" s="360"/>
      <c r="AN159" s="360"/>
      <c r="AO159" s="360"/>
      <c r="AP159" s="360">
        <f t="shared" si="13"/>
        <v>0</v>
      </c>
      <c r="AQ159" s="360"/>
      <c r="AR159" s="367"/>
      <c r="AS159" s="367"/>
      <c r="AT159" s="357" t="s">
        <v>591</v>
      </c>
      <c r="AU159" s="358" t="s">
        <v>1799</v>
      </c>
      <c r="AV159" s="360" t="s">
        <v>197</v>
      </c>
      <c r="AW159" s="360" t="s">
        <v>198</v>
      </c>
      <c r="AX159" s="357"/>
      <c r="AY159" s="379"/>
      <c r="AZ159" s="380"/>
    </row>
    <row r="160" spans="1:52" s="356" customFormat="1" ht="40.9" customHeight="1">
      <c r="A160" s="357">
        <v>147</v>
      </c>
      <c r="B160" s="357">
        <v>17</v>
      </c>
      <c r="C160" s="357" t="s">
        <v>321</v>
      </c>
      <c r="D160" s="359" t="s">
        <v>593</v>
      </c>
      <c r="E160" s="360">
        <v>1.5</v>
      </c>
      <c r="F160" s="367"/>
      <c r="G160" s="360" t="s">
        <v>190</v>
      </c>
      <c r="H160" s="360">
        <f t="shared" si="24"/>
        <v>1.5</v>
      </c>
      <c r="I160" s="360">
        <f t="shared" si="10"/>
        <v>0</v>
      </c>
      <c r="J160" s="360"/>
      <c r="K160" s="360"/>
      <c r="L160" s="360">
        <v>1.5</v>
      </c>
      <c r="M160" s="360"/>
      <c r="N160" s="360"/>
      <c r="O160" s="360"/>
      <c r="P160" s="360"/>
      <c r="Q160" s="360"/>
      <c r="R160" s="360"/>
      <c r="S160" s="360">
        <f t="shared" si="25"/>
        <v>0</v>
      </c>
      <c r="T160" s="360"/>
      <c r="U160" s="360"/>
      <c r="V160" s="360"/>
      <c r="W160" s="360"/>
      <c r="X160" s="360"/>
      <c r="Y160" s="360"/>
      <c r="Z160" s="360">
        <f t="shared" si="12"/>
        <v>0</v>
      </c>
      <c r="AA160" s="360"/>
      <c r="AB160" s="360"/>
      <c r="AC160" s="360"/>
      <c r="AD160" s="360"/>
      <c r="AE160" s="360"/>
      <c r="AF160" s="360"/>
      <c r="AG160" s="360"/>
      <c r="AH160" s="360"/>
      <c r="AI160" s="360"/>
      <c r="AJ160" s="360"/>
      <c r="AK160" s="360"/>
      <c r="AL160" s="360"/>
      <c r="AM160" s="360"/>
      <c r="AN160" s="360"/>
      <c r="AO160" s="360"/>
      <c r="AP160" s="360">
        <f t="shared" si="13"/>
        <v>0</v>
      </c>
      <c r="AQ160" s="360"/>
      <c r="AR160" s="367"/>
      <c r="AS160" s="367"/>
      <c r="AT160" s="357" t="s">
        <v>3203</v>
      </c>
      <c r="AU160" s="368" t="s">
        <v>1795</v>
      </c>
      <c r="AV160" s="360" t="s">
        <v>197</v>
      </c>
      <c r="AW160" s="360" t="s">
        <v>198</v>
      </c>
      <c r="AX160" s="357"/>
      <c r="AY160" s="379"/>
      <c r="AZ160" s="380"/>
    </row>
    <row r="161" spans="1:52" s="356" customFormat="1" ht="15.6" customHeight="1">
      <c r="A161" s="357">
        <v>160</v>
      </c>
      <c r="B161" s="357">
        <v>18</v>
      </c>
      <c r="C161" s="357" t="s">
        <v>321</v>
      </c>
      <c r="D161" s="396" t="s">
        <v>599</v>
      </c>
      <c r="E161" s="360">
        <v>0.03</v>
      </c>
      <c r="F161" s="361"/>
      <c r="G161" s="360" t="s">
        <v>308</v>
      </c>
      <c r="H161" s="360">
        <f t="shared" si="24"/>
        <v>0.03</v>
      </c>
      <c r="I161" s="360">
        <f t="shared" si="10"/>
        <v>0</v>
      </c>
      <c r="J161" s="360"/>
      <c r="K161" s="360"/>
      <c r="L161" s="360"/>
      <c r="M161" s="360"/>
      <c r="N161" s="360">
        <v>0.03</v>
      </c>
      <c r="O161" s="360"/>
      <c r="P161" s="360"/>
      <c r="Q161" s="360"/>
      <c r="R161" s="360"/>
      <c r="S161" s="360">
        <f t="shared" si="25"/>
        <v>0</v>
      </c>
      <c r="T161" s="360"/>
      <c r="U161" s="360"/>
      <c r="V161" s="360"/>
      <c r="W161" s="360"/>
      <c r="X161" s="360"/>
      <c r="Y161" s="360"/>
      <c r="Z161" s="360">
        <f t="shared" si="12"/>
        <v>0</v>
      </c>
      <c r="AA161" s="360"/>
      <c r="AB161" s="360"/>
      <c r="AC161" s="360"/>
      <c r="AD161" s="360"/>
      <c r="AE161" s="360"/>
      <c r="AF161" s="360"/>
      <c r="AG161" s="360"/>
      <c r="AH161" s="360"/>
      <c r="AI161" s="360"/>
      <c r="AJ161" s="360"/>
      <c r="AK161" s="360"/>
      <c r="AL161" s="360"/>
      <c r="AM161" s="360"/>
      <c r="AN161" s="360"/>
      <c r="AO161" s="360"/>
      <c r="AP161" s="360">
        <f t="shared" si="13"/>
        <v>0</v>
      </c>
      <c r="AQ161" s="360"/>
      <c r="AR161" s="360"/>
      <c r="AS161" s="360"/>
      <c r="AT161" s="358" t="s">
        <v>209</v>
      </c>
      <c r="AU161" s="357" t="s">
        <v>1796</v>
      </c>
      <c r="AV161" s="360" t="s">
        <v>197</v>
      </c>
      <c r="AW161" s="360" t="s">
        <v>198</v>
      </c>
      <c r="AX161" s="358"/>
      <c r="AY161" s="358"/>
      <c r="AZ161" s="397"/>
    </row>
    <row r="162" spans="1:52" s="356" customFormat="1" ht="15.6" customHeight="1">
      <c r="A162" s="357" t="s">
        <v>1735</v>
      </c>
      <c r="B162" s="357">
        <v>19</v>
      </c>
      <c r="C162" s="357" t="s">
        <v>321</v>
      </c>
      <c r="D162" s="359" t="s">
        <v>1464</v>
      </c>
      <c r="E162" s="360">
        <v>0.98199999999999998</v>
      </c>
      <c r="F162" s="367"/>
      <c r="G162" s="360" t="s">
        <v>190</v>
      </c>
      <c r="H162" s="360">
        <f t="shared" si="24"/>
        <v>0.98</v>
      </c>
      <c r="I162" s="360">
        <f t="shared" si="10"/>
        <v>0</v>
      </c>
      <c r="J162" s="360"/>
      <c r="K162" s="360"/>
      <c r="L162" s="360">
        <v>0.98</v>
      </c>
      <c r="M162" s="360"/>
      <c r="N162" s="360"/>
      <c r="O162" s="360"/>
      <c r="P162" s="360"/>
      <c r="Q162" s="360"/>
      <c r="R162" s="360"/>
      <c r="S162" s="360">
        <f t="shared" si="25"/>
        <v>0</v>
      </c>
      <c r="T162" s="360"/>
      <c r="U162" s="360"/>
      <c r="V162" s="360"/>
      <c r="W162" s="360"/>
      <c r="X162" s="360"/>
      <c r="Y162" s="360"/>
      <c r="Z162" s="360">
        <f t="shared" si="12"/>
        <v>0</v>
      </c>
      <c r="AA162" s="360"/>
      <c r="AB162" s="360"/>
      <c r="AC162" s="360"/>
      <c r="AD162" s="360"/>
      <c r="AE162" s="360"/>
      <c r="AF162" s="360"/>
      <c r="AG162" s="360"/>
      <c r="AH162" s="360"/>
      <c r="AI162" s="360"/>
      <c r="AJ162" s="360"/>
      <c r="AK162" s="360"/>
      <c r="AL162" s="360"/>
      <c r="AM162" s="360"/>
      <c r="AN162" s="360"/>
      <c r="AO162" s="360"/>
      <c r="AP162" s="360">
        <f t="shared" si="13"/>
        <v>0</v>
      </c>
      <c r="AQ162" s="360"/>
      <c r="AR162" s="367"/>
      <c r="AS162" s="367"/>
      <c r="AT162" s="357" t="s">
        <v>601</v>
      </c>
      <c r="AU162" s="360" t="s">
        <v>1797</v>
      </c>
      <c r="AV162" s="360" t="s">
        <v>197</v>
      </c>
      <c r="AW162" s="360" t="s">
        <v>198</v>
      </c>
      <c r="AX162" s="357"/>
      <c r="AY162" s="379"/>
      <c r="AZ162" s="380"/>
    </row>
    <row r="163" spans="1:52" s="356" customFormat="1" ht="38.450000000000003" customHeight="1">
      <c r="A163" s="357" t="s">
        <v>1735</v>
      </c>
      <c r="B163" s="357">
        <v>21</v>
      </c>
      <c r="C163" s="357" t="s">
        <v>321</v>
      </c>
      <c r="D163" s="359" t="s">
        <v>603</v>
      </c>
      <c r="E163" s="360">
        <v>3.75</v>
      </c>
      <c r="F163" s="367">
        <v>2.89</v>
      </c>
      <c r="G163" s="360" t="s">
        <v>1465</v>
      </c>
      <c r="H163" s="360">
        <f t="shared" si="24"/>
        <v>0.86</v>
      </c>
      <c r="I163" s="360">
        <f t="shared" si="10"/>
        <v>0</v>
      </c>
      <c r="J163" s="360"/>
      <c r="K163" s="360"/>
      <c r="L163" s="360">
        <v>0.16</v>
      </c>
      <c r="M163" s="360"/>
      <c r="N163" s="360">
        <v>0.7</v>
      </c>
      <c r="O163" s="360"/>
      <c r="P163" s="360"/>
      <c r="Q163" s="360"/>
      <c r="R163" s="360"/>
      <c r="S163" s="360">
        <f t="shared" si="25"/>
        <v>0</v>
      </c>
      <c r="T163" s="360"/>
      <c r="U163" s="360"/>
      <c r="V163" s="360"/>
      <c r="W163" s="360"/>
      <c r="X163" s="360"/>
      <c r="Y163" s="360"/>
      <c r="Z163" s="360">
        <f t="shared" si="12"/>
        <v>0</v>
      </c>
      <c r="AA163" s="360"/>
      <c r="AB163" s="360"/>
      <c r="AC163" s="360"/>
      <c r="AD163" s="360"/>
      <c r="AE163" s="360"/>
      <c r="AF163" s="360"/>
      <c r="AG163" s="360"/>
      <c r="AH163" s="360"/>
      <c r="AI163" s="360"/>
      <c r="AJ163" s="360"/>
      <c r="AK163" s="360"/>
      <c r="AL163" s="360"/>
      <c r="AM163" s="360"/>
      <c r="AN163" s="360"/>
      <c r="AO163" s="360"/>
      <c r="AP163" s="360">
        <f t="shared" si="13"/>
        <v>0</v>
      </c>
      <c r="AQ163" s="360"/>
      <c r="AR163" s="367"/>
      <c r="AS163" s="367"/>
      <c r="AT163" s="357"/>
      <c r="AU163" s="360" t="s">
        <v>159</v>
      </c>
      <c r="AV163" s="360" t="s">
        <v>197</v>
      </c>
      <c r="AW163" s="360" t="s">
        <v>198</v>
      </c>
      <c r="AX163" s="357"/>
      <c r="AY163" s="379"/>
      <c r="AZ163" s="380"/>
    </row>
    <row r="164" spans="1:52" s="356" customFormat="1" ht="60.6" customHeight="1">
      <c r="A164" s="357" t="s">
        <v>1735</v>
      </c>
      <c r="B164" s="398">
        <v>22</v>
      </c>
      <c r="C164" s="398" t="s">
        <v>321</v>
      </c>
      <c r="D164" s="387" t="s">
        <v>1754</v>
      </c>
      <c r="E164" s="388">
        <v>1</v>
      </c>
      <c r="F164" s="389"/>
      <c r="G164" s="388" t="s">
        <v>1466</v>
      </c>
      <c r="H164" s="388">
        <f t="shared" si="24"/>
        <v>0.99999999999999989</v>
      </c>
      <c r="I164" s="360">
        <f t="shared" si="10"/>
        <v>0.7</v>
      </c>
      <c r="J164" s="360">
        <v>0.7</v>
      </c>
      <c r="K164" s="360"/>
      <c r="L164" s="360">
        <v>0.2</v>
      </c>
      <c r="M164" s="360"/>
      <c r="N164" s="360">
        <v>0.1</v>
      </c>
      <c r="O164" s="360"/>
      <c r="P164" s="360"/>
      <c r="Q164" s="360"/>
      <c r="R164" s="360"/>
      <c r="S164" s="360">
        <f t="shared" si="25"/>
        <v>0</v>
      </c>
      <c r="T164" s="360"/>
      <c r="U164" s="360"/>
      <c r="V164" s="360"/>
      <c r="W164" s="360"/>
      <c r="X164" s="360"/>
      <c r="Y164" s="360"/>
      <c r="Z164" s="360">
        <f t="shared" si="12"/>
        <v>0</v>
      </c>
      <c r="AA164" s="360"/>
      <c r="AB164" s="360"/>
      <c r="AC164" s="360"/>
      <c r="AD164" s="360"/>
      <c r="AE164" s="360"/>
      <c r="AF164" s="360"/>
      <c r="AG164" s="360"/>
      <c r="AH164" s="360"/>
      <c r="AI164" s="360"/>
      <c r="AJ164" s="360"/>
      <c r="AK164" s="360"/>
      <c r="AL164" s="360"/>
      <c r="AM164" s="360"/>
      <c r="AN164" s="360"/>
      <c r="AO164" s="360"/>
      <c r="AP164" s="360">
        <f t="shared" si="13"/>
        <v>0</v>
      </c>
      <c r="AQ164" s="360"/>
      <c r="AR164" s="367"/>
      <c r="AS164" s="367"/>
      <c r="AT164" s="357" t="s">
        <v>1408</v>
      </c>
      <c r="AU164" s="360" t="s">
        <v>1795</v>
      </c>
      <c r="AV164" s="360" t="s">
        <v>197</v>
      </c>
      <c r="AW164" s="360" t="s">
        <v>198</v>
      </c>
      <c r="AX164" s="357"/>
      <c r="AY164" s="379"/>
      <c r="AZ164" s="380"/>
    </row>
    <row r="165" spans="1:52" s="356" customFormat="1" ht="28.9" customHeight="1">
      <c r="A165" s="357" t="s">
        <v>1735</v>
      </c>
      <c r="B165" s="357">
        <v>23</v>
      </c>
      <c r="C165" s="357" t="s">
        <v>321</v>
      </c>
      <c r="D165" s="359" t="s">
        <v>1467</v>
      </c>
      <c r="E165" s="360">
        <v>0.3</v>
      </c>
      <c r="F165" s="367"/>
      <c r="G165" s="360" t="s">
        <v>308</v>
      </c>
      <c r="H165" s="360">
        <f t="shared" si="24"/>
        <v>0.3</v>
      </c>
      <c r="I165" s="360">
        <f t="shared" si="10"/>
        <v>0</v>
      </c>
      <c r="J165" s="360"/>
      <c r="K165" s="360"/>
      <c r="L165" s="360"/>
      <c r="M165" s="360"/>
      <c r="N165" s="360">
        <v>0.3</v>
      </c>
      <c r="O165" s="360"/>
      <c r="P165" s="360"/>
      <c r="Q165" s="360"/>
      <c r="R165" s="360"/>
      <c r="S165" s="360">
        <f t="shared" si="25"/>
        <v>0</v>
      </c>
      <c r="T165" s="360"/>
      <c r="U165" s="360"/>
      <c r="V165" s="360"/>
      <c r="W165" s="360"/>
      <c r="X165" s="360"/>
      <c r="Y165" s="360"/>
      <c r="Z165" s="360">
        <f t="shared" si="12"/>
        <v>0</v>
      </c>
      <c r="AA165" s="360"/>
      <c r="AB165" s="360"/>
      <c r="AC165" s="360"/>
      <c r="AD165" s="360"/>
      <c r="AE165" s="360"/>
      <c r="AF165" s="360"/>
      <c r="AG165" s="360"/>
      <c r="AH165" s="360"/>
      <c r="AI165" s="360"/>
      <c r="AJ165" s="360"/>
      <c r="AK165" s="360"/>
      <c r="AL165" s="360"/>
      <c r="AM165" s="360"/>
      <c r="AN165" s="360"/>
      <c r="AO165" s="360"/>
      <c r="AP165" s="360">
        <f t="shared" si="13"/>
        <v>0</v>
      </c>
      <c r="AQ165" s="360"/>
      <c r="AR165" s="367"/>
      <c r="AS165" s="367"/>
      <c r="AT165" s="357" t="s">
        <v>582</v>
      </c>
      <c r="AU165" s="360" t="s">
        <v>155</v>
      </c>
      <c r="AV165" s="360" t="s">
        <v>197</v>
      </c>
      <c r="AW165" s="360" t="s">
        <v>198</v>
      </c>
      <c r="AX165" s="357"/>
      <c r="AY165" s="379"/>
      <c r="AZ165" s="380"/>
    </row>
    <row r="166" spans="1:52" s="356" customFormat="1" ht="40.15" customHeight="1">
      <c r="A166" s="357" t="s">
        <v>1735</v>
      </c>
      <c r="B166" s="357">
        <v>24</v>
      </c>
      <c r="C166" s="357" t="s">
        <v>321</v>
      </c>
      <c r="D166" s="359" t="s">
        <v>1468</v>
      </c>
      <c r="E166" s="360">
        <v>0.5</v>
      </c>
      <c r="F166" s="367"/>
      <c r="G166" s="360" t="s">
        <v>2723</v>
      </c>
      <c r="H166" s="360">
        <f t="shared" si="24"/>
        <v>0.5</v>
      </c>
      <c r="I166" s="360">
        <f t="shared" si="10"/>
        <v>0.2</v>
      </c>
      <c r="J166" s="360"/>
      <c r="K166" s="360">
        <v>0.2</v>
      </c>
      <c r="L166" s="360"/>
      <c r="M166" s="360"/>
      <c r="N166" s="360">
        <v>0.3</v>
      </c>
      <c r="O166" s="360"/>
      <c r="P166" s="360"/>
      <c r="Q166" s="360"/>
      <c r="R166" s="360"/>
      <c r="S166" s="360">
        <f t="shared" si="25"/>
        <v>0</v>
      </c>
      <c r="T166" s="360"/>
      <c r="U166" s="360"/>
      <c r="V166" s="360"/>
      <c r="W166" s="360"/>
      <c r="X166" s="360"/>
      <c r="Y166" s="360"/>
      <c r="Z166" s="360">
        <f t="shared" si="12"/>
        <v>0</v>
      </c>
      <c r="AA166" s="360"/>
      <c r="AB166" s="360"/>
      <c r="AC166" s="360"/>
      <c r="AD166" s="360"/>
      <c r="AE166" s="360"/>
      <c r="AF166" s="360"/>
      <c r="AG166" s="360"/>
      <c r="AH166" s="360"/>
      <c r="AI166" s="360"/>
      <c r="AJ166" s="360"/>
      <c r="AK166" s="360"/>
      <c r="AL166" s="360"/>
      <c r="AM166" s="360"/>
      <c r="AN166" s="360"/>
      <c r="AO166" s="360"/>
      <c r="AP166" s="360">
        <f t="shared" si="13"/>
        <v>0</v>
      </c>
      <c r="AQ166" s="360"/>
      <c r="AR166" s="367"/>
      <c r="AS166" s="367"/>
      <c r="AT166" s="357" t="s">
        <v>1469</v>
      </c>
      <c r="AU166" s="360" t="s">
        <v>160</v>
      </c>
      <c r="AV166" s="360" t="s">
        <v>197</v>
      </c>
      <c r="AW166" s="360" t="s">
        <v>198</v>
      </c>
      <c r="AX166" s="357"/>
      <c r="AY166" s="379"/>
      <c r="AZ166" s="380"/>
    </row>
    <row r="167" spans="1:52" s="356" customFormat="1" ht="31.9" customHeight="1">
      <c r="A167" s="357" t="s">
        <v>1735</v>
      </c>
      <c r="B167" s="398">
        <v>25</v>
      </c>
      <c r="C167" s="398" t="s">
        <v>321</v>
      </c>
      <c r="D167" s="387" t="s">
        <v>1755</v>
      </c>
      <c r="E167" s="388">
        <v>0.28000000000000003</v>
      </c>
      <c r="F167" s="367"/>
      <c r="G167" s="360" t="s">
        <v>308</v>
      </c>
      <c r="H167" s="360">
        <f t="shared" si="24"/>
        <v>0.28000000000000003</v>
      </c>
      <c r="I167" s="360">
        <f t="shared" si="10"/>
        <v>0</v>
      </c>
      <c r="J167" s="360"/>
      <c r="K167" s="360"/>
      <c r="L167" s="360"/>
      <c r="M167" s="360"/>
      <c r="N167" s="360">
        <v>0.28000000000000003</v>
      </c>
      <c r="O167" s="360"/>
      <c r="P167" s="360"/>
      <c r="Q167" s="360"/>
      <c r="R167" s="360"/>
      <c r="S167" s="360">
        <f t="shared" si="25"/>
        <v>0</v>
      </c>
      <c r="T167" s="360"/>
      <c r="U167" s="360"/>
      <c r="V167" s="360"/>
      <c r="W167" s="360"/>
      <c r="X167" s="360"/>
      <c r="Y167" s="360"/>
      <c r="Z167" s="360">
        <f t="shared" si="12"/>
        <v>0</v>
      </c>
      <c r="AA167" s="360"/>
      <c r="AB167" s="360"/>
      <c r="AC167" s="360"/>
      <c r="AD167" s="360"/>
      <c r="AE167" s="360"/>
      <c r="AF167" s="360"/>
      <c r="AG167" s="360"/>
      <c r="AH167" s="360"/>
      <c r="AI167" s="360"/>
      <c r="AJ167" s="360"/>
      <c r="AK167" s="360"/>
      <c r="AL167" s="360"/>
      <c r="AM167" s="360"/>
      <c r="AN167" s="360"/>
      <c r="AO167" s="360"/>
      <c r="AP167" s="360">
        <f t="shared" si="13"/>
        <v>0</v>
      </c>
      <c r="AQ167" s="360"/>
      <c r="AR167" s="367"/>
      <c r="AS167" s="367"/>
      <c r="AT167" s="357" t="s">
        <v>1348</v>
      </c>
      <c r="AU167" s="360" t="s">
        <v>155</v>
      </c>
      <c r="AV167" s="360" t="s">
        <v>197</v>
      </c>
      <c r="AW167" s="360" t="s">
        <v>198</v>
      </c>
      <c r="AX167" s="357"/>
      <c r="AY167" s="379"/>
      <c r="AZ167" s="380"/>
    </row>
    <row r="168" spans="1:52" s="356" customFormat="1" ht="36" customHeight="1">
      <c r="A168" s="357" t="s">
        <v>1735</v>
      </c>
      <c r="B168" s="357">
        <v>28</v>
      </c>
      <c r="C168" s="357" t="s">
        <v>321</v>
      </c>
      <c r="D168" s="359" t="s">
        <v>863</v>
      </c>
      <c r="E168" s="360">
        <v>1</v>
      </c>
      <c r="F168" s="367"/>
      <c r="G168" s="360" t="s">
        <v>1531</v>
      </c>
      <c r="H168" s="360">
        <f t="shared" si="24"/>
        <v>1</v>
      </c>
      <c r="I168" s="360">
        <f t="shared" si="10"/>
        <v>1</v>
      </c>
      <c r="J168" s="360">
        <v>0.2</v>
      </c>
      <c r="K168" s="360">
        <v>0.8</v>
      </c>
      <c r="L168" s="360"/>
      <c r="M168" s="360"/>
      <c r="N168" s="360"/>
      <c r="O168" s="360"/>
      <c r="P168" s="360"/>
      <c r="Q168" s="360"/>
      <c r="R168" s="360"/>
      <c r="S168" s="360">
        <f t="shared" si="25"/>
        <v>0</v>
      </c>
      <c r="T168" s="360"/>
      <c r="U168" s="360"/>
      <c r="V168" s="360"/>
      <c r="W168" s="360"/>
      <c r="X168" s="360"/>
      <c r="Y168" s="360"/>
      <c r="Z168" s="360">
        <f t="shared" si="12"/>
        <v>0</v>
      </c>
      <c r="AA168" s="360"/>
      <c r="AB168" s="360"/>
      <c r="AC168" s="360"/>
      <c r="AD168" s="360"/>
      <c r="AE168" s="360"/>
      <c r="AF168" s="360"/>
      <c r="AG168" s="360"/>
      <c r="AH168" s="360"/>
      <c r="AI168" s="360"/>
      <c r="AJ168" s="360"/>
      <c r="AK168" s="360"/>
      <c r="AL168" s="360"/>
      <c r="AM168" s="360"/>
      <c r="AN168" s="360"/>
      <c r="AO168" s="360"/>
      <c r="AP168" s="360">
        <f t="shared" si="13"/>
        <v>0</v>
      </c>
      <c r="AQ168" s="360"/>
      <c r="AR168" s="367"/>
      <c r="AS168" s="367"/>
      <c r="AT168" s="357" t="s">
        <v>1052</v>
      </c>
      <c r="AU168" s="360" t="s">
        <v>1793</v>
      </c>
      <c r="AV168" s="360" t="s">
        <v>197</v>
      </c>
      <c r="AW168" s="360" t="s">
        <v>198</v>
      </c>
      <c r="AX168" s="357"/>
      <c r="AY168" s="379"/>
      <c r="AZ168" s="380"/>
    </row>
    <row r="169" spans="1:52" s="356" customFormat="1" ht="15.6" customHeight="1">
      <c r="A169" s="425">
        <v>751</v>
      </c>
      <c r="B169" s="357">
        <v>29</v>
      </c>
      <c r="C169" s="357" t="s">
        <v>321</v>
      </c>
      <c r="D169" s="359" t="s">
        <v>12</v>
      </c>
      <c r="E169" s="360">
        <v>0.5</v>
      </c>
      <c r="F169" s="367"/>
      <c r="G169" s="360" t="s">
        <v>304</v>
      </c>
      <c r="H169" s="360">
        <f t="shared" si="24"/>
        <v>0.5</v>
      </c>
      <c r="I169" s="360">
        <f t="shared" si="10"/>
        <v>0.5</v>
      </c>
      <c r="J169" s="360">
        <v>0.5</v>
      </c>
      <c r="K169" s="360"/>
      <c r="L169" s="360"/>
      <c r="M169" s="360"/>
      <c r="N169" s="360"/>
      <c r="O169" s="360"/>
      <c r="P169" s="360"/>
      <c r="Q169" s="360"/>
      <c r="R169" s="360"/>
      <c r="S169" s="360">
        <f t="shared" si="25"/>
        <v>0</v>
      </c>
      <c r="T169" s="360"/>
      <c r="U169" s="360"/>
      <c r="V169" s="360"/>
      <c r="W169" s="360"/>
      <c r="X169" s="360"/>
      <c r="Y169" s="360"/>
      <c r="Z169" s="360">
        <f t="shared" si="12"/>
        <v>0</v>
      </c>
      <c r="AA169" s="360"/>
      <c r="AB169" s="360"/>
      <c r="AC169" s="360"/>
      <c r="AD169" s="360"/>
      <c r="AE169" s="360"/>
      <c r="AF169" s="360"/>
      <c r="AG169" s="360"/>
      <c r="AH169" s="360"/>
      <c r="AI169" s="360"/>
      <c r="AJ169" s="360"/>
      <c r="AK169" s="360"/>
      <c r="AL169" s="360"/>
      <c r="AM169" s="360"/>
      <c r="AN169" s="360"/>
      <c r="AO169" s="360"/>
      <c r="AP169" s="360">
        <f t="shared" si="13"/>
        <v>0</v>
      </c>
      <c r="AQ169" s="360"/>
      <c r="AR169" s="367"/>
      <c r="AS169" s="367"/>
      <c r="AT169" s="357" t="s">
        <v>798</v>
      </c>
      <c r="AU169" s="368" t="s">
        <v>1793</v>
      </c>
      <c r="AV169" s="360" t="s">
        <v>197</v>
      </c>
      <c r="AW169" s="360" t="s">
        <v>198</v>
      </c>
      <c r="AX169" s="357"/>
      <c r="AY169" s="379"/>
      <c r="AZ169" s="380"/>
    </row>
    <row r="170" spans="1:52" s="356" customFormat="1" ht="52.15" customHeight="1">
      <c r="A170" s="425">
        <v>751</v>
      </c>
      <c r="B170" s="357">
        <v>30</v>
      </c>
      <c r="C170" s="357" t="s">
        <v>321</v>
      </c>
      <c r="D170" s="359" t="s">
        <v>1470</v>
      </c>
      <c r="E170" s="360">
        <v>0.6</v>
      </c>
      <c r="F170" s="367"/>
      <c r="G170" s="360" t="s">
        <v>308</v>
      </c>
      <c r="H170" s="360">
        <f t="shared" si="24"/>
        <v>0.6</v>
      </c>
      <c r="I170" s="360">
        <f t="shared" si="10"/>
        <v>0</v>
      </c>
      <c r="J170" s="360"/>
      <c r="K170" s="360"/>
      <c r="L170" s="360"/>
      <c r="M170" s="360"/>
      <c r="N170" s="360">
        <v>0.6</v>
      </c>
      <c r="O170" s="360"/>
      <c r="P170" s="360"/>
      <c r="Q170" s="360"/>
      <c r="R170" s="360"/>
      <c r="S170" s="360">
        <f t="shared" si="25"/>
        <v>0</v>
      </c>
      <c r="T170" s="360"/>
      <c r="U170" s="360"/>
      <c r="V170" s="360"/>
      <c r="W170" s="360"/>
      <c r="X170" s="360"/>
      <c r="Y170" s="360"/>
      <c r="Z170" s="360">
        <f t="shared" si="12"/>
        <v>0</v>
      </c>
      <c r="AA170" s="360"/>
      <c r="AB170" s="360"/>
      <c r="AC170" s="360"/>
      <c r="AD170" s="360"/>
      <c r="AE170" s="360"/>
      <c r="AF170" s="360"/>
      <c r="AG170" s="360"/>
      <c r="AH170" s="360"/>
      <c r="AI170" s="360"/>
      <c r="AJ170" s="360"/>
      <c r="AK170" s="360"/>
      <c r="AL170" s="360"/>
      <c r="AM170" s="360"/>
      <c r="AN170" s="360"/>
      <c r="AO170" s="360"/>
      <c r="AP170" s="360">
        <f t="shared" si="13"/>
        <v>0</v>
      </c>
      <c r="AQ170" s="360"/>
      <c r="AR170" s="367"/>
      <c r="AS170" s="367"/>
      <c r="AT170" s="357" t="s">
        <v>2451</v>
      </c>
      <c r="AU170" s="368" t="s">
        <v>199</v>
      </c>
      <c r="AV170" s="360" t="s">
        <v>197</v>
      </c>
      <c r="AW170" s="360" t="s">
        <v>198</v>
      </c>
      <c r="AX170" s="357"/>
      <c r="AY170" s="379"/>
      <c r="AZ170" s="380"/>
    </row>
    <row r="171" spans="1:52" s="356" customFormat="1" ht="49.9" customHeight="1">
      <c r="A171" s="357" t="s">
        <v>1735</v>
      </c>
      <c r="B171" s="357">
        <v>31</v>
      </c>
      <c r="C171" s="357" t="s">
        <v>321</v>
      </c>
      <c r="D171" s="359" t="s">
        <v>2770</v>
      </c>
      <c r="E171" s="360">
        <v>1</v>
      </c>
      <c r="F171" s="367"/>
      <c r="G171" s="360" t="s">
        <v>1541</v>
      </c>
      <c r="H171" s="360">
        <f t="shared" si="24"/>
        <v>1</v>
      </c>
      <c r="I171" s="360">
        <f t="shared" si="10"/>
        <v>0.5</v>
      </c>
      <c r="J171" s="360">
        <v>0.5</v>
      </c>
      <c r="K171" s="360"/>
      <c r="L171" s="360">
        <v>0.1</v>
      </c>
      <c r="M171" s="360"/>
      <c r="N171" s="360">
        <v>0.2</v>
      </c>
      <c r="O171" s="360">
        <v>0.2</v>
      </c>
      <c r="P171" s="360"/>
      <c r="Q171" s="360"/>
      <c r="R171" s="360"/>
      <c r="S171" s="360">
        <f t="shared" si="25"/>
        <v>0</v>
      </c>
      <c r="T171" s="360"/>
      <c r="U171" s="360"/>
      <c r="V171" s="360"/>
      <c r="W171" s="360"/>
      <c r="X171" s="360"/>
      <c r="Y171" s="360"/>
      <c r="Z171" s="360">
        <f t="shared" si="12"/>
        <v>0</v>
      </c>
      <c r="AA171" s="360"/>
      <c r="AB171" s="360"/>
      <c r="AC171" s="360"/>
      <c r="AD171" s="360"/>
      <c r="AE171" s="360"/>
      <c r="AF171" s="360"/>
      <c r="AG171" s="360"/>
      <c r="AH171" s="360"/>
      <c r="AI171" s="360"/>
      <c r="AJ171" s="360"/>
      <c r="AK171" s="360"/>
      <c r="AL171" s="360"/>
      <c r="AM171" s="360"/>
      <c r="AN171" s="360"/>
      <c r="AO171" s="360"/>
      <c r="AP171" s="360">
        <f t="shared" si="13"/>
        <v>0</v>
      </c>
      <c r="AQ171" s="360"/>
      <c r="AR171" s="367"/>
      <c r="AS171" s="367"/>
      <c r="AT171" s="357"/>
      <c r="AU171" s="360" t="s">
        <v>1799</v>
      </c>
      <c r="AV171" s="360" t="s">
        <v>197</v>
      </c>
      <c r="AW171" s="360" t="s">
        <v>198</v>
      </c>
      <c r="AX171" s="357"/>
      <c r="AY171" s="379"/>
      <c r="AZ171" s="380"/>
    </row>
    <row r="172" spans="1:52" s="356" customFormat="1" ht="31.15" customHeight="1">
      <c r="A172" s="357">
        <v>145</v>
      </c>
      <c r="B172" s="357">
        <v>32</v>
      </c>
      <c r="C172" s="357" t="s">
        <v>321</v>
      </c>
      <c r="D172" s="359" t="s">
        <v>1471</v>
      </c>
      <c r="E172" s="360">
        <v>1.4999999999999999E-2</v>
      </c>
      <c r="F172" s="367"/>
      <c r="G172" s="360" t="s">
        <v>308</v>
      </c>
      <c r="H172" s="360">
        <f t="shared" si="24"/>
        <v>1.4999999999999999E-2</v>
      </c>
      <c r="I172" s="360">
        <f t="shared" si="10"/>
        <v>0</v>
      </c>
      <c r="J172" s="360"/>
      <c r="K172" s="360"/>
      <c r="L172" s="360"/>
      <c r="M172" s="360"/>
      <c r="N172" s="360">
        <v>1.4999999999999999E-2</v>
      </c>
      <c r="O172" s="360"/>
      <c r="P172" s="360"/>
      <c r="Q172" s="360"/>
      <c r="R172" s="360"/>
      <c r="S172" s="360">
        <f t="shared" si="25"/>
        <v>0</v>
      </c>
      <c r="T172" s="360"/>
      <c r="U172" s="360"/>
      <c r="V172" s="360"/>
      <c r="W172" s="360"/>
      <c r="X172" s="360"/>
      <c r="Y172" s="360"/>
      <c r="Z172" s="360">
        <f t="shared" si="12"/>
        <v>0</v>
      </c>
      <c r="AA172" s="360"/>
      <c r="AB172" s="360"/>
      <c r="AC172" s="360"/>
      <c r="AD172" s="360"/>
      <c r="AE172" s="360"/>
      <c r="AF172" s="360"/>
      <c r="AG172" s="360"/>
      <c r="AH172" s="360"/>
      <c r="AI172" s="360"/>
      <c r="AJ172" s="360"/>
      <c r="AK172" s="360"/>
      <c r="AL172" s="360"/>
      <c r="AM172" s="360"/>
      <c r="AN172" s="360"/>
      <c r="AO172" s="360"/>
      <c r="AP172" s="360">
        <f t="shared" si="13"/>
        <v>0</v>
      </c>
      <c r="AQ172" s="360"/>
      <c r="AR172" s="367"/>
      <c r="AS172" s="367"/>
      <c r="AT172" s="357" t="s">
        <v>3229</v>
      </c>
      <c r="AU172" s="368" t="s">
        <v>1796</v>
      </c>
      <c r="AV172" s="360" t="s">
        <v>197</v>
      </c>
      <c r="AW172" s="360" t="s">
        <v>198</v>
      </c>
      <c r="AX172" s="357" t="s">
        <v>1700</v>
      </c>
      <c r="AY172" s="379"/>
      <c r="AZ172" s="380"/>
    </row>
    <row r="173" spans="1:52" s="356" customFormat="1" ht="34.15" customHeight="1">
      <c r="A173" s="357"/>
      <c r="B173" s="357">
        <v>37</v>
      </c>
      <c r="C173" s="398" t="s">
        <v>321</v>
      </c>
      <c r="D173" s="399" t="s">
        <v>1447</v>
      </c>
      <c r="E173" s="388">
        <v>7.0000000000000007E-2</v>
      </c>
      <c r="F173" s="361"/>
      <c r="G173" s="360" t="s">
        <v>308</v>
      </c>
      <c r="H173" s="360">
        <f t="shared" si="24"/>
        <v>7.0000000000000007E-2</v>
      </c>
      <c r="I173" s="360">
        <f t="shared" si="10"/>
        <v>0</v>
      </c>
      <c r="J173" s="360"/>
      <c r="K173" s="360"/>
      <c r="L173" s="360"/>
      <c r="M173" s="360"/>
      <c r="N173" s="360">
        <v>7.0000000000000007E-2</v>
      </c>
      <c r="O173" s="360"/>
      <c r="P173" s="360"/>
      <c r="Q173" s="360"/>
      <c r="R173" s="360"/>
      <c r="S173" s="360">
        <f t="shared" si="25"/>
        <v>0</v>
      </c>
      <c r="T173" s="360"/>
      <c r="U173" s="360"/>
      <c r="V173" s="360"/>
      <c r="W173" s="360"/>
      <c r="X173" s="360"/>
      <c r="Y173" s="360"/>
      <c r="Z173" s="360">
        <f t="shared" si="12"/>
        <v>0</v>
      </c>
      <c r="AA173" s="360"/>
      <c r="AB173" s="360"/>
      <c r="AC173" s="360"/>
      <c r="AD173" s="360"/>
      <c r="AE173" s="360"/>
      <c r="AF173" s="360"/>
      <c r="AG173" s="360"/>
      <c r="AH173" s="360"/>
      <c r="AI173" s="360"/>
      <c r="AJ173" s="360"/>
      <c r="AK173" s="360"/>
      <c r="AL173" s="360"/>
      <c r="AM173" s="360"/>
      <c r="AN173" s="360"/>
      <c r="AO173" s="360"/>
      <c r="AP173" s="360">
        <f t="shared" si="13"/>
        <v>0</v>
      </c>
      <c r="AQ173" s="360"/>
      <c r="AR173" s="360"/>
      <c r="AS173" s="360"/>
      <c r="AT173" s="358" t="s">
        <v>590</v>
      </c>
      <c r="AU173" s="360" t="s">
        <v>1799</v>
      </c>
      <c r="AV173" s="360" t="s">
        <v>197</v>
      </c>
      <c r="AW173" s="360" t="s">
        <v>198</v>
      </c>
      <c r="AX173" s="358"/>
      <c r="AY173" s="358"/>
      <c r="AZ173" s="386"/>
    </row>
    <row r="174" spans="1:52" s="356" customFormat="1" ht="31.15" customHeight="1">
      <c r="A174" s="357" t="s">
        <v>1735</v>
      </c>
      <c r="B174" s="357">
        <v>38</v>
      </c>
      <c r="C174" s="398" t="s">
        <v>321</v>
      </c>
      <c r="D174" s="387" t="s">
        <v>1756</v>
      </c>
      <c r="E174" s="388">
        <v>0.16</v>
      </c>
      <c r="F174" s="367"/>
      <c r="G174" s="360" t="s">
        <v>308</v>
      </c>
      <c r="H174" s="360">
        <f t="shared" si="24"/>
        <v>0.16</v>
      </c>
      <c r="I174" s="360">
        <f t="shared" si="10"/>
        <v>0</v>
      </c>
      <c r="J174" s="360"/>
      <c r="K174" s="360"/>
      <c r="L174" s="360"/>
      <c r="M174" s="360"/>
      <c r="N174" s="360">
        <v>0.16</v>
      </c>
      <c r="O174" s="360"/>
      <c r="P174" s="360"/>
      <c r="Q174" s="360"/>
      <c r="R174" s="360"/>
      <c r="S174" s="360">
        <f t="shared" si="25"/>
        <v>0</v>
      </c>
      <c r="T174" s="360"/>
      <c r="U174" s="360"/>
      <c r="V174" s="360"/>
      <c r="W174" s="360"/>
      <c r="X174" s="360"/>
      <c r="Y174" s="360"/>
      <c r="Z174" s="360">
        <f t="shared" si="12"/>
        <v>0</v>
      </c>
      <c r="AA174" s="360"/>
      <c r="AB174" s="360"/>
      <c r="AC174" s="360"/>
      <c r="AD174" s="360"/>
      <c r="AE174" s="360"/>
      <c r="AF174" s="360"/>
      <c r="AG174" s="360"/>
      <c r="AH174" s="360"/>
      <c r="AI174" s="360"/>
      <c r="AJ174" s="360"/>
      <c r="AK174" s="360"/>
      <c r="AL174" s="360"/>
      <c r="AM174" s="360"/>
      <c r="AN174" s="360"/>
      <c r="AO174" s="360"/>
      <c r="AP174" s="360">
        <f t="shared" si="13"/>
        <v>0</v>
      </c>
      <c r="AQ174" s="360"/>
      <c r="AR174" s="367"/>
      <c r="AS174" s="367"/>
      <c r="AT174" s="357" t="s">
        <v>602</v>
      </c>
      <c r="AU174" s="360" t="s">
        <v>157</v>
      </c>
      <c r="AV174" s="360" t="s">
        <v>197</v>
      </c>
      <c r="AW174" s="360" t="s">
        <v>198</v>
      </c>
      <c r="AX174" s="357"/>
      <c r="AY174" s="379"/>
      <c r="AZ174" s="380"/>
    </row>
    <row r="175" spans="1:52" s="356" customFormat="1" ht="15.6" customHeight="1">
      <c r="A175" s="357" t="s">
        <v>1735</v>
      </c>
      <c r="B175" s="357">
        <v>39</v>
      </c>
      <c r="C175" s="357" t="s">
        <v>321</v>
      </c>
      <c r="D175" s="359" t="s">
        <v>1472</v>
      </c>
      <c r="E175" s="360">
        <v>0.5</v>
      </c>
      <c r="F175" s="367"/>
      <c r="G175" s="360" t="s">
        <v>308</v>
      </c>
      <c r="H175" s="360">
        <f t="shared" si="24"/>
        <v>0.5</v>
      </c>
      <c r="I175" s="360">
        <f t="shared" si="10"/>
        <v>0</v>
      </c>
      <c r="J175" s="360"/>
      <c r="K175" s="360"/>
      <c r="L175" s="360"/>
      <c r="M175" s="360"/>
      <c r="N175" s="360">
        <v>0.5</v>
      </c>
      <c r="O175" s="360"/>
      <c r="P175" s="360"/>
      <c r="Q175" s="360"/>
      <c r="R175" s="360"/>
      <c r="S175" s="360">
        <f t="shared" si="25"/>
        <v>0</v>
      </c>
      <c r="T175" s="360"/>
      <c r="U175" s="360"/>
      <c r="V175" s="360"/>
      <c r="W175" s="360"/>
      <c r="X175" s="360"/>
      <c r="Y175" s="360"/>
      <c r="Z175" s="360">
        <f t="shared" si="12"/>
        <v>0</v>
      </c>
      <c r="AA175" s="360"/>
      <c r="AB175" s="360"/>
      <c r="AC175" s="360"/>
      <c r="AD175" s="360"/>
      <c r="AE175" s="360"/>
      <c r="AF175" s="360"/>
      <c r="AG175" s="360"/>
      <c r="AH175" s="360"/>
      <c r="AI175" s="360"/>
      <c r="AJ175" s="360"/>
      <c r="AK175" s="360"/>
      <c r="AL175" s="360"/>
      <c r="AM175" s="360"/>
      <c r="AN175" s="360"/>
      <c r="AO175" s="360"/>
      <c r="AP175" s="360">
        <f t="shared" si="13"/>
        <v>0</v>
      </c>
      <c r="AQ175" s="360"/>
      <c r="AR175" s="367"/>
      <c r="AS175" s="367"/>
      <c r="AT175" s="357" t="s">
        <v>604</v>
      </c>
      <c r="AU175" s="360" t="s">
        <v>199</v>
      </c>
      <c r="AV175" s="360" t="s">
        <v>197</v>
      </c>
      <c r="AW175" s="360" t="s">
        <v>198</v>
      </c>
      <c r="AX175" s="357"/>
      <c r="AY175" s="379"/>
      <c r="AZ175" s="380"/>
    </row>
    <row r="176" spans="1:52" s="356" customFormat="1" ht="36" customHeight="1">
      <c r="A176" s="357" t="s">
        <v>1735</v>
      </c>
      <c r="B176" s="357">
        <v>41</v>
      </c>
      <c r="C176" s="357" t="s">
        <v>321</v>
      </c>
      <c r="D176" s="359" t="s">
        <v>33</v>
      </c>
      <c r="E176" s="360">
        <v>0.2</v>
      </c>
      <c r="F176" s="367"/>
      <c r="G176" s="360" t="s">
        <v>311</v>
      </c>
      <c r="H176" s="360">
        <f t="shared" si="24"/>
        <v>0.2</v>
      </c>
      <c r="I176" s="360">
        <f t="shared" si="10"/>
        <v>0</v>
      </c>
      <c r="J176" s="360"/>
      <c r="K176" s="360"/>
      <c r="L176" s="360"/>
      <c r="M176" s="360"/>
      <c r="N176" s="360"/>
      <c r="O176" s="360">
        <v>0.2</v>
      </c>
      <c r="P176" s="360"/>
      <c r="Q176" s="360"/>
      <c r="R176" s="360"/>
      <c r="S176" s="360">
        <f t="shared" si="25"/>
        <v>0</v>
      </c>
      <c r="T176" s="360"/>
      <c r="U176" s="360"/>
      <c r="V176" s="360"/>
      <c r="W176" s="360"/>
      <c r="X176" s="360"/>
      <c r="Y176" s="360"/>
      <c r="Z176" s="360">
        <f t="shared" si="12"/>
        <v>0</v>
      </c>
      <c r="AA176" s="360"/>
      <c r="AB176" s="360"/>
      <c r="AC176" s="360"/>
      <c r="AD176" s="360"/>
      <c r="AE176" s="360"/>
      <c r="AF176" s="360"/>
      <c r="AG176" s="360"/>
      <c r="AH176" s="360"/>
      <c r="AI176" s="360"/>
      <c r="AJ176" s="360"/>
      <c r="AK176" s="360"/>
      <c r="AL176" s="360"/>
      <c r="AM176" s="360"/>
      <c r="AN176" s="360"/>
      <c r="AO176" s="360"/>
      <c r="AP176" s="360">
        <f t="shared" si="13"/>
        <v>0</v>
      </c>
      <c r="AQ176" s="360"/>
      <c r="AR176" s="367"/>
      <c r="AS176" s="367"/>
      <c r="AT176" s="357" t="s">
        <v>2244</v>
      </c>
      <c r="AU176" s="360" t="s">
        <v>158</v>
      </c>
      <c r="AV176" s="360" t="s">
        <v>197</v>
      </c>
      <c r="AW176" s="360" t="s">
        <v>198</v>
      </c>
      <c r="AX176" s="357"/>
      <c r="AY176" s="379"/>
      <c r="AZ176" s="380"/>
    </row>
    <row r="177" spans="1:52" s="356" customFormat="1" ht="15.6" customHeight="1">
      <c r="A177" s="425">
        <v>751</v>
      </c>
      <c r="B177" s="357">
        <v>42</v>
      </c>
      <c r="C177" s="357" t="s">
        <v>321</v>
      </c>
      <c r="D177" s="359" t="s">
        <v>1473</v>
      </c>
      <c r="E177" s="360">
        <v>0.3</v>
      </c>
      <c r="F177" s="367"/>
      <c r="G177" s="360" t="s">
        <v>308</v>
      </c>
      <c r="H177" s="360">
        <f t="shared" si="24"/>
        <v>0.3</v>
      </c>
      <c r="I177" s="360">
        <f t="shared" si="10"/>
        <v>0</v>
      </c>
      <c r="J177" s="360"/>
      <c r="K177" s="360"/>
      <c r="L177" s="360"/>
      <c r="M177" s="360"/>
      <c r="N177" s="360">
        <v>0.3</v>
      </c>
      <c r="O177" s="360"/>
      <c r="P177" s="360"/>
      <c r="Q177" s="360"/>
      <c r="R177" s="360"/>
      <c r="S177" s="360">
        <f t="shared" si="25"/>
        <v>0</v>
      </c>
      <c r="T177" s="360"/>
      <c r="U177" s="360"/>
      <c r="V177" s="360"/>
      <c r="W177" s="360"/>
      <c r="X177" s="360"/>
      <c r="Y177" s="360"/>
      <c r="Z177" s="360">
        <f t="shared" si="12"/>
        <v>0</v>
      </c>
      <c r="AA177" s="360"/>
      <c r="AB177" s="360"/>
      <c r="AC177" s="360"/>
      <c r="AD177" s="360"/>
      <c r="AE177" s="360"/>
      <c r="AF177" s="360"/>
      <c r="AG177" s="360"/>
      <c r="AH177" s="360"/>
      <c r="AI177" s="360"/>
      <c r="AJ177" s="360"/>
      <c r="AK177" s="360"/>
      <c r="AL177" s="360"/>
      <c r="AM177" s="360"/>
      <c r="AN177" s="360"/>
      <c r="AO177" s="360"/>
      <c r="AP177" s="360">
        <f t="shared" si="13"/>
        <v>0</v>
      </c>
      <c r="AQ177" s="360"/>
      <c r="AR177" s="367"/>
      <c r="AS177" s="367"/>
      <c r="AT177" s="357" t="s">
        <v>1233</v>
      </c>
      <c r="AU177" s="368" t="s">
        <v>199</v>
      </c>
      <c r="AV177" s="360" t="s">
        <v>197</v>
      </c>
      <c r="AW177" s="360" t="s">
        <v>198</v>
      </c>
      <c r="AX177" s="357"/>
      <c r="AY177" s="379"/>
      <c r="AZ177" s="380"/>
    </row>
    <row r="178" spans="1:52" s="356" customFormat="1" ht="36" customHeight="1">
      <c r="A178" s="357" t="s">
        <v>1735</v>
      </c>
      <c r="B178" s="357">
        <v>43</v>
      </c>
      <c r="C178" s="357" t="s">
        <v>321</v>
      </c>
      <c r="D178" s="359" t="s">
        <v>1474</v>
      </c>
      <c r="E178" s="360">
        <v>0.14000000000000001</v>
      </c>
      <c r="F178" s="367">
        <v>0.14000000000000001</v>
      </c>
      <c r="G178" s="360" t="s">
        <v>321</v>
      </c>
      <c r="H178" s="360">
        <f t="shared" si="24"/>
        <v>0</v>
      </c>
      <c r="I178" s="360">
        <f t="shared" si="10"/>
        <v>0</v>
      </c>
      <c r="J178" s="360"/>
      <c r="K178" s="360"/>
      <c r="L178" s="360"/>
      <c r="M178" s="360"/>
      <c r="N178" s="360"/>
      <c r="O178" s="360"/>
      <c r="P178" s="360"/>
      <c r="Q178" s="360"/>
      <c r="R178" s="360"/>
      <c r="S178" s="360">
        <f t="shared" si="25"/>
        <v>0</v>
      </c>
      <c r="T178" s="360"/>
      <c r="U178" s="360"/>
      <c r="V178" s="360"/>
      <c r="W178" s="360"/>
      <c r="X178" s="360"/>
      <c r="Y178" s="360"/>
      <c r="Z178" s="360">
        <f t="shared" si="12"/>
        <v>0</v>
      </c>
      <c r="AA178" s="360"/>
      <c r="AB178" s="360"/>
      <c r="AC178" s="360"/>
      <c r="AD178" s="360"/>
      <c r="AE178" s="360"/>
      <c r="AF178" s="360"/>
      <c r="AG178" s="360"/>
      <c r="AH178" s="360"/>
      <c r="AI178" s="360"/>
      <c r="AJ178" s="360"/>
      <c r="AK178" s="360"/>
      <c r="AL178" s="360"/>
      <c r="AM178" s="360"/>
      <c r="AN178" s="360"/>
      <c r="AO178" s="360"/>
      <c r="AP178" s="360">
        <f t="shared" si="13"/>
        <v>0</v>
      </c>
      <c r="AQ178" s="360"/>
      <c r="AR178" s="367"/>
      <c r="AS178" s="367"/>
      <c r="AT178" s="357" t="s">
        <v>798</v>
      </c>
      <c r="AU178" s="360" t="s">
        <v>1793</v>
      </c>
      <c r="AV178" s="360" t="s">
        <v>197</v>
      </c>
      <c r="AW178" s="360" t="s">
        <v>198</v>
      </c>
      <c r="AX178" s="357"/>
      <c r="AY178" s="379"/>
      <c r="AZ178" s="380"/>
    </row>
    <row r="179" spans="1:52" s="356" customFormat="1" ht="36" customHeight="1">
      <c r="A179" s="357" t="s">
        <v>1735</v>
      </c>
      <c r="B179" s="357">
        <v>43</v>
      </c>
      <c r="C179" s="357" t="s">
        <v>321</v>
      </c>
      <c r="D179" s="359" t="s">
        <v>1475</v>
      </c>
      <c r="E179" s="360">
        <v>1</v>
      </c>
      <c r="F179" s="367"/>
      <c r="G179" s="360" t="s">
        <v>1542</v>
      </c>
      <c r="H179" s="360">
        <f t="shared" si="24"/>
        <v>1</v>
      </c>
      <c r="I179" s="360">
        <f t="shared" si="10"/>
        <v>0</v>
      </c>
      <c r="J179" s="360"/>
      <c r="K179" s="360"/>
      <c r="L179" s="360"/>
      <c r="M179" s="360"/>
      <c r="N179" s="360">
        <v>0.2</v>
      </c>
      <c r="O179" s="360"/>
      <c r="P179" s="360"/>
      <c r="Q179" s="360"/>
      <c r="R179" s="360">
        <v>0.8</v>
      </c>
      <c r="S179" s="360">
        <f t="shared" si="25"/>
        <v>0</v>
      </c>
      <c r="T179" s="360"/>
      <c r="U179" s="360"/>
      <c r="V179" s="360"/>
      <c r="W179" s="360"/>
      <c r="X179" s="360"/>
      <c r="Y179" s="360"/>
      <c r="Z179" s="360">
        <f t="shared" si="12"/>
        <v>0</v>
      </c>
      <c r="AA179" s="360"/>
      <c r="AB179" s="360"/>
      <c r="AC179" s="360"/>
      <c r="AD179" s="360"/>
      <c r="AE179" s="360"/>
      <c r="AF179" s="360"/>
      <c r="AG179" s="360"/>
      <c r="AH179" s="360"/>
      <c r="AI179" s="360"/>
      <c r="AJ179" s="360"/>
      <c r="AK179" s="360"/>
      <c r="AL179" s="360"/>
      <c r="AM179" s="360"/>
      <c r="AN179" s="360"/>
      <c r="AO179" s="360"/>
      <c r="AP179" s="360">
        <f t="shared" si="13"/>
        <v>0</v>
      </c>
      <c r="AQ179" s="360"/>
      <c r="AR179" s="367"/>
      <c r="AS179" s="367"/>
      <c r="AT179" s="357" t="s">
        <v>3271</v>
      </c>
      <c r="AU179" s="360" t="s">
        <v>1793</v>
      </c>
      <c r="AV179" s="360" t="s">
        <v>197</v>
      </c>
      <c r="AW179" s="360" t="s">
        <v>198</v>
      </c>
      <c r="AX179" s="357"/>
      <c r="AY179" s="379"/>
      <c r="AZ179" s="380"/>
    </row>
    <row r="180" spans="1:52" s="413" customFormat="1" ht="65.45" customHeight="1">
      <c r="A180" s="407">
        <v>56</v>
      </c>
      <c r="B180" s="407">
        <v>8</v>
      </c>
      <c r="C180" s="407" t="s">
        <v>321</v>
      </c>
      <c r="D180" s="427" t="s">
        <v>1476</v>
      </c>
      <c r="E180" s="409">
        <v>7</v>
      </c>
      <c r="F180" s="410"/>
      <c r="G180" s="409" t="s">
        <v>2640</v>
      </c>
      <c r="H180" s="409">
        <f t="shared" ref="H180:H186" si="26">SUM(I180,L180,M180,N180,O180,P180,Q180,R180,S180,Z180,AP180)</f>
        <v>7</v>
      </c>
      <c r="I180" s="409">
        <f t="shared" ref="I180:I185" si="27">SUM(J180:K180)</f>
        <v>0.88</v>
      </c>
      <c r="J180" s="409">
        <v>0.88</v>
      </c>
      <c r="K180" s="409"/>
      <c r="L180" s="409"/>
      <c r="M180" s="409"/>
      <c r="N180" s="409">
        <v>1</v>
      </c>
      <c r="O180" s="409">
        <v>3.6</v>
      </c>
      <c r="P180" s="409"/>
      <c r="Q180" s="409"/>
      <c r="R180" s="409"/>
      <c r="S180" s="409">
        <f>SUM(T180:Y180)</f>
        <v>0</v>
      </c>
      <c r="T180" s="409"/>
      <c r="U180" s="409"/>
      <c r="V180" s="409"/>
      <c r="W180" s="409"/>
      <c r="X180" s="409"/>
      <c r="Y180" s="409"/>
      <c r="Z180" s="409">
        <f t="shared" ref="Z180:Z185" si="28">SUM(AA180:AO180)</f>
        <v>0</v>
      </c>
      <c r="AA180" s="409"/>
      <c r="AB180" s="409"/>
      <c r="AC180" s="409"/>
      <c r="AD180" s="409"/>
      <c r="AE180" s="409"/>
      <c r="AF180" s="409"/>
      <c r="AG180" s="409"/>
      <c r="AH180" s="409"/>
      <c r="AI180" s="409"/>
      <c r="AJ180" s="409"/>
      <c r="AK180" s="409"/>
      <c r="AL180" s="409"/>
      <c r="AM180" s="409"/>
      <c r="AN180" s="409"/>
      <c r="AO180" s="409"/>
      <c r="AP180" s="409">
        <f t="shared" ref="AP180:AP185" si="29">SUM(AQ180:AS180)</f>
        <v>1.52</v>
      </c>
      <c r="AQ180" s="409"/>
      <c r="AR180" s="410"/>
      <c r="AS180" s="410">
        <v>1.52</v>
      </c>
      <c r="AT180" s="407" t="s">
        <v>3225</v>
      </c>
      <c r="AU180" s="428" t="s">
        <v>1799</v>
      </c>
      <c r="AV180" s="409" t="s">
        <v>197</v>
      </c>
      <c r="AW180" s="409" t="s">
        <v>198</v>
      </c>
      <c r="AX180" s="407"/>
      <c r="AY180" s="429"/>
      <c r="AZ180" s="430"/>
    </row>
    <row r="181" spans="1:52" s="356" customFormat="1" ht="54" customHeight="1">
      <c r="A181" s="357"/>
      <c r="B181" s="357">
        <v>44</v>
      </c>
      <c r="C181" s="431" t="s">
        <v>321</v>
      </c>
      <c r="D181" s="432" t="s">
        <v>138</v>
      </c>
      <c r="E181" s="360">
        <v>20.5</v>
      </c>
      <c r="F181" s="367"/>
      <c r="G181" s="433" t="s">
        <v>1477</v>
      </c>
      <c r="H181" s="360">
        <f t="shared" si="26"/>
        <v>20.5</v>
      </c>
      <c r="I181" s="360">
        <f t="shared" si="27"/>
        <v>9</v>
      </c>
      <c r="J181" s="360">
        <v>9</v>
      </c>
      <c r="K181" s="360"/>
      <c r="L181" s="360">
        <v>6</v>
      </c>
      <c r="M181" s="360"/>
      <c r="N181" s="360">
        <v>4.5</v>
      </c>
      <c r="O181" s="360"/>
      <c r="P181" s="360"/>
      <c r="Q181" s="360"/>
      <c r="R181" s="360"/>
      <c r="S181" s="360">
        <f>SUM(T181:Y181)</f>
        <v>0</v>
      </c>
      <c r="T181" s="360"/>
      <c r="U181" s="360"/>
      <c r="V181" s="360"/>
      <c r="W181" s="360"/>
      <c r="X181" s="360"/>
      <c r="Y181" s="360"/>
      <c r="Z181" s="360">
        <f t="shared" si="28"/>
        <v>0</v>
      </c>
      <c r="AA181" s="360"/>
      <c r="AB181" s="360"/>
      <c r="AC181" s="360"/>
      <c r="AD181" s="360"/>
      <c r="AE181" s="360"/>
      <c r="AF181" s="360"/>
      <c r="AG181" s="360"/>
      <c r="AH181" s="360"/>
      <c r="AI181" s="360"/>
      <c r="AJ181" s="360"/>
      <c r="AK181" s="360"/>
      <c r="AL181" s="360"/>
      <c r="AM181" s="360"/>
      <c r="AN181" s="360"/>
      <c r="AO181" s="360"/>
      <c r="AP181" s="360">
        <f t="shared" si="29"/>
        <v>1</v>
      </c>
      <c r="AQ181" s="360"/>
      <c r="AR181" s="367"/>
      <c r="AS181" s="367">
        <v>1</v>
      </c>
      <c r="AT181" s="357"/>
      <c r="AU181" s="360" t="s">
        <v>159</v>
      </c>
      <c r="AV181" s="360" t="s">
        <v>197</v>
      </c>
      <c r="AW181" s="360" t="s">
        <v>198</v>
      </c>
      <c r="AX181" s="357"/>
      <c r="AY181" s="379"/>
      <c r="AZ181" s="380"/>
    </row>
    <row r="182" spans="1:52" s="356" customFormat="1" ht="54" customHeight="1">
      <c r="A182" s="357"/>
      <c r="B182" s="357">
        <v>44</v>
      </c>
      <c r="C182" s="357" t="s">
        <v>321</v>
      </c>
      <c r="D182" s="359" t="s">
        <v>549</v>
      </c>
      <c r="E182" s="360">
        <v>6.4</v>
      </c>
      <c r="F182" s="367"/>
      <c r="G182" s="433" t="s">
        <v>311</v>
      </c>
      <c r="H182" s="360">
        <f t="shared" si="26"/>
        <v>6.4</v>
      </c>
      <c r="I182" s="360">
        <f t="shared" si="27"/>
        <v>0</v>
      </c>
      <c r="J182" s="360"/>
      <c r="K182" s="360"/>
      <c r="L182" s="360"/>
      <c r="M182" s="360"/>
      <c r="N182" s="360"/>
      <c r="O182" s="360">
        <v>6.4</v>
      </c>
      <c r="P182" s="360"/>
      <c r="Q182" s="360"/>
      <c r="R182" s="360"/>
      <c r="S182" s="360">
        <f>SUM(T182:Y182)</f>
        <v>0</v>
      </c>
      <c r="T182" s="360"/>
      <c r="U182" s="360"/>
      <c r="V182" s="360"/>
      <c r="W182" s="360"/>
      <c r="X182" s="360"/>
      <c r="Y182" s="360"/>
      <c r="Z182" s="360">
        <f t="shared" si="28"/>
        <v>0</v>
      </c>
      <c r="AA182" s="360"/>
      <c r="AB182" s="360"/>
      <c r="AC182" s="360"/>
      <c r="AD182" s="360"/>
      <c r="AE182" s="360"/>
      <c r="AF182" s="360"/>
      <c r="AG182" s="360"/>
      <c r="AH182" s="360"/>
      <c r="AI182" s="360"/>
      <c r="AJ182" s="360"/>
      <c r="AK182" s="360"/>
      <c r="AL182" s="360"/>
      <c r="AM182" s="360"/>
      <c r="AN182" s="360"/>
      <c r="AO182" s="360"/>
      <c r="AP182" s="360">
        <f t="shared" si="29"/>
        <v>0</v>
      </c>
      <c r="AQ182" s="360"/>
      <c r="AR182" s="367"/>
      <c r="AS182" s="367"/>
      <c r="AT182" s="357"/>
      <c r="AU182" s="360" t="s">
        <v>161</v>
      </c>
      <c r="AV182" s="360" t="s">
        <v>197</v>
      </c>
      <c r="AW182" s="360" t="s">
        <v>198</v>
      </c>
      <c r="AX182" s="357"/>
      <c r="AY182" s="379"/>
      <c r="AZ182" s="380"/>
    </row>
    <row r="183" spans="1:52" s="356" customFormat="1" ht="54" customHeight="1">
      <c r="A183" s="357"/>
      <c r="B183" s="357"/>
      <c r="C183" s="357" t="s">
        <v>321</v>
      </c>
      <c r="D183" s="359" t="s">
        <v>713</v>
      </c>
      <c r="E183" s="360">
        <v>0.05</v>
      </c>
      <c r="F183" s="367"/>
      <c r="G183" s="433" t="s">
        <v>304</v>
      </c>
      <c r="H183" s="360">
        <f t="shared" si="26"/>
        <v>0.05</v>
      </c>
      <c r="I183" s="360">
        <f t="shared" si="27"/>
        <v>0.05</v>
      </c>
      <c r="J183" s="360">
        <v>0.05</v>
      </c>
      <c r="K183" s="360"/>
      <c r="L183" s="360"/>
      <c r="M183" s="360"/>
      <c r="N183" s="360"/>
      <c r="O183" s="360"/>
      <c r="P183" s="360"/>
      <c r="Q183" s="360"/>
      <c r="R183" s="360"/>
      <c r="S183" s="360">
        <f>SUM(T183:Y183)</f>
        <v>0</v>
      </c>
      <c r="T183" s="360"/>
      <c r="U183" s="360"/>
      <c r="V183" s="360"/>
      <c r="W183" s="360"/>
      <c r="X183" s="360"/>
      <c r="Y183" s="360"/>
      <c r="Z183" s="360">
        <f t="shared" si="28"/>
        <v>0</v>
      </c>
      <c r="AA183" s="360"/>
      <c r="AB183" s="360"/>
      <c r="AC183" s="360"/>
      <c r="AD183" s="360"/>
      <c r="AE183" s="360"/>
      <c r="AF183" s="360"/>
      <c r="AG183" s="360"/>
      <c r="AH183" s="360"/>
      <c r="AI183" s="360"/>
      <c r="AJ183" s="360"/>
      <c r="AK183" s="360"/>
      <c r="AL183" s="360"/>
      <c r="AM183" s="360"/>
      <c r="AN183" s="360"/>
      <c r="AO183" s="360"/>
      <c r="AP183" s="360">
        <f t="shared" si="29"/>
        <v>0</v>
      </c>
      <c r="AQ183" s="360"/>
      <c r="AR183" s="367"/>
      <c r="AS183" s="367"/>
      <c r="AT183" s="357"/>
      <c r="AU183" s="360" t="s">
        <v>1793</v>
      </c>
      <c r="AV183" s="360" t="s">
        <v>197</v>
      </c>
      <c r="AW183" s="360" t="s">
        <v>198</v>
      </c>
      <c r="AX183" s="357"/>
      <c r="AY183" s="379"/>
      <c r="AZ183" s="380"/>
    </row>
    <row r="184" spans="1:52" s="356" customFormat="1" ht="15.6" customHeight="1">
      <c r="A184" s="357">
        <v>59</v>
      </c>
      <c r="B184" s="357">
        <v>1</v>
      </c>
      <c r="C184" s="357" t="s">
        <v>321</v>
      </c>
      <c r="D184" s="382" t="s">
        <v>1478</v>
      </c>
      <c r="E184" s="360">
        <v>1</v>
      </c>
      <c r="F184" s="361"/>
      <c r="G184" s="360" t="s">
        <v>308</v>
      </c>
      <c r="H184" s="360">
        <f t="shared" si="26"/>
        <v>1</v>
      </c>
      <c r="I184" s="360">
        <f t="shared" si="27"/>
        <v>0</v>
      </c>
      <c r="J184" s="360"/>
      <c r="K184" s="360"/>
      <c r="L184" s="360"/>
      <c r="M184" s="360"/>
      <c r="N184" s="360">
        <v>1</v>
      </c>
      <c r="O184" s="360"/>
      <c r="P184" s="360"/>
      <c r="Q184" s="360"/>
      <c r="R184" s="360"/>
      <c r="S184" s="360">
        <v>0</v>
      </c>
      <c r="T184" s="360"/>
      <c r="U184" s="360"/>
      <c r="V184" s="360"/>
      <c r="W184" s="360"/>
      <c r="X184" s="360"/>
      <c r="Y184" s="360"/>
      <c r="Z184" s="360">
        <f t="shared" si="28"/>
        <v>0</v>
      </c>
      <c r="AA184" s="360"/>
      <c r="AB184" s="360"/>
      <c r="AC184" s="360"/>
      <c r="AD184" s="360"/>
      <c r="AE184" s="360"/>
      <c r="AF184" s="360"/>
      <c r="AG184" s="360"/>
      <c r="AH184" s="360"/>
      <c r="AI184" s="360"/>
      <c r="AJ184" s="360"/>
      <c r="AK184" s="360"/>
      <c r="AL184" s="360"/>
      <c r="AM184" s="360"/>
      <c r="AN184" s="360"/>
      <c r="AO184" s="360"/>
      <c r="AP184" s="360">
        <f t="shared" si="29"/>
        <v>0</v>
      </c>
      <c r="AQ184" s="360"/>
      <c r="AR184" s="360"/>
      <c r="AS184" s="360"/>
      <c r="AT184" s="360" t="s">
        <v>1348</v>
      </c>
      <c r="AU184" s="357" t="s">
        <v>155</v>
      </c>
      <c r="AV184" s="360" t="s">
        <v>197</v>
      </c>
      <c r="AW184" s="360" t="s">
        <v>198</v>
      </c>
      <c r="AX184" s="364"/>
      <c r="AY184" s="364"/>
      <c r="AZ184" s="383"/>
    </row>
    <row r="185" spans="1:52" s="413" customFormat="1" ht="46.9" customHeight="1">
      <c r="A185" s="407">
        <v>59</v>
      </c>
      <c r="B185" s="407"/>
      <c r="C185" s="407" t="s">
        <v>321</v>
      </c>
      <c r="D185" s="408" t="s">
        <v>2589</v>
      </c>
      <c r="E185" s="409">
        <v>42.3</v>
      </c>
      <c r="F185" s="435"/>
      <c r="G185" s="409" t="s">
        <v>2591</v>
      </c>
      <c r="H185" s="409">
        <f t="shared" si="26"/>
        <v>42.3</v>
      </c>
      <c r="I185" s="409">
        <f t="shared" si="27"/>
        <v>0</v>
      </c>
      <c r="J185" s="409"/>
      <c r="K185" s="409"/>
      <c r="L185" s="409"/>
      <c r="M185" s="409"/>
      <c r="N185" s="409">
        <v>17.5</v>
      </c>
      <c r="O185" s="409">
        <v>24</v>
      </c>
      <c r="P185" s="409"/>
      <c r="Q185" s="409"/>
      <c r="R185" s="409"/>
      <c r="S185" s="409">
        <v>0</v>
      </c>
      <c r="T185" s="409"/>
      <c r="U185" s="409"/>
      <c r="V185" s="409"/>
      <c r="W185" s="409"/>
      <c r="X185" s="409"/>
      <c r="Y185" s="409"/>
      <c r="Z185" s="409">
        <f t="shared" si="28"/>
        <v>0.8</v>
      </c>
      <c r="AA185" s="409"/>
      <c r="AB185" s="409"/>
      <c r="AC185" s="409"/>
      <c r="AD185" s="409"/>
      <c r="AE185" s="409">
        <v>0.8</v>
      </c>
      <c r="AF185" s="409"/>
      <c r="AG185" s="409"/>
      <c r="AH185" s="409"/>
      <c r="AI185" s="409"/>
      <c r="AJ185" s="409"/>
      <c r="AK185" s="409"/>
      <c r="AL185" s="409"/>
      <c r="AM185" s="409"/>
      <c r="AN185" s="409"/>
      <c r="AO185" s="409"/>
      <c r="AP185" s="409">
        <f t="shared" si="29"/>
        <v>0</v>
      </c>
      <c r="AQ185" s="409"/>
      <c r="AR185" s="409"/>
      <c r="AS185" s="409"/>
      <c r="AT185" s="409"/>
      <c r="AU185" s="407" t="s">
        <v>155</v>
      </c>
      <c r="AV185" s="409" t="s">
        <v>197</v>
      </c>
      <c r="AW185" s="409" t="s">
        <v>198</v>
      </c>
      <c r="AX185" s="439"/>
      <c r="AY185" s="439"/>
      <c r="AZ185" s="412"/>
    </row>
    <row r="186" spans="1:52" s="413" customFormat="1" ht="15.6" customHeight="1">
      <c r="A186" s="407">
        <v>138</v>
      </c>
      <c r="B186" s="407"/>
      <c r="C186" s="407" t="s">
        <v>321</v>
      </c>
      <c r="D186" s="408" t="s">
        <v>1479</v>
      </c>
      <c r="E186" s="409">
        <v>3.5</v>
      </c>
      <c r="F186" s="410"/>
      <c r="G186" s="409" t="s">
        <v>308</v>
      </c>
      <c r="H186" s="409">
        <f t="shared" si="26"/>
        <v>3.5</v>
      </c>
      <c r="I186" s="409">
        <f t="shared" ref="I186:I249" si="30">SUM(J186:K186)</f>
        <v>0</v>
      </c>
      <c r="J186" s="409"/>
      <c r="K186" s="409"/>
      <c r="L186" s="409"/>
      <c r="M186" s="409"/>
      <c r="N186" s="409">
        <v>3.5</v>
      </c>
      <c r="O186" s="409"/>
      <c r="P186" s="409"/>
      <c r="Q186" s="409"/>
      <c r="R186" s="409"/>
      <c r="S186" s="409">
        <f t="shared" ref="S186:S203" si="31">SUM(T186:Y186)</f>
        <v>0</v>
      </c>
      <c r="T186" s="409"/>
      <c r="U186" s="409"/>
      <c r="V186" s="409"/>
      <c r="W186" s="409"/>
      <c r="X186" s="409"/>
      <c r="Y186" s="409"/>
      <c r="Z186" s="409">
        <f t="shared" ref="Z186:Z249" si="32">SUM(AA186:AO186)</f>
        <v>0</v>
      </c>
      <c r="AA186" s="409"/>
      <c r="AB186" s="409"/>
      <c r="AC186" s="409"/>
      <c r="AD186" s="409"/>
      <c r="AE186" s="409"/>
      <c r="AF186" s="409"/>
      <c r="AG186" s="409"/>
      <c r="AH186" s="409"/>
      <c r="AI186" s="409"/>
      <c r="AJ186" s="409"/>
      <c r="AK186" s="409"/>
      <c r="AL186" s="409"/>
      <c r="AM186" s="409"/>
      <c r="AN186" s="409"/>
      <c r="AO186" s="409"/>
      <c r="AP186" s="409">
        <f t="shared" ref="AP186:AP249" si="33">SUM(AQ186:AS186)</f>
        <v>0</v>
      </c>
      <c r="AQ186" s="409"/>
      <c r="AR186" s="409"/>
      <c r="AS186" s="409"/>
      <c r="AT186" s="409"/>
      <c r="AU186" s="409" t="s">
        <v>1793</v>
      </c>
      <c r="AV186" s="409" t="s">
        <v>197</v>
      </c>
      <c r="AW186" s="409" t="s">
        <v>198</v>
      </c>
      <c r="AX186" s="409"/>
      <c r="AY186" s="411"/>
      <c r="AZ186" s="412"/>
    </row>
    <row r="187" spans="1:52" s="413" customFormat="1" ht="15.6" customHeight="1">
      <c r="A187" s="407">
        <v>138</v>
      </c>
      <c r="B187" s="407"/>
      <c r="C187" s="407" t="s">
        <v>321</v>
      </c>
      <c r="D187" s="408" t="s">
        <v>1479</v>
      </c>
      <c r="E187" s="409">
        <v>1.5</v>
      </c>
      <c r="F187" s="410"/>
      <c r="G187" s="409" t="s">
        <v>308</v>
      </c>
      <c r="H187" s="409">
        <f t="shared" ref="H187:H203" si="34">SUM(I187,L187,M187,N187,O187,P187,Q187,R187,S187,Z187,AP187)</f>
        <v>1.5</v>
      </c>
      <c r="I187" s="409">
        <f t="shared" si="30"/>
        <v>0</v>
      </c>
      <c r="J187" s="409"/>
      <c r="K187" s="409"/>
      <c r="L187" s="409"/>
      <c r="M187" s="409"/>
      <c r="N187" s="409">
        <v>1.5</v>
      </c>
      <c r="O187" s="409"/>
      <c r="P187" s="409"/>
      <c r="Q187" s="409"/>
      <c r="R187" s="409"/>
      <c r="S187" s="409">
        <f t="shared" si="31"/>
        <v>0</v>
      </c>
      <c r="T187" s="409"/>
      <c r="U187" s="409"/>
      <c r="V187" s="409"/>
      <c r="W187" s="409"/>
      <c r="X187" s="409"/>
      <c r="Y187" s="409"/>
      <c r="Z187" s="409">
        <f t="shared" si="32"/>
        <v>0</v>
      </c>
      <c r="AA187" s="409"/>
      <c r="AB187" s="409"/>
      <c r="AC187" s="409"/>
      <c r="AD187" s="409"/>
      <c r="AE187" s="409"/>
      <c r="AF187" s="409"/>
      <c r="AG187" s="409"/>
      <c r="AH187" s="409"/>
      <c r="AI187" s="409"/>
      <c r="AJ187" s="409"/>
      <c r="AK187" s="409"/>
      <c r="AL187" s="409"/>
      <c r="AM187" s="409"/>
      <c r="AN187" s="409"/>
      <c r="AO187" s="409"/>
      <c r="AP187" s="409">
        <f t="shared" si="33"/>
        <v>0</v>
      </c>
      <c r="AQ187" s="409"/>
      <c r="AR187" s="409"/>
      <c r="AS187" s="409"/>
      <c r="AT187" s="409"/>
      <c r="AU187" s="409" t="s">
        <v>1797</v>
      </c>
      <c r="AV187" s="409" t="s">
        <v>197</v>
      </c>
      <c r="AW187" s="409" t="s">
        <v>198</v>
      </c>
      <c r="AX187" s="409"/>
      <c r="AY187" s="411"/>
      <c r="AZ187" s="412"/>
    </row>
    <row r="188" spans="1:52" s="413" customFormat="1" ht="15.6" customHeight="1">
      <c r="A188" s="407">
        <v>138</v>
      </c>
      <c r="B188" s="407"/>
      <c r="C188" s="407" t="s">
        <v>321</v>
      </c>
      <c r="D188" s="408" t="s">
        <v>1479</v>
      </c>
      <c r="E188" s="409">
        <v>1.5</v>
      </c>
      <c r="F188" s="410"/>
      <c r="G188" s="409" t="s">
        <v>308</v>
      </c>
      <c r="H188" s="409">
        <f t="shared" si="34"/>
        <v>1.5</v>
      </c>
      <c r="I188" s="409">
        <f t="shared" si="30"/>
        <v>0</v>
      </c>
      <c r="J188" s="409"/>
      <c r="K188" s="409"/>
      <c r="L188" s="409"/>
      <c r="M188" s="409"/>
      <c r="N188" s="409">
        <v>1.5</v>
      </c>
      <c r="O188" s="409"/>
      <c r="P188" s="409"/>
      <c r="Q188" s="409"/>
      <c r="R188" s="409"/>
      <c r="S188" s="409">
        <f t="shared" si="31"/>
        <v>0</v>
      </c>
      <c r="T188" s="409"/>
      <c r="U188" s="409"/>
      <c r="V188" s="409"/>
      <c r="W188" s="409"/>
      <c r="X188" s="409"/>
      <c r="Y188" s="409"/>
      <c r="Z188" s="409">
        <f t="shared" si="32"/>
        <v>0</v>
      </c>
      <c r="AA188" s="409"/>
      <c r="AB188" s="409"/>
      <c r="AC188" s="409"/>
      <c r="AD188" s="409"/>
      <c r="AE188" s="409"/>
      <c r="AF188" s="409"/>
      <c r="AG188" s="409"/>
      <c r="AH188" s="409"/>
      <c r="AI188" s="409"/>
      <c r="AJ188" s="409"/>
      <c r="AK188" s="409"/>
      <c r="AL188" s="409"/>
      <c r="AM188" s="409"/>
      <c r="AN188" s="409"/>
      <c r="AO188" s="409"/>
      <c r="AP188" s="409">
        <f t="shared" si="33"/>
        <v>0</v>
      </c>
      <c r="AQ188" s="409"/>
      <c r="AR188" s="409"/>
      <c r="AS188" s="409"/>
      <c r="AT188" s="409"/>
      <c r="AU188" s="409" t="s">
        <v>157</v>
      </c>
      <c r="AV188" s="409" t="s">
        <v>197</v>
      </c>
      <c r="AW188" s="409" t="s">
        <v>198</v>
      </c>
      <c r="AX188" s="409"/>
      <c r="AY188" s="411"/>
      <c r="AZ188" s="412"/>
    </row>
    <row r="189" spans="1:52" s="413" customFormat="1" ht="15.6" customHeight="1">
      <c r="A189" s="407">
        <v>138</v>
      </c>
      <c r="B189" s="407"/>
      <c r="C189" s="407" t="s">
        <v>321</v>
      </c>
      <c r="D189" s="408" t="s">
        <v>1479</v>
      </c>
      <c r="E189" s="409">
        <v>1.5</v>
      </c>
      <c r="F189" s="410"/>
      <c r="G189" s="409" t="s">
        <v>308</v>
      </c>
      <c r="H189" s="409">
        <f t="shared" si="34"/>
        <v>1.5</v>
      </c>
      <c r="I189" s="409">
        <f t="shared" si="30"/>
        <v>0</v>
      </c>
      <c r="J189" s="409"/>
      <c r="K189" s="409"/>
      <c r="L189" s="409"/>
      <c r="M189" s="409"/>
      <c r="N189" s="409">
        <v>1.5</v>
      </c>
      <c r="O189" s="409"/>
      <c r="P189" s="409"/>
      <c r="Q189" s="409"/>
      <c r="R189" s="409"/>
      <c r="S189" s="409">
        <f t="shared" si="31"/>
        <v>0</v>
      </c>
      <c r="T189" s="409"/>
      <c r="U189" s="409"/>
      <c r="V189" s="409"/>
      <c r="W189" s="409"/>
      <c r="X189" s="409"/>
      <c r="Y189" s="409"/>
      <c r="Z189" s="409">
        <f t="shared" si="32"/>
        <v>0</v>
      </c>
      <c r="AA189" s="409"/>
      <c r="AB189" s="409"/>
      <c r="AC189" s="409"/>
      <c r="AD189" s="409"/>
      <c r="AE189" s="409"/>
      <c r="AF189" s="409"/>
      <c r="AG189" s="409"/>
      <c r="AH189" s="409"/>
      <c r="AI189" s="409"/>
      <c r="AJ189" s="409"/>
      <c r="AK189" s="409"/>
      <c r="AL189" s="409"/>
      <c r="AM189" s="409"/>
      <c r="AN189" s="409"/>
      <c r="AO189" s="409"/>
      <c r="AP189" s="409">
        <f t="shared" si="33"/>
        <v>0</v>
      </c>
      <c r="AQ189" s="409"/>
      <c r="AR189" s="409"/>
      <c r="AS189" s="409"/>
      <c r="AT189" s="409"/>
      <c r="AU189" s="409" t="s">
        <v>1795</v>
      </c>
      <c r="AV189" s="409" t="s">
        <v>197</v>
      </c>
      <c r="AW189" s="409" t="s">
        <v>198</v>
      </c>
      <c r="AX189" s="409"/>
      <c r="AY189" s="411"/>
      <c r="AZ189" s="412"/>
    </row>
    <row r="190" spans="1:52" s="413" customFormat="1" ht="15.6" customHeight="1">
      <c r="A190" s="407">
        <v>138</v>
      </c>
      <c r="B190" s="407"/>
      <c r="C190" s="407" t="s">
        <v>321</v>
      </c>
      <c r="D190" s="408" t="s">
        <v>1479</v>
      </c>
      <c r="E190" s="409">
        <v>1.5</v>
      </c>
      <c r="F190" s="410"/>
      <c r="G190" s="409" t="s">
        <v>308</v>
      </c>
      <c r="H190" s="409">
        <f t="shared" si="34"/>
        <v>1.5</v>
      </c>
      <c r="I190" s="409">
        <f t="shared" si="30"/>
        <v>0</v>
      </c>
      <c r="J190" s="409"/>
      <c r="K190" s="409"/>
      <c r="L190" s="409"/>
      <c r="M190" s="409"/>
      <c r="N190" s="409">
        <v>1.5</v>
      </c>
      <c r="O190" s="409"/>
      <c r="P190" s="409"/>
      <c r="Q190" s="409"/>
      <c r="R190" s="409"/>
      <c r="S190" s="409">
        <f t="shared" si="31"/>
        <v>0</v>
      </c>
      <c r="T190" s="409"/>
      <c r="U190" s="409"/>
      <c r="V190" s="409"/>
      <c r="W190" s="409"/>
      <c r="X190" s="409"/>
      <c r="Y190" s="409"/>
      <c r="Z190" s="409">
        <f t="shared" si="32"/>
        <v>0</v>
      </c>
      <c r="AA190" s="409"/>
      <c r="AB190" s="409"/>
      <c r="AC190" s="409"/>
      <c r="AD190" s="409"/>
      <c r="AE190" s="409"/>
      <c r="AF190" s="409"/>
      <c r="AG190" s="409"/>
      <c r="AH190" s="409"/>
      <c r="AI190" s="409"/>
      <c r="AJ190" s="409"/>
      <c r="AK190" s="409"/>
      <c r="AL190" s="409"/>
      <c r="AM190" s="409"/>
      <c r="AN190" s="409"/>
      <c r="AO190" s="409"/>
      <c r="AP190" s="409">
        <f t="shared" si="33"/>
        <v>0</v>
      </c>
      <c r="AQ190" s="409"/>
      <c r="AR190" s="409"/>
      <c r="AS190" s="409"/>
      <c r="AT190" s="409"/>
      <c r="AU190" s="409" t="s">
        <v>161</v>
      </c>
      <c r="AV190" s="409" t="s">
        <v>197</v>
      </c>
      <c r="AW190" s="409" t="s">
        <v>198</v>
      </c>
      <c r="AX190" s="409"/>
      <c r="AY190" s="411"/>
      <c r="AZ190" s="412"/>
    </row>
    <row r="191" spans="1:52" s="413" customFormat="1" ht="15.6" customHeight="1">
      <c r="A191" s="407">
        <v>138</v>
      </c>
      <c r="B191" s="407"/>
      <c r="C191" s="407" t="s">
        <v>321</v>
      </c>
      <c r="D191" s="408" t="s">
        <v>1479</v>
      </c>
      <c r="E191" s="409">
        <v>1.5</v>
      </c>
      <c r="F191" s="410"/>
      <c r="G191" s="409" t="s">
        <v>308</v>
      </c>
      <c r="H191" s="409">
        <f t="shared" si="34"/>
        <v>1.5</v>
      </c>
      <c r="I191" s="409">
        <f t="shared" si="30"/>
        <v>0</v>
      </c>
      <c r="J191" s="409"/>
      <c r="K191" s="409"/>
      <c r="L191" s="409"/>
      <c r="M191" s="409"/>
      <c r="N191" s="409">
        <v>1.5</v>
      </c>
      <c r="O191" s="409"/>
      <c r="P191" s="409"/>
      <c r="Q191" s="409"/>
      <c r="R191" s="409"/>
      <c r="S191" s="409">
        <f t="shared" si="31"/>
        <v>0</v>
      </c>
      <c r="T191" s="409"/>
      <c r="U191" s="409"/>
      <c r="V191" s="409"/>
      <c r="W191" s="409"/>
      <c r="X191" s="409"/>
      <c r="Y191" s="409"/>
      <c r="Z191" s="409">
        <f t="shared" si="32"/>
        <v>0</v>
      </c>
      <c r="AA191" s="409"/>
      <c r="AB191" s="409"/>
      <c r="AC191" s="409"/>
      <c r="AD191" s="409"/>
      <c r="AE191" s="409"/>
      <c r="AF191" s="409"/>
      <c r="AG191" s="409"/>
      <c r="AH191" s="409"/>
      <c r="AI191" s="409"/>
      <c r="AJ191" s="409"/>
      <c r="AK191" s="409"/>
      <c r="AL191" s="409"/>
      <c r="AM191" s="409"/>
      <c r="AN191" s="409"/>
      <c r="AO191" s="409"/>
      <c r="AP191" s="409">
        <f t="shared" si="33"/>
        <v>0</v>
      </c>
      <c r="AQ191" s="409"/>
      <c r="AR191" s="409"/>
      <c r="AS191" s="409"/>
      <c r="AT191" s="409"/>
      <c r="AU191" s="409" t="s">
        <v>160</v>
      </c>
      <c r="AV191" s="409" t="s">
        <v>197</v>
      </c>
      <c r="AW191" s="409" t="s">
        <v>198</v>
      </c>
      <c r="AX191" s="409"/>
      <c r="AY191" s="411"/>
      <c r="AZ191" s="412"/>
    </row>
    <row r="192" spans="1:52" s="413" customFormat="1" ht="15.6" customHeight="1">
      <c r="A192" s="407">
        <v>138</v>
      </c>
      <c r="B192" s="407"/>
      <c r="C192" s="407" t="s">
        <v>321</v>
      </c>
      <c r="D192" s="408" t="s">
        <v>1479</v>
      </c>
      <c r="E192" s="409">
        <v>1.5</v>
      </c>
      <c r="F192" s="410"/>
      <c r="G192" s="409" t="s">
        <v>308</v>
      </c>
      <c r="H192" s="409">
        <f t="shared" si="34"/>
        <v>1.5</v>
      </c>
      <c r="I192" s="409">
        <f t="shared" si="30"/>
        <v>0</v>
      </c>
      <c r="J192" s="409"/>
      <c r="K192" s="409"/>
      <c r="L192" s="409"/>
      <c r="M192" s="409"/>
      <c r="N192" s="409">
        <v>1.5</v>
      </c>
      <c r="O192" s="409"/>
      <c r="P192" s="409"/>
      <c r="Q192" s="409"/>
      <c r="R192" s="409"/>
      <c r="S192" s="409">
        <f t="shared" si="31"/>
        <v>0</v>
      </c>
      <c r="T192" s="409"/>
      <c r="U192" s="409"/>
      <c r="V192" s="409"/>
      <c r="W192" s="409"/>
      <c r="X192" s="409"/>
      <c r="Y192" s="409"/>
      <c r="Z192" s="409">
        <f t="shared" si="32"/>
        <v>0</v>
      </c>
      <c r="AA192" s="409"/>
      <c r="AB192" s="409"/>
      <c r="AC192" s="409"/>
      <c r="AD192" s="409"/>
      <c r="AE192" s="409"/>
      <c r="AF192" s="409"/>
      <c r="AG192" s="409"/>
      <c r="AH192" s="409"/>
      <c r="AI192" s="409"/>
      <c r="AJ192" s="409"/>
      <c r="AK192" s="409"/>
      <c r="AL192" s="409"/>
      <c r="AM192" s="409"/>
      <c r="AN192" s="409"/>
      <c r="AO192" s="409"/>
      <c r="AP192" s="409">
        <f t="shared" si="33"/>
        <v>0</v>
      </c>
      <c r="AQ192" s="409"/>
      <c r="AR192" s="409"/>
      <c r="AS192" s="409"/>
      <c r="AT192" s="409"/>
      <c r="AU192" s="409" t="s">
        <v>1801</v>
      </c>
      <c r="AV192" s="409" t="s">
        <v>197</v>
      </c>
      <c r="AW192" s="409" t="s">
        <v>198</v>
      </c>
      <c r="AX192" s="409"/>
      <c r="AY192" s="411"/>
      <c r="AZ192" s="412"/>
    </row>
    <row r="193" spans="1:52" s="413" customFormat="1" ht="15.6" customHeight="1">
      <c r="A193" s="407">
        <v>138</v>
      </c>
      <c r="B193" s="407"/>
      <c r="C193" s="407" t="s">
        <v>321</v>
      </c>
      <c r="D193" s="408" t="s">
        <v>1479</v>
      </c>
      <c r="E193" s="409">
        <v>1.5</v>
      </c>
      <c r="F193" s="410"/>
      <c r="G193" s="409" t="s">
        <v>308</v>
      </c>
      <c r="H193" s="409">
        <f t="shared" si="34"/>
        <v>1.5</v>
      </c>
      <c r="I193" s="409">
        <f t="shared" si="30"/>
        <v>0</v>
      </c>
      <c r="J193" s="409"/>
      <c r="K193" s="409"/>
      <c r="L193" s="409"/>
      <c r="M193" s="409"/>
      <c r="N193" s="409">
        <v>1.5</v>
      </c>
      <c r="O193" s="409"/>
      <c r="P193" s="409"/>
      <c r="Q193" s="409"/>
      <c r="R193" s="409"/>
      <c r="S193" s="409">
        <f t="shared" si="31"/>
        <v>0</v>
      </c>
      <c r="T193" s="409"/>
      <c r="U193" s="409"/>
      <c r="V193" s="409"/>
      <c r="W193" s="409"/>
      <c r="X193" s="409"/>
      <c r="Y193" s="409"/>
      <c r="Z193" s="409">
        <f t="shared" si="32"/>
        <v>0</v>
      </c>
      <c r="AA193" s="409"/>
      <c r="AB193" s="409"/>
      <c r="AC193" s="409"/>
      <c r="AD193" s="409"/>
      <c r="AE193" s="409"/>
      <c r="AF193" s="409"/>
      <c r="AG193" s="409"/>
      <c r="AH193" s="409"/>
      <c r="AI193" s="409"/>
      <c r="AJ193" s="409"/>
      <c r="AK193" s="409"/>
      <c r="AL193" s="409"/>
      <c r="AM193" s="409"/>
      <c r="AN193" s="409"/>
      <c r="AO193" s="409"/>
      <c r="AP193" s="409">
        <f t="shared" si="33"/>
        <v>0</v>
      </c>
      <c r="AQ193" s="409"/>
      <c r="AR193" s="409"/>
      <c r="AS193" s="409"/>
      <c r="AT193" s="409"/>
      <c r="AU193" s="409" t="s">
        <v>153</v>
      </c>
      <c r="AV193" s="409" t="s">
        <v>197</v>
      </c>
      <c r="AW193" s="409" t="s">
        <v>198</v>
      </c>
      <c r="AX193" s="409"/>
      <c r="AY193" s="411"/>
      <c r="AZ193" s="412"/>
    </row>
    <row r="194" spans="1:52" s="413" customFormat="1" ht="15.6" customHeight="1">
      <c r="A194" s="407">
        <v>138</v>
      </c>
      <c r="B194" s="407"/>
      <c r="C194" s="407" t="s">
        <v>321</v>
      </c>
      <c r="D194" s="408" t="s">
        <v>1479</v>
      </c>
      <c r="E194" s="409">
        <v>1.5</v>
      </c>
      <c r="F194" s="410"/>
      <c r="G194" s="409" t="s">
        <v>308</v>
      </c>
      <c r="H194" s="409">
        <f t="shared" si="34"/>
        <v>1.5</v>
      </c>
      <c r="I194" s="409">
        <f t="shared" si="30"/>
        <v>0</v>
      </c>
      <c r="J194" s="409"/>
      <c r="K194" s="409"/>
      <c r="L194" s="409"/>
      <c r="M194" s="409"/>
      <c r="N194" s="409">
        <v>1.5</v>
      </c>
      <c r="O194" s="409"/>
      <c r="P194" s="409"/>
      <c r="Q194" s="409"/>
      <c r="R194" s="409"/>
      <c r="S194" s="409">
        <f t="shared" si="31"/>
        <v>0</v>
      </c>
      <c r="T194" s="409"/>
      <c r="U194" s="409"/>
      <c r="V194" s="409"/>
      <c r="W194" s="409"/>
      <c r="X194" s="409"/>
      <c r="Y194" s="409"/>
      <c r="Z194" s="409">
        <f t="shared" si="32"/>
        <v>0</v>
      </c>
      <c r="AA194" s="409"/>
      <c r="AB194" s="409"/>
      <c r="AC194" s="409"/>
      <c r="AD194" s="409"/>
      <c r="AE194" s="409"/>
      <c r="AF194" s="409"/>
      <c r="AG194" s="409"/>
      <c r="AH194" s="409"/>
      <c r="AI194" s="409"/>
      <c r="AJ194" s="409"/>
      <c r="AK194" s="409"/>
      <c r="AL194" s="409"/>
      <c r="AM194" s="409"/>
      <c r="AN194" s="409"/>
      <c r="AO194" s="409"/>
      <c r="AP194" s="409">
        <f t="shared" si="33"/>
        <v>0</v>
      </c>
      <c r="AQ194" s="409"/>
      <c r="AR194" s="409"/>
      <c r="AS194" s="409"/>
      <c r="AT194" s="409"/>
      <c r="AU194" s="409" t="s">
        <v>1800</v>
      </c>
      <c r="AV194" s="409" t="s">
        <v>197</v>
      </c>
      <c r="AW194" s="409" t="s">
        <v>198</v>
      </c>
      <c r="AX194" s="409"/>
      <c r="AY194" s="411"/>
      <c r="AZ194" s="412"/>
    </row>
    <row r="195" spans="1:52" s="413" customFormat="1" ht="15.6" customHeight="1">
      <c r="A195" s="407">
        <v>138</v>
      </c>
      <c r="B195" s="407"/>
      <c r="C195" s="407" t="s">
        <v>321</v>
      </c>
      <c r="D195" s="408" t="s">
        <v>1479</v>
      </c>
      <c r="E195" s="409">
        <v>1.5</v>
      </c>
      <c r="F195" s="410"/>
      <c r="G195" s="409" t="s">
        <v>308</v>
      </c>
      <c r="H195" s="409">
        <f t="shared" si="34"/>
        <v>1.5</v>
      </c>
      <c r="I195" s="409">
        <f t="shared" si="30"/>
        <v>0</v>
      </c>
      <c r="J195" s="409"/>
      <c r="K195" s="409"/>
      <c r="L195" s="409"/>
      <c r="M195" s="409"/>
      <c r="N195" s="409">
        <v>1.5</v>
      </c>
      <c r="O195" s="409"/>
      <c r="P195" s="409"/>
      <c r="Q195" s="409"/>
      <c r="R195" s="409"/>
      <c r="S195" s="409">
        <f t="shared" si="31"/>
        <v>0</v>
      </c>
      <c r="T195" s="409"/>
      <c r="U195" s="409"/>
      <c r="V195" s="409"/>
      <c r="W195" s="409"/>
      <c r="X195" s="409"/>
      <c r="Y195" s="409"/>
      <c r="Z195" s="409">
        <f t="shared" si="32"/>
        <v>0</v>
      </c>
      <c r="AA195" s="409"/>
      <c r="AB195" s="409"/>
      <c r="AC195" s="409"/>
      <c r="AD195" s="409"/>
      <c r="AE195" s="409"/>
      <c r="AF195" s="409"/>
      <c r="AG195" s="409"/>
      <c r="AH195" s="409"/>
      <c r="AI195" s="409"/>
      <c r="AJ195" s="409"/>
      <c r="AK195" s="409"/>
      <c r="AL195" s="409"/>
      <c r="AM195" s="409"/>
      <c r="AN195" s="409"/>
      <c r="AO195" s="409"/>
      <c r="AP195" s="409">
        <f t="shared" si="33"/>
        <v>0</v>
      </c>
      <c r="AQ195" s="409"/>
      <c r="AR195" s="409"/>
      <c r="AS195" s="409"/>
      <c r="AT195" s="409"/>
      <c r="AU195" s="409" t="s">
        <v>199</v>
      </c>
      <c r="AV195" s="409" t="s">
        <v>197</v>
      </c>
      <c r="AW195" s="409" t="s">
        <v>198</v>
      </c>
      <c r="AX195" s="409"/>
      <c r="AY195" s="411"/>
      <c r="AZ195" s="412"/>
    </row>
    <row r="196" spans="1:52" s="413" customFormat="1" ht="15.6" customHeight="1">
      <c r="A196" s="407">
        <v>138</v>
      </c>
      <c r="B196" s="407"/>
      <c r="C196" s="407" t="s">
        <v>321</v>
      </c>
      <c r="D196" s="408" t="s">
        <v>1479</v>
      </c>
      <c r="E196" s="409">
        <v>1.5</v>
      </c>
      <c r="F196" s="410"/>
      <c r="G196" s="409" t="s">
        <v>308</v>
      </c>
      <c r="H196" s="409">
        <f t="shared" si="34"/>
        <v>1.5</v>
      </c>
      <c r="I196" s="409">
        <f t="shared" si="30"/>
        <v>0</v>
      </c>
      <c r="J196" s="409"/>
      <c r="K196" s="409"/>
      <c r="L196" s="409"/>
      <c r="M196" s="409"/>
      <c r="N196" s="409">
        <v>1.5</v>
      </c>
      <c r="O196" s="409"/>
      <c r="P196" s="409"/>
      <c r="Q196" s="409"/>
      <c r="R196" s="409"/>
      <c r="S196" s="409">
        <f t="shared" si="31"/>
        <v>0</v>
      </c>
      <c r="T196" s="409"/>
      <c r="U196" s="409"/>
      <c r="V196" s="409"/>
      <c r="W196" s="409"/>
      <c r="X196" s="409"/>
      <c r="Y196" s="409"/>
      <c r="Z196" s="409">
        <f t="shared" si="32"/>
        <v>0</v>
      </c>
      <c r="AA196" s="409"/>
      <c r="AB196" s="409"/>
      <c r="AC196" s="409"/>
      <c r="AD196" s="409"/>
      <c r="AE196" s="409"/>
      <c r="AF196" s="409"/>
      <c r="AG196" s="409"/>
      <c r="AH196" s="409"/>
      <c r="AI196" s="409"/>
      <c r="AJ196" s="409"/>
      <c r="AK196" s="409"/>
      <c r="AL196" s="409"/>
      <c r="AM196" s="409"/>
      <c r="AN196" s="409"/>
      <c r="AO196" s="409"/>
      <c r="AP196" s="409">
        <f t="shared" si="33"/>
        <v>0</v>
      </c>
      <c r="AQ196" s="409"/>
      <c r="AR196" s="409"/>
      <c r="AS196" s="409"/>
      <c r="AT196" s="409"/>
      <c r="AU196" s="409" t="s">
        <v>155</v>
      </c>
      <c r="AV196" s="409" t="s">
        <v>197</v>
      </c>
      <c r="AW196" s="409" t="s">
        <v>198</v>
      </c>
      <c r="AX196" s="409"/>
      <c r="AY196" s="411"/>
      <c r="AZ196" s="412"/>
    </row>
    <row r="197" spans="1:52" s="413" customFormat="1" ht="15.6" customHeight="1">
      <c r="A197" s="407">
        <v>138</v>
      </c>
      <c r="B197" s="407"/>
      <c r="C197" s="407" t="s">
        <v>321</v>
      </c>
      <c r="D197" s="408" t="s">
        <v>1479</v>
      </c>
      <c r="E197" s="409">
        <v>1.5</v>
      </c>
      <c r="F197" s="410"/>
      <c r="G197" s="409" t="s">
        <v>308</v>
      </c>
      <c r="H197" s="409">
        <f t="shared" si="34"/>
        <v>1.5</v>
      </c>
      <c r="I197" s="409">
        <f t="shared" si="30"/>
        <v>0</v>
      </c>
      <c r="J197" s="409"/>
      <c r="K197" s="409"/>
      <c r="L197" s="409"/>
      <c r="M197" s="409"/>
      <c r="N197" s="409">
        <v>1.5</v>
      </c>
      <c r="O197" s="409"/>
      <c r="P197" s="409"/>
      <c r="Q197" s="409"/>
      <c r="R197" s="409"/>
      <c r="S197" s="409">
        <f t="shared" si="31"/>
        <v>0</v>
      </c>
      <c r="T197" s="409"/>
      <c r="U197" s="409"/>
      <c r="V197" s="409"/>
      <c r="W197" s="409"/>
      <c r="X197" s="409"/>
      <c r="Y197" s="409"/>
      <c r="Z197" s="409">
        <f t="shared" si="32"/>
        <v>0</v>
      </c>
      <c r="AA197" s="409"/>
      <c r="AB197" s="409"/>
      <c r="AC197" s="409"/>
      <c r="AD197" s="409"/>
      <c r="AE197" s="409"/>
      <c r="AF197" s="409"/>
      <c r="AG197" s="409"/>
      <c r="AH197" s="409"/>
      <c r="AI197" s="409"/>
      <c r="AJ197" s="409"/>
      <c r="AK197" s="409"/>
      <c r="AL197" s="409"/>
      <c r="AM197" s="409"/>
      <c r="AN197" s="409"/>
      <c r="AO197" s="409"/>
      <c r="AP197" s="409">
        <f t="shared" si="33"/>
        <v>0</v>
      </c>
      <c r="AQ197" s="409"/>
      <c r="AR197" s="409"/>
      <c r="AS197" s="409"/>
      <c r="AT197" s="409"/>
      <c r="AU197" s="409" t="s">
        <v>1796</v>
      </c>
      <c r="AV197" s="409" t="s">
        <v>197</v>
      </c>
      <c r="AW197" s="409" t="s">
        <v>198</v>
      </c>
      <c r="AX197" s="409"/>
      <c r="AY197" s="411"/>
      <c r="AZ197" s="412"/>
    </row>
    <row r="198" spans="1:52" s="413" customFormat="1" ht="15.6" customHeight="1">
      <c r="A198" s="407">
        <v>138</v>
      </c>
      <c r="B198" s="407"/>
      <c r="C198" s="407" t="s">
        <v>321</v>
      </c>
      <c r="D198" s="408" t="s">
        <v>1479</v>
      </c>
      <c r="E198" s="409">
        <v>1.5</v>
      </c>
      <c r="F198" s="410"/>
      <c r="G198" s="409" t="s">
        <v>308</v>
      </c>
      <c r="H198" s="409">
        <f t="shared" si="34"/>
        <v>1.5</v>
      </c>
      <c r="I198" s="409">
        <f t="shared" si="30"/>
        <v>0</v>
      </c>
      <c r="J198" s="409"/>
      <c r="K198" s="409"/>
      <c r="L198" s="409"/>
      <c r="M198" s="409"/>
      <c r="N198" s="409">
        <v>1.5</v>
      </c>
      <c r="O198" s="409"/>
      <c r="P198" s="409"/>
      <c r="Q198" s="409"/>
      <c r="R198" s="409"/>
      <c r="S198" s="409">
        <f t="shared" si="31"/>
        <v>0</v>
      </c>
      <c r="T198" s="409"/>
      <c r="U198" s="409"/>
      <c r="V198" s="409"/>
      <c r="W198" s="409"/>
      <c r="X198" s="409"/>
      <c r="Y198" s="409"/>
      <c r="Z198" s="409">
        <f t="shared" si="32"/>
        <v>0</v>
      </c>
      <c r="AA198" s="409"/>
      <c r="AB198" s="409"/>
      <c r="AC198" s="409"/>
      <c r="AD198" s="409"/>
      <c r="AE198" s="409"/>
      <c r="AF198" s="409"/>
      <c r="AG198" s="409"/>
      <c r="AH198" s="409"/>
      <c r="AI198" s="409"/>
      <c r="AJ198" s="409"/>
      <c r="AK198" s="409"/>
      <c r="AL198" s="409"/>
      <c r="AM198" s="409"/>
      <c r="AN198" s="409"/>
      <c r="AO198" s="409"/>
      <c r="AP198" s="409">
        <f t="shared" si="33"/>
        <v>0</v>
      </c>
      <c r="AQ198" s="409"/>
      <c r="AR198" s="409"/>
      <c r="AS198" s="409"/>
      <c r="AT198" s="409"/>
      <c r="AU198" s="409" t="s">
        <v>1794</v>
      </c>
      <c r="AV198" s="409" t="s">
        <v>197</v>
      </c>
      <c r="AW198" s="409" t="s">
        <v>198</v>
      </c>
      <c r="AX198" s="409"/>
      <c r="AY198" s="411"/>
      <c r="AZ198" s="412"/>
    </row>
    <row r="199" spans="1:52" s="413" customFormat="1" ht="15.6" customHeight="1">
      <c r="A199" s="407">
        <v>138</v>
      </c>
      <c r="B199" s="407"/>
      <c r="C199" s="407" t="s">
        <v>321</v>
      </c>
      <c r="D199" s="408" t="s">
        <v>1479</v>
      </c>
      <c r="E199" s="409">
        <v>1.5</v>
      </c>
      <c r="F199" s="410"/>
      <c r="G199" s="409" t="s">
        <v>308</v>
      </c>
      <c r="H199" s="409">
        <f t="shared" si="34"/>
        <v>1.5</v>
      </c>
      <c r="I199" s="409">
        <f t="shared" si="30"/>
        <v>0</v>
      </c>
      <c r="J199" s="409"/>
      <c r="K199" s="409"/>
      <c r="L199" s="409"/>
      <c r="M199" s="409"/>
      <c r="N199" s="409">
        <v>1.5</v>
      </c>
      <c r="O199" s="409"/>
      <c r="P199" s="409"/>
      <c r="Q199" s="409"/>
      <c r="R199" s="409"/>
      <c r="S199" s="409">
        <f t="shared" si="31"/>
        <v>0</v>
      </c>
      <c r="T199" s="409"/>
      <c r="U199" s="409"/>
      <c r="V199" s="409"/>
      <c r="W199" s="409"/>
      <c r="X199" s="409"/>
      <c r="Y199" s="409"/>
      <c r="Z199" s="409">
        <f t="shared" si="32"/>
        <v>0</v>
      </c>
      <c r="AA199" s="409"/>
      <c r="AB199" s="409"/>
      <c r="AC199" s="409"/>
      <c r="AD199" s="409"/>
      <c r="AE199" s="409"/>
      <c r="AF199" s="409"/>
      <c r="AG199" s="409"/>
      <c r="AH199" s="409"/>
      <c r="AI199" s="409"/>
      <c r="AJ199" s="409"/>
      <c r="AK199" s="409"/>
      <c r="AL199" s="409"/>
      <c r="AM199" s="409"/>
      <c r="AN199" s="409"/>
      <c r="AO199" s="409"/>
      <c r="AP199" s="409">
        <f t="shared" si="33"/>
        <v>0</v>
      </c>
      <c r="AQ199" s="409"/>
      <c r="AR199" s="409"/>
      <c r="AS199" s="409"/>
      <c r="AT199" s="409"/>
      <c r="AU199" s="409" t="s">
        <v>158</v>
      </c>
      <c r="AV199" s="409" t="s">
        <v>197</v>
      </c>
      <c r="AW199" s="409" t="s">
        <v>198</v>
      </c>
      <c r="AX199" s="409"/>
      <c r="AY199" s="411"/>
      <c r="AZ199" s="412"/>
    </row>
    <row r="200" spans="1:52" s="413" customFormat="1" ht="15.6" customHeight="1">
      <c r="A200" s="407">
        <v>138</v>
      </c>
      <c r="B200" s="407"/>
      <c r="C200" s="407" t="s">
        <v>321</v>
      </c>
      <c r="D200" s="408" t="s">
        <v>1479</v>
      </c>
      <c r="E200" s="409">
        <v>1.5</v>
      </c>
      <c r="F200" s="410"/>
      <c r="G200" s="409" t="s">
        <v>308</v>
      </c>
      <c r="H200" s="409">
        <f t="shared" si="34"/>
        <v>1.5</v>
      </c>
      <c r="I200" s="409">
        <f t="shared" si="30"/>
        <v>0</v>
      </c>
      <c r="J200" s="409"/>
      <c r="K200" s="409"/>
      <c r="L200" s="409"/>
      <c r="M200" s="409"/>
      <c r="N200" s="409">
        <v>1.5</v>
      </c>
      <c r="O200" s="409"/>
      <c r="P200" s="409"/>
      <c r="Q200" s="409"/>
      <c r="R200" s="409"/>
      <c r="S200" s="409">
        <f t="shared" si="31"/>
        <v>0</v>
      </c>
      <c r="T200" s="409"/>
      <c r="U200" s="409"/>
      <c r="V200" s="409"/>
      <c r="W200" s="409"/>
      <c r="X200" s="409"/>
      <c r="Y200" s="409"/>
      <c r="Z200" s="409">
        <f t="shared" si="32"/>
        <v>0</v>
      </c>
      <c r="AA200" s="409"/>
      <c r="AB200" s="409"/>
      <c r="AC200" s="409"/>
      <c r="AD200" s="409"/>
      <c r="AE200" s="409"/>
      <c r="AF200" s="409"/>
      <c r="AG200" s="409"/>
      <c r="AH200" s="409"/>
      <c r="AI200" s="409"/>
      <c r="AJ200" s="409"/>
      <c r="AK200" s="409"/>
      <c r="AL200" s="409"/>
      <c r="AM200" s="409"/>
      <c r="AN200" s="409"/>
      <c r="AO200" s="409"/>
      <c r="AP200" s="409">
        <f t="shared" si="33"/>
        <v>0</v>
      </c>
      <c r="AQ200" s="409"/>
      <c r="AR200" s="409"/>
      <c r="AS200" s="409"/>
      <c r="AT200" s="409"/>
      <c r="AU200" s="409" t="s">
        <v>159</v>
      </c>
      <c r="AV200" s="409" t="s">
        <v>197</v>
      </c>
      <c r="AW200" s="409" t="s">
        <v>198</v>
      </c>
      <c r="AX200" s="409"/>
      <c r="AY200" s="411"/>
      <c r="AZ200" s="412"/>
    </row>
    <row r="201" spans="1:52" s="413" customFormat="1" ht="15.6" customHeight="1">
      <c r="A201" s="407">
        <v>138</v>
      </c>
      <c r="B201" s="407"/>
      <c r="C201" s="407" t="s">
        <v>321</v>
      </c>
      <c r="D201" s="408" t="s">
        <v>1479</v>
      </c>
      <c r="E201" s="409">
        <v>1.5</v>
      </c>
      <c r="F201" s="410"/>
      <c r="G201" s="409" t="s">
        <v>308</v>
      </c>
      <c r="H201" s="409">
        <f t="shared" si="34"/>
        <v>1.5</v>
      </c>
      <c r="I201" s="409">
        <f t="shared" si="30"/>
        <v>0</v>
      </c>
      <c r="J201" s="409"/>
      <c r="K201" s="409"/>
      <c r="L201" s="409"/>
      <c r="M201" s="409"/>
      <c r="N201" s="409">
        <v>1.5</v>
      </c>
      <c r="O201" s="409"/>
      <c r="P201" s="409"/>
      <c r="Q201" s="409"/>
      <c r="R201" s="409"/>
      <c r="S201" s="409">
        <f t="shared" si="31"/>
        <v>0</v>
      </c>
      <c r="T201" s="409"/>
      <c r="U201" s="409"/>
      <c r="V201" s="409"/>
      <c r="W201" s="409"/>
      <c r="X201" s="409"/>
      <c r="Y201" s="409"/>
      <c r="Z201" s="409">
        <f t="shared" si="32"/>
        <v>0</v>
      </c>
      <c r="AA201" s="409"/>
      <c r="AB201" s="409"/>
      <c r="AC201" s="409"/>
      <c r="AD201" s="409"/>
      <c r="AE201" s="409"/>
      <c r="AF201" s="409"/>
      <c r="AG201" s="409"/>
      <c r="AH201" s="409"/>
      <c r="AI201" s="409"/>
      <c r="AJ201" s="409"/>
      <c r="AK201" s="409"/>
      <c r="AL201" s="409"/>
      <c r="AM201" s="409"/>
      <c r="AN201" s="409"/>
      <c r="AO201" s="409"/>
      <c r="AP201" s="409">
        <f t="shared" si="33"/>
        <v>0</v>
      </c>
      <c r="AQ201" s="409"/>
      <c r="AR201" s="409"/>
      <c r="AS201" s="409"/>
      <c r="AT201" s="409"/>
      <c r="AU201" s="409" t="s">
        <v>156</v>
      </c>
      <c r="AV201" s="409" t="s">
        <v>197</v>
      </c>
      <c r="AW201" s="409" t="s">
        <v>198</v>
      </c>
      <c r="AX201" s="409"/>
      <c r="AY201" s="411"/>
      <c r="AZ201" s="412"/>
    </row>
    <row r="202" spans="1:52" s="413" customFormat="1" ht="15.6" customHeight="1">
      <c r="A202" s="407">
        <v>138</v>
      </c>
      <c r="B202" s="407"/>
      <c r="C202" s="407" t="s">
        <v>321</v>
      </c>
      <c r="D202" s="408" t="s">
        <v>1479</v>
      </c>
      <c r="E202" s="409">
        <v>7</v>
      </c>
      <c r="F202" s="410"/>
      <c r="G202" s="409" t="s">
        <v>308</v>
      </c>
      <c r="H202" s="409">
        <f t="shared" si="34"/>
        <v>7</v>
      </c>
      <c r="I202" s="409">
        <f t="shared" si="30"/>
        <v>0</v>
      </c>
      <c r="J202" s="409"/>
      <c r="K202" s="409"/>
      <c r="L202" s="409"/>
      <c r="M202" s="409"/>
      <c r="N202" s="409">
        <v>7</v>
      </c>
      <c r="O202" s="409"/>
      <c r="P202" s="409"/>
      <c r="Q202" s="409"/>
      <c r="R202" s="409"/>
      <c r="S202" s="409">
        <f t="shared" si="31"/>
        <v>0</v>
      </c>
      <c r="T202" s="409"/>
      <c r="U202" s="409"/>
      <c r="V202" s="409"/>
      <c r="W202" s="409"/>
      <c r="X202" s="409"/>
      <c r="Y202" s="409"/>
      <c r="Z202" s="409">
        <f t="shared" si="32"/>
        <v>0</v>
      </c>
      <c r="AA202" s="409"/>
      <c r="AB202" s="409"/>
      <c r="AC202" s="409"/>
      <c r="AD202" s="409"/>
      <c r="AE202" s="409"/>
      <c r="AF202" s="409"/>
      <c r="AG202" s="409"/>
      <c r="AH202" s="409"/>
      <c r="AI202" s="409"/>
      <c r="AJ202" s="409"/>
      <c r="AK202" s="409"/>
      <c r="AL202" s="409"/>
      <c r="AM202" s="409"/>
      <c r="AN202" s="409"/>
      <c r="AO202" s="409"/>
      <c r="AP202" s="409">
        <f t="shared" si="33"/>
        <v>0</v>
      </c>
      <c r="AQ202" s="409"/>
      <c r="AR202" s="409"/>
      <c r="AS202" s="409"/>
      <c r="AT202" s="409"/>
      <c r="AU202" s="409" t="s">
        <v>1799</v>
      </c>
      <c r="AV202" s="409" t="s">
        <v>197</v>
      </c>
      <c r="AW202" s="409" t="s">
        <v>198</v>
      </c>
      <c r="AX202" s="409"/>
      <c r="AY202" s="411"/>
      <c r="AZ202" s="412"/>
    </row>
    <row r="203" spans="1:52" s="413" customFormat="1" ht="15.6" customHeight="1">
      <c r="A203" s="407">
        <v>138</v>
      </c>
      <c r="B203" s="407"/>
      <c r="C203" s="407" t="s">
        <v>321</v>
      </c>
      <c r="D203" s="408" t="s">
        <v>1479</v>
      </c>
      <c r="E203" s="409">
        <v>7</v>
      </c>
      <c r="F203" s="410"/>
      <c r="G203" s="409" t="s">
        <v>308</v>
      </c>
      <c r="H203" s="409">
        <f t="shared" si="34"/>
        <v>7</v>
      </c>
      <c r="I203" s="409">
        <f t="shared" si="30"/>
        <v>0</v>
      </c>
      <c r="J203" s="409"/>
      <c r="K203" s="409"/>
      <c r="L203" s="409"/>
      <c r="M203" s="409"/>
      <c r="N203" s="409">
        <v>7</v>
      </c>
      <c r="O203" s="409"/>
      <c r="P203" s="409"/>
      <c r="Q203" s="409"/>
      <c r="R203" s="409"/>
      <c r="S203" s="409">
        <f t="shared" si="31"/>
        <v>0</v>
      </c>
      <c r="T203" s="409"/>
      <c r="U203" s="409"/>
      <c r="V203" s="409"/>
      <c r="W203" s="409"/>
      <c r="X203" s="409"/>
      <c r="Y203" s="409"/>
      <c r="Z203" s="409">
        <f t="shared" si="32"/>
        <v>0</v>
      </c>
      <c r="AA203" s="409"/>
      <c r="AB203" s="409"/>
      <c r="AC203" s="409"/>
      <c r="AD203" s="409"/>
      <c r="AE203" s="409"/>
      <c r="AF203" s="409"/>
      <c r="AG203" s="409"/>
      <c r="AH203" s="409"/>
      <c r="AI203" s="409"/>
      <c r="AJ203" s="409"/>
      <c r="AK203" s="409"/>
      <c r="AL203" s="409"/>
      <c r="AM203" s="409"/>
      <c r="AN203" s="409"/>
      <c r="AO203" s="409"/>
      <c r="AP203" s="409">
        <f t="shared" si="33"/>
        <v>0</v>
      </c>
      <c r="AQ203" s="409"/>
      <c r="AR203" s="409"/>
      <c r="AS203" s="409"/>
      <c r="AT203" s="409"/>
      <c r="AU203" s="409" t="s">
        <v>154</v>
      </c>
      <c r="AV203" s="409" t="s">
        <v>197</v>
      </c>
      <c r="AW203" s="409" t="s">
        <v>198</v>
      </c>
      <c r="AX203" s="409"/>
      <c r="AY203" s="411"/>
      <c r="AZ203" s="412"/>
    </row>
    <row r="204" spans="1:52" s="356" customFormat="1" ht="15.6" customHeight="1">
      <c r="A204" s="373" t="s">
        <v>2219</v>
      </c>
      <c r="B204" s="373" t="s">
        <v>2219</v>
      </c>
      <c r="C204" s="373"/>
      <c r="D204" s="418" t="s">
        <v>1480</v>
      </c>
      <c r="E204" s="353"/>
      <c r="F204" s="419"/>
      <c r="G204" s="419"/>
      <c r="H204" s="375"/>
      <c r="I204" s="360">
        <f t="shared" si="30"/>
        <v>0</v>
      </c>
      <c r="J204" s="375"/>
      <c r="K204" s="375"/>
      <c r="L204" s="375"/>
      <c r="M204" s="375"/>
      <c r="N204" s="375"/>
      <c r="O204" s="375"/>
      <c r="P204" s="375"/>
      <c r="Q204" s="375"/>
      <c r="R204" s="375"/>
      <c r="S204" s="375">
        <f t="shared" si="25"/>
        <v>0</v>
      </c>
      <c r="T204" s="375"/>
      <c r="U204" s="375"/>
      <c r="V204" s="375"/>
      <c r="W204" s="375"/>
      <c r="X204" s="375"/>
      <c r="Y204" s="375"/>
      <c r="Z204" s="360">
        <f t="shared" si="32"/>
        <v>0</v>
      </c>
      <c r="AA204" s="375"/>
      <c r="AB204" s="375"/>
      <c r="AC204" s="375"/>
      <c r="AD204" s="375"/>
      <c r="AE204" s="375"/>
      <c r="AF204" s="375"/>
      <c r="AG204" s="375"/>
      <c r="AH204" s="375"/>
      <c r="AI204" s="375"/>
      <c r="AJ204" s="375"/>
      <c r="AK204" s="375"/>
      <c r="AL204" s="375"/>
      <c r="AM204" s="375"/>
      <c r="AN204" s="375"/>
      <c r="AO204" s="375"/>
      <c r="AP204" s="360">
        <f t="shared" si="33"/>
        <v>0</v>
      </c>
      <c r="AQ204" s="375"/>
      <c r="AR204" s="375"/>
      <c r="AS204" s="375"/>
      <c r="AT204" s="354"/>
      <c r="AU204" s="376"/>
      <c r="AV204" s="354"/>
      <c r="AW204" s="354"/>
      <c r="AX204" s="354"/>
      <c r="AY204" s="354"/>
      <c r="AZ204" s="420"/>
    </row>
    <row r="205" spans="1:52" s="356" customFormat="1" ht="31.15" customHeight="1">
      <c r="A205" s="357">
        <v>150</v>
      </c>
      <c r="B205" s="357">
        <v>1</v>
      </c>
      <c r="C205" s="357" t="s">
        <v>340</v>
      </c>
      <c r="D205" s="382" t="s">
        <v>1481</v>
      </c>
      <c r="E205" s="360">
        <v>0.15</v>
      </c>
      <c r="F205" s="361"/>
      <c r="G205" s="360" t="s">
        <v>304</v>
      </c>
      <c r="H205" s="360">
        <f t="shared" ref="H205:H215" si="35">SUM(I205,L205,M205,N205,O205,P205,Q205,R205,S205,Z205,AP205)</f>
        <v>0.15</v>
      </c>
      <c r="I205" s="360">
        <f t="shared" si="30"/>
        <v>0.15</v>
      </c>
      <c r="J205" s="360">
        <v>0.15</v>
      </c>
      <c r="K205" s="360"/>
      <c r="L205" s="360"/>
      <c r="M205" s="360"/>
      <c r="N205" s="360"/>
      <c r="O205" s="360"/>
      <c r="P205" s="360"/>
      <c r="Q205" s="360"/>
      <c r="R205" s="360"/>
      <c r="S205" s="360">
        <f t="shared" si="25"/>
        <v>0</v>
      </c>
      <c r="T205" s="360"/>
      <c r="U205" s="360"/>
      <c r="V205" s="360"/>
      <c r="W205" s="360"/>
      <c r="X205" s="360"/>
      <c r="Y205" s="360"/>
      <c r="Z205" s="360">
        <f t="shared" si="32"/>
        <v>0</v>
      </c>
      <c r="AA205" s="360"/>
      <c r="AB205" s="360"/>
      <c r="AC205" s="360"/>
      <c r="AD205" s="360"/>
      <c r="AE205" s="360"/>
      <c r="AF205" s="360"/>
      <c r="AG205" s="360"/>
      <c r="AH205" s="360"/>
      <c r="AI205" s="360"/>
      <c r="AJ205" s="360"/>
      <c r="AK205" s="360"/>
      <c r="AL205" s="360"/>
      <c r="AM205" s="360"/>
      <c r="AN205" s="360"/>
      <c r="AO205" s="360"/>
      <c r="AP205" s="360">
        <f t="shared" si="33"/>
        <v>0</v>
      </c>
      <c r="AQ205" s="360"/>
      <c r="AR205" s="360"/>
      <c r="AS205" s="360"/>
      <c r="AT205" s="364" t="s">
        <v>2220</v>
      </c>
      <c r="AU205" s="357" t="s">
        <v>1795</v>
      </c>
      <c r="AV205" s="360" t="s">
        <v>196</v>
      </c>
      <c r="AW205" s="360" t="s">
        <v>198</v>
      </c>
      <c r="AX205" s="364"/>
      <c r="AY205" s="364"/>
      <c r="AZ205" s="383"/>
    </row>
    <row r="206" spans="1:52" s="356" customFormat="1" ht="31.15" customHeight="1">
      <c r="A206" s="357">
        <v>157</v>
      </c>
      <c r="B206" s="357">
        <v>2</v>
      </c>
      <c r="C206" s="357" t="s">
        <v>340</v>
      </c>
      <c r="D206" s="396" t="s">
        <v>1482</v>
      </c>
      <c r="E206" s="360">
        <v>0.7</v>
      </c>
      <c r="F206" s="361">
        <v>0.5</v>
      </c>
      <c r="G206" s="360" t="s">
        <v>2792</v>
      </c>
      <c r="H206" s="360">
        <f t="shared" si="35"/>
        <v>0.2</v>
      </c>
      <c r="I206" s="360">
        <f t="shared" si="30"/>
        <v>0</v>
      </c>
      <c r="J206" s="360"/>
      <c r="K206" s="360"/>
      <c r="L206" s="360">
        <v>0.1</v>
      </c>
      <c r="M206" s="360"/>
      <c r="N206" s="360">
        <v>0.1</v>
      </c>
      <c r="O206" s="360"/>
      <c r="P206" s="360"/>
      <c r="Q206" s="360"/>
      <c r="R206" s="360"/>
      <c r="S206" s="360">
        <f t="shared" si="25"/>
        <v>0</v>
      </c>
      <c r="T206" s="360"/>
      <c r="U206" s="360"/>
      <c r="V206" s="360"/>
      <c r="W206" s="360"/>
      <c r="X206" s="360"/>
      <c r="Y206" s="360"/>
      <c r="Z206" s="360">
        <f t="shared" si="32"/>
        <v>0</v>
      </c>
      <c r="AA206" s="360"/>
      <c r="AB206" s="360"/>
      <c r="AC206" s="360"/>
      <c r="AD206" s="360"/>
      <c r="AE206" s="360"/>
      <c r="AF206" s="360"/>
      <c r="AG206" s="360"/>
      <c r="AH206" s="360"/>
      <c r="AI206" s="360"/>
      <c r="AJ206" s="360"/>
      <c r="AK206" s="360"/>
      <c r="AL206" s="360"/>
      <c r="AM206" s="360"/>
      <c r="AN206" s="360"/>
      <c r="AO206" s="360"/>
      <c r="AP206" s="360">
        <f t="shared" si="33"/>
        <v>0</v>
      </c>
      <c r="AQ206" s="360"/>
      <c r="AR206" s="360"/>
      <c r="AS206" s="360"/>
      <c r="AT206" s="403" t="s">
        <v>204</v>
      </c>
      <c r="AU206" s="357" t="s">
        <v>157</v>
      </c>
      <c r="AV206" s="360" t="s">
        <v>196</v>
      </c>
      <c r="AW206" s="360" t="s">
        <v>198</v>
      </c>
      <c r="AX206" s="403"/>
      <c r="AY206" s="403"/>
      <c r="AZ206" s="397"/>
    </row>
    <row r="207" spans="1:52" s="356" customFormat="1" ht="31.15" customHeight="1">
      <c r="A207" s="357">
        <v>157</v>
      </c>
      <c r="B207" s="357">
        <v>3</v>
      </c>
      <c r="C207" s="357" t="s">
        <v>340</v>
      </c>
      <c r="D207" s="396" t="s">
        <v>1483</v>
      </c>
      <c r="E207" s="360">
        <v>0.35</v>
      </c>
      <c r="F207" s="361"/>
      <c r="G207" s="360" t="s">
        <v>2755</v>
      </c>
      <c r="H207" s="360">
        <f t="shared" si="35"/>
        <v>0.35000000000000003</v>
      </c>
      <c r="I207" s="360">
        <f t="shared" si="30"/>
        <v>0</v>
      </c>
      <c r="J207" s="360"/>
      <c r="K207" s="360"/>
      <c r="L207" s="360"/>
      <c r="M207" s="360"/>
      <c r="N207" s="360"/>
      <c r="O207" s="360"/>
      <c r="P207" s="360"/>
      <c r="Q207" s="360"/>
      <c r="R207" s="360"/>
      <c r="S207" s="360">
        <f t="shared" si="25"/>
        <v>0</v>
      </c>
      <c r="T207" s="360"/>
      <c r="U207" s="360"/>
      <c r="V207" s="360"/>
      <c r="W207" s="360"/>
      <c r="X207" s="360"/>
      <c r="Y207" s="360"/>
      <c r="Z207" s="360">
        <f t="shared" si="32"/>
        <v>0.35000000000000003</v>
      </c>
      <c r="AA207" s="360"/>
      <c r="AB207" s="360"/>
      <c r="AC207" s="360"/>
      <c r="AD207" s="360"/>
      <c r="AE207" s="360"/>
      <c r="AF207" s="360"/>
      <c r="AG207" s="360"/>
      <c r="AH207" s="360"/>
      <c r="AI207" s="360"/>
      <c r="AJ207" s="360">
        <v>0.33</v>
      </c>
      <c r="AK207" s="360"/>
      <c r="AL207" s="360">
        <v>0.02</v>
      </c>
      <c r="AM207" s="360"/>
      <c r="AN207" s="360"/>
      <c r="AO207" s="360"/>
      <c r="AP207" s="360">
        <f t="shared" si="33"/>
        <v>0</v>
      </c>
      <c r="AQ207" s="360"/>
      <c r="AR207" s="360"/>
      <c r="AS207" s="360"/>
      <c r="AT207" s="403" t="s">
        <v>2221</v>
      </c>
      <c r="AU207" s="357" t="s">
        <v>1801</v>
      </c>
      <c r="AV207" s="360" t="s">
        <v>197</v>
      </c>
      <c r="AW207" s="360" t="s">
        <v>198</v>
      </c>
      <c r="AX207" s="403"/>
      <c r="AY207" s="403"/>
      <c r="AZ207" s="397"/>
    </row>
    <row r="208" spans="1:52" s="356" customFormat="1" ht="15.6" customHeight="1">
      <c r="A208" s="357">
        <v>157</v>
      </c>
      <c r="B208" s="357">
        <v>4</v>
      </c>
      <c r="C208" s="357" t="s">
        <v>340</v>
      </c>
      <c r="D208" s="396" t="s">
        <v>1484</v>
      </c>
      <c r="E208" s="360">
        <v>0.04</v>
      </c>
      <c r="F208" s="361"/>
      <c r="G208" s="360" t="s">
        <v>308</v>
      </c>
      <c r="H208" s="360">
        <f t="shared" si="35"/>
        <v>0.04</v>
      </c>
      <c r="I208" s="360">
        <f t="shared" si="30"/>
        <v>0</v>
      </c>
      <c r="J208" s="360"/>
      <c r="K208" s="360"/>
      <c r="L208" s="360"/>
      <c r="M208" s="360"/>
      <c r="N208" s="360">
        <v>0.04</v>
      </c>
      <c r="O208" s="360"/>
      <c r="P208" s="360"/>
      <c r="Q208" s="360"/>
      <c r="R208" s="360"/>
      <c r="S208" s="360">
        <f t="shared" si="25"/>
        <v>0</v>
      </c>
      <c r="T208" s="360"/>
      <c r="U208" s="360"/>
      <c r="V208" s="360"/>
      <c r="W208" s="360"/>
      <c r="X208" s="360"/>
      <c r="Y208" s="360"/>
      <c r="Z208" s="360">
        <f t="shared" si="32"/>
        <v>0</v>
      </c>
      <c r="AA208" s="360"/>
      <c r="AB208" s="360"/>
      <c r="AC208" s="360"/>
      <c r="AD208" s="360"/>
      <c r="AE208" s="360"/>
      <c r="AF208" s="360"/>
      <c r="AG208" s="360"/>
      <c r="AH208" s="360"/>
      <c r="AI208" s="360"/>
      <c r="AJ208" s="360"/>
      <c r="AK208" s="360"/>
      <c r="AL208" s="360"/>
      <c r="AM208" s="360"/>
      <c r="AN208" s="360"/>
      <c r="AO208" s="360"/>
      <c r="AP208" s="360">
        <f t="shared" si="33"/>
        <v>0</v>
      </c>
      <c r="AQ208" s="360"/>
      <c r="AR208" s="360"/>
      <c r="AS208" s="360"/>
      <c r="AT208" s="403" t="s">
        <v>209</v>
      </c>
      <c r="AU208" s="357" t="s">
        <v>1796</v>
      </c>
      <c r="AV208" s="360" t="s">
        <v>197</v>
      </c>
      <c r="AW208" s="360" t="s">
        <v>198</v>
      </c>
      <c r="AX208" s="403"/>
      <c r="AY208" s="403"/>
      <c r="AZ208" s="397"/>
    </row>
    <row r="209" spans="1:53" s="356" customFormat="1" ht="99.6" customHeight="1">
      <c r="A209" s="357">
        <v>157</v>
      </c>
      <c r="B209" s="357"/>
      <c r="C209" s="398" t="s">
        <v>340</v>
      </c>
      <c r="D209" s="401" t="s">
        <v>1485</v>
      </c>
      <c r="E209" s="388">
        <v>2.5</v>
      </c>
      <c r="F209" s="402"/>
      <c r="G209" s="388" t="s">
        <v>190</v>
      </c>
      <c r="H209" s="360">
        <f t="shared" si="35"/>
        <v>2.5</v>
      </c>
      <c r="I209" s="360">
        <f t="shared" si="30"/>
        <v>0</v>
      </c>
      <c r="J209" s="360"/>
      <c r="K209" s="360"/>
      <c r="L209" s="360">
        <v>2.5</v>
      </c>
      <c r="M209" s="360"/>
      <c r="N209" s="360"/>
      <c r="O209" s="360"/>
      <c r="P209" s="360"/>
      <c r="Q209" s="360"/>
      <c r="R209" s="360"/>
      <c r="S209" s="360">
        <f t="shared" si="25"/>
        <v>0</v>
      </c>
      <c r="T209" s="360"/>
      <c r="U209" s="360"/>
      <c r="V209" s="360"/>
      <c r="W209" s="360"/>
      <c r="X209" s="360"/>
      <c r="Y209" s="360"/>
      <c r="Z209" s="360">
        <f t="shared" si="32"/>
        <v>0</v>
      </c>
      <c r="AA209" s="360"/>
      <c r="AB209" s="360"/>
      <c r="AC209" s="360"/>
      <c r="AD209" s="360"/>
      <c r="AE209" s="360"/>
      <c r="AF209" s="360"/>
      <c r="AG209" s="360"/>
      <c r="AH209" s="360"/>
      <c r="AI209" s="360"/>
      <c r="AJ209" s="360"/>
      <c r="AK209" s="360"/>
      <c r="AL209" s="360"/>
      <c r="AM209" s="360"/>
      <c r="AN209" s="360"/>
      <c r="AO209" s="360"/>
      <c r="AP209" s="360">
        <f t="shared" si="33"/>
        <v>0</v>
      </c>
      <c r="AQ209" s="360"/>
      <c r="AR209" s="360"/>
      <c r="AS209" s="360"/>
      <c r="AT209" s="403" t="s">
        <v>767</v>
      </c>
      <c r="AU209" s="357" t="s">
        <v>155</v>
      </c>
      <c r="AV209" s="360" t="s">
        <v>197</v>
      </c>
      <c r="AW209" s="360" t="s">
        <v>198</v>
      </c>
      <c r="AX209" s="403"/>
      <c r="AY209" s="403"/>
      <c r="AZ209" s="397"/>
    </row>
    <row r="210" spans="1:53" s="413" customFormat="1" ht="15.6" customHeight="1">
      <c r="A210" s="407">
        <v>157</v>
      </c>
      <c r="B210" s="407">
        <v>6</v>
      </c>
      <c r="C210" s="407" t="s">
        <v>340</v>
      </c>
      <c r="D210" s="434" t="s">
        <v>2778</v>
      </c>
      <c r="E210" s="409">
        <v>1.4</v>
      </c>
      <c r="F210" s="435"/>
      <c r="G210" s="409" t="s">
        <v>330</v>
      </c>
      <c r="H210" s="409">
        <f t="shared" si="35"/>
        <v>1.4</v>
      </c>
      <c r="I210" s="409">
        <f t="shared" si="30"/>
        <v>0</v>
      </c>
      <c r="J210" s="409"/>
      <c r="K210" s="409"/>
      <c r="L210" s="409"/>
      <c r="M210" s="409"/>
      <c r="N210" s="409"/>
      <c r="O210" s="409"/>
      <c r="P210" s="409"/>
      <c r="Q210" s="409"/>
      <c r="R210" s="409"/>
      <c r="S210" s="409">
        <f t="shared" si="25"/>
        <v>0</v>
      </c>
      <c r="T210" s="409"/>
      <c r="U210" s="409"/>
      <c r="V210" s="409"/>
      <c r="W210" s="409"/>
      <c r="X210" s="409"/>
      <c r="Y210" s="409"/>
      <c r="Z210" s="409">
        <f t="shared" si="32"/>
        <v>1.4</v>
      </c>
      <c r="AA210" s="409"/>
      <c r="AB210" s="409"/>
      <c r="AC210" s="409"/>
      <c r="AD210" s="409"/>
      <c r="AE210" s="409"/>
      <c r="AF210" s="409"/>
      <c r="AG210" s="409">
        <v>1.4</v>
      </c>
      <c r="AH210" s="409"/>
      <c r="AI210" s="409"/>
      <c r="AJ210" s="409"/>
      <c r="AK210" s="409"/>
      <c r="AL210" s="409"/>
      <c r="AM210" s="409"/>
      <c r="AN210" s="409"/>
      <c r="AO210" s="409"/>
      <c r="AP210" s="409">
        <f t="shared" si="33"/>
        <v>0</v>
      </c>
      <c r="AQ210" s="409"/>
      <c r="AR210" s="409"/>
      <c r="AS210" s="409"/>
      <c r="AT210" s="436" t="s">
        <v>798</v>
      </c>
      <c r="AU210" s="407" t="s">
        <v>1793</v>
      </c>
      <c r="AV210" s="409" t="s">
        <v>197</v>
      </c>
      <c r="AW210" s="409" t="s">
        <v>198</v>
      </c>
      <c r="AX210" s="436"/>
      <c r="AY210" s="436"/>
      <c r="AZ210" s="437"/>
    </row>
    <row r="211" spans="1:53" s="413" customFormat="1" ht="36.6" customHeight="1">
      <c r="A211" s="407">
        <v>157</v>
      </c>
      <c r="B211" s="407">
        <v>7</v>
      </c>
      <c r="C211" s="407" t="s">
        <v>340</v>
      </c>
      <c r="D211" s="434" t="s">
        <v>2779</v>
      </c>
      <c r="E211" s="409">
        <v>0.68</v>
      </c>
      <c r="F211" s="435"/>
      <c r="G211" s="409" t="s">
        <v>330</v>
      </c>
      <c r="H211" s="409">
        <f t="shared" si="35"/>
        <v>0.68</v>
      </c>
      <c r="I211" s="409">
        <f t="shared" si="30"/>
        <v>0</v>
      </c>
      <c r="J211" s="409"/>
      <c r="K211" s="409"/>
      <c r="L211" s="409"/>
      <c r="M211" s="409"/>
      <c r="N211" s="409"/>
      <c r="O211" s="409"/>
      <c r="P211" s="409"/>
      <c r="Q211" s="409"/>
      <c r="R211" s="409"/>
      <c r="S211" s="409">
        <f t="shared" si="25"/>
        <v>0</v>
      </c>
      <c r="T211" s="409"/>
      <c r="U211" s="409"/>
      <c r="V211" s="409"/>
      <c r="W211" s="409"/>
      <c r="X211" s="409"/>
      <c r="Y211" s="409"/>
      <c r="Z211" s="409">
        <f t="shared" si="32"/>
        <v>0.68</v>
      </c>
      <c r="AA211" s="409"/>
      <c r="AB211" s="409"/>
      <c r="AC211" s="409"/>
      <c r="AD211" s="409"/>
      <c r="AE211" s="409"/>
      <c r="AF211" s="409"/>
      <c r="AG211" s="409">
        <v>0.68</v>
      </c>
      <c r="AH211" s="409"/>
      <c r="AI211" s="409"/>
      <c r="AJ211" s="409"/>
      <c r="AK211" s="409"/>
      <c r="AL211" s="409"/>
      <c r="AM211" s="409"/>
      <c r="AN211" s="409"/>
      <c r="AO211" s="409"/>
      <c r="AP211" s="409">
        <f t="shared" si="33"/>
        <v>0</v>
      </c>
      <c r="AQ211" s="409"/>
      <c r="AR211" s="409"/>
      <c r="AS211" s="409"/>
      <c r="AT211" s="436" t="s">
        <v>798</v>
      </c>
      <c r="AU211" s="407" t="s">
        <v>1793</v>
      </c>
      <c r="AV211" s="409" t="s">
        <v>197</v>
      </c>
      <c r="AW211" s="409" t="s">
        <v>198</v>
      </c>
      <c r="AX211" s="436"/>
      <c r="AY211" s="436"/>
      <c r="AZ211" s="437"/>
    </row>
    <row r="212" spans="1:53" s="356" customFormat="1" ht="36.6" customHeight="1">
      <c r="A212" s="357">
        <v>157</v>
      </c>
      <c r="B212" s="357">
        <v>8</v>
      </c>
      <c r="C212" s="357" t="s">
        <v>340</v>
      </c>
      <c r="D212" s="396" t="s">
        <v>1486</v>
      </c>
      <c r="E212" s="360">
        <v>0.45</v>
      </c>
      <c r="F212" s="361"/>
      <c r="G212" s="360" t="s">
        <v>1525</v>
      </c>
      <c r="H212" s="360">
        <f t="shared" si="35"/>
        <v>0.44999999999999996</v>
      </c>
      <c r="I212" s="360">
        <f t="shared" si="30"/>
        <v>0</v>
      </c>
      <c r="J212" s="360"/>
      <c r="K212" s="360"/>
      <c r="L212" s="360"/>
      <c r="M212" s="360"/>
      <c r="N212" s="360"/>
      <c r="O212" s="360"/>
      <c r="P212" s="360"/>
      <c r="Q212" s="360"/>
      <c r="R212" s="360"/>
      <c r="S212" s="360">
        <f t="shared" si="25"/>
        <v>0.3</v>
      </c>
      <c r="T212" s="360"/>
      <c r="U212" s="360"/>
      <c r="V212" s="360"/>
      <c r="W212" s="360">
        <v>0.3</v>
      </c>
      <c r="X212" s="360"/>
      <c r="Y212" s="360"/>
      <c r="Z212" s="360">
        <f t="shared" si="32"/>
        <v>0.15</v>
      </c>
      <c r="AA212" s="360"/>
      <c r="AB212" s="360"/>
      <c r="AC212" s="360"/>
      <c r="AD212" s="360"/>
      <c r="AE212" s="360"/>
      <c r="AF212" s="360"/>
      <c r="AG212" s="360"/>
      <c r="AH212" s="360"/>
      <c r="AI212" s="360"/>
      <c r="AJ212" s="360"/>
      <c r="AK212" s="360"/>
      <c r="AL212" s="360"/>
      <c r="AM212" s="360"/>
      <c r="AN212" s="360"/>
      <c r="AO212" s="360">
        <v>0.15</v>
      </c>
      <c r="AP212" s="360">
        <f t="shared" si="33"/>
        <v>0</v>
      </c>
      <c r="AQ212" s="360"/>
      <c r="AR212" s="360"/>
      <c r="AS212" s="360"/>
      <c r="AT212" s="403" t="s">
        <v>798</v>
      </c>
      <c r="AU212" s="357" t="s">
        <v>1793</v>
      </c>
      <c r="AV212" s="360" t="s">
        <v>197</v>
      </c>
      <c r="AW212" s="360" t="s">
        <v>198</v>
      </c>
      <c r="AX212" s="403"/>
      <c r="AY212" s="403"/>
      <c r="AZ212" s="397"/>
    </row>
    <row r="213" spans="1:53" s="356" customFormat="1" ht="36.6" customHeight="1">
      <c r="A213" s="357">
        <v>157</v>
      </c>
      <c r="B213" s="357">
        <v>9</v>
      </c>
      <c r="C213" s="357" t="s">
        <v>340</v>
      </c>
      <c r="D213" s="396" t="s">
        <v>1487</v>
      </c>
      <c r="E213" s="360">
        <v>0.3</v>
      </c>
      <c r="F213" s="361"/>
      <c r="G213" s="360" t="s">
        <v>311</v>
      </c>
      <c r="H213" s="360">
        <f t="shared" si="35"/>
        <v>0.3</v>
      </c>
      <c r="I213" s="360">
        <f t="shared" si="30"/>
        <v>0</v>
      </c>
      <c r="J213" s="360"/>
      <c r="K213" s="360"/>
      <c r="L213" s="360"/>
      <c r="M213" s="360"/>
      <c r="N213" s="360"/>
      <c r="O213" s="360">
        <v>0.3</v>
      </c>
      <c r="P213" s="360"/>
      <c r="Q213" s="360"/>
      <c r="R213" s="360"/>
      <c r="S213" s="360">
        <f t="shared" si="25"/>
        <v>0</v>
      </c>
      <c r="T213" s="360"/>
      <c r="U213" s="360"/>
      <c r="V213" s="360"/>
      <c r="W213" s="360"/>
      <c r="X213" s="360"/>
      <c r="Y213" s="360"/>
      <c r="Z213" s="360">
        <f t="shared" si="32"/>
        <v>0</v>
      </c>
      <c r="AA213" s="360"/>
      <c r="AB213" s="360"/>
      <c r="AC213" s="360"/>
      <c r="AD213" s="360"/>
      <c r="AE213" s="360"/>
      <c r="AF213" s="360"/>
      <c r="AG213" s="360"/>
      <c r="AH213" s="360"/>
      <c r="AI213" s="360"/>
      <c r="AJ213" s="360"/>
      <c r="AK213" s="360"/>
      <c r="AL213" s="360"/>
      <c r="AM213" s="360"/>
      <c r="AN213" s="360"/>
      <c r="AO213" s="360"/>
      <c r="AP213" s="360">
        <f t="shared" si="33"/>
        <v>0</v>
      </c>
      <c r="AQ213" s="360"/>
      <c r="AR213" s="360"/>
      <c r="AS213" s="360"/>
      <c r="AT213" s="403" t="s">
        <v>1076</v>
      </c>
      <c r="AU213" s="357" t="s">
        <v>1799</v>
      </c>
      <c r="AV213" s="360" t="s">
        <v>197</v>
      </c>
      <c r="AW213" s="360" t="s">
        <v>198</v>
      </c>
      <c r="AX213" s="403"/>
      <c r="AY213" s="403"/>
      <c r="AZ213" s="397"/>
    </row>
    <row r="214" spans="1:53" s="356" customFormat="1" ht="36.6" customHeight="1">
      <c r="A214" s="357">
        <v>157</v>
      </c>
      <c r="B214" s="357">
        <v>10</v>
      </c>
      <c r="C214" s="357" t="s">
        <v>340</v>
      </c>
      <c r="D214" s="396" t="s">
        <v>1535</v>
      </c>
      <c r="E214" s="360">
        <v>0.6</v>
      </c>
      <c r="F214" s="361"/>
      <c r="G214" s="360" t="s">
        <v>308</v>
      </c>
      <c r="H214" s="360">
        <f t="shared" si="35"/>
        <v>0.6</v>
      </c>
      <c r="I214" s="360">
        <f t="shared" si="30"/>
        <v>0</v>
      </c>
      <c r="J214" s="360"/>
      <c r="K214" s="360"/>
      <c r="L214" s="360"/>
      <c r="M214" s="360"/>
      <c r="N214" s="360">
        <v>0.6</v>
      </c>
      <c r="O214" s="360"/>
      <c r="P214" s="360"/>
      <c r="Q214" s="360"/>
      <c r="R214" s="360"/>
      <c r="S214" s="360">
        <f t="shared" si="25"/>
        <v>0</v>
      </c>
      <c r="T214" s="360"/>
      <c r="U214" s="360"/>
      <c r="V214" s="360"/>
      <c r="W214" s="360"/>
      <c r="X214" s="360"/>
      <c r="Y214" s="360"/>
      <c r="Z214" s="360">
        <f t="shared" si="32"/>
        <v>0</v>
      </c>
      <c r="AA214" s="360"/>
      <c r="AB214" s="360"/>
      <c r="AC214" s="360"/>
      <c r="AD214" s="360"/>
      <c r="AE214" s="360"/>
      <c r="AF214" s="360"/>
      <c r="AG214" s="360"/>
      <c r="AH214" s="360"/>
      <c r="AI214" s="360"/>
      <c r="AJ214" s="360"/>
      <c r="AK214" s="360"/>
      <c r="AL214" s="360"/>
      <c r="AM214" s="360"/>
      <c r="AN214" s="360"/>
      <c r="AO214" s="360"/>
      <c r="AP214" s="360">
        <f t="shared" si="33"/>
        <v>0</v>
      </c>
      <c r="AQ214" s="360"/>
      <c r="AR214" s="360"/>
      <c r="AS214" s="360"/>
      <c r="AT214" s="403"/>
      <c r="AU214" s="357" t="s">
        <v>158</v>
      </c>
      <c r="AV214" s="360" t="s">
        <v>197</v>
      </c>
      <c r="AW214" s="360" t="s">
        <v>198</v>
      </c>
      <c r="AX214" s="403"/>
      <c r="AY214" s="403"/>
      <c r="AZ214" s="397"/>
    </row>
    <row r="215" spans="1:53" s="356" customFormat="1" ht="46.9" customHeight="1">
      <c r="A215" s="357">
        <v>18</v>
      </c>
      <c r="B215" s="358">
        <v>23</v>
      </c>
      <c r="C215" s="357" t="s">
        <v>340</v>
      </c>
      <c r="D215" s="359" t="s">
        <v>1488</v>
      </c>
      <c r="E215" s="360">
        <v>0.1</v>
      </c>
      <c r="F215" s="367"/>
      <c r="G215" s="360" t="s">
        <v>344</v>
      </c>
      <c r="H215" s="360">
        <f t="shared" si="35"/>
        <v>0.1</v>
      </c>
      <c r="I215" s="360">
        <f t="shared" si="30"/>
        <v>0</v>
      </c>
      <c r="J215" s="360"/>
      <c r="K215" s="360"/>
      <c r="L215" s="360"/>
      <c r="M215" s="360"/>
      <c r="N215" s="360"/>
      <c r="O215" s="360"/>
      <c r="P215" s="360"/>
      <c r="Q215" s="360"/>
      <c r="R215" s="360"/>
      <c r="S215" s="360">
        <f t="shared" si="25"/>
        <v>0</v>
      </c>
      <c r="T215" s="360"/>
      <c r="U215" s="360"/>
      <c r="V215" s="360"/>
      <c r="W215" s="360"/>
      <c r="X215" s="360"/>
      <c r="Y215" s="360"/>
      <c r="Z215" s="360">
        <f t="shared" si="32"/>
        <v>0.1</v>
      </c>
      <c r="AA215" s="360"/>
      <c r="AB215" s="360"/>
      <c r="AC215" s="360"/>
      <c r="AD215" s="360"/>
      <c r="AE215" s="360"/>
      <c r="AF215" s="360"/>
      <c r="AG215" s="360"/>
      <c r="AH215" s="360"/>
      <c r="AI215" s="360"/>
      <c r="AJ215" s="360"/>
      <c r="AK215" s="360"/>
      <c r="AL215" s="360"/>
      <c r="AM215" s="360"/>
      <c r="AN215" s="360">
        <v>0.1</v>
      </c>
      <c r="AO215" s="360"/>
      <c r="AP215" s="360">
        <f t="shared" si="33"/>
        <v>0</v>
      </c>
      <c r="AQ215" s="360"/>
      <c r="AR215" s="367"/>
      <c r="AS215" s="367"/>
      <c r="AT215" s="357" t="s">
        <v>51</v>
      </c>
      <c r="AU215" s="368" t="s">
        <v>1793</v>
      </c>
      <c r="AV215" s="360" t="s">
        <v>197</v>
      </c>
      <c r="AW215" s="360" t="s">
        <v>198</v>
      </c>
      <c r="AX215" s="357" t="s">
        <v>213</v>
      </c>
      <c r="AY215" s="369"/>
      <c r="AZ215" s="370"/>
      <c r="BA215" s="356" t="s">
        <v>1489</v>
      </c>
    </row>
    <row r="216" spans="1:53" s="356" customFormat="1" ht="15.6" customHeight="1">
      <c r="A216" s="357">
        <v>12</v>
      </c>
      <c r="B216" s="364">
        <v>24</v>
      </c>
      <c r="C216" s="357" t="s">
        <v>340</v>
      </c>
      <c r="D216" s="359" t="s">
        <v>208</v>
      </c>
      <c r="E216" s="360">
        <v>0.15</v>
      </c>
      <c r="F216" s="361"/>
      <c r="G216" s="360" t="s">
        <v>308</v>
      </c>
      <c r="H216" s="360">
        <f t="shared" ref="H216:H231" si="36">SUM(I216,L216,M216,N216,O216,P216,Q216,R216,S216,Z216,AP216)</f>
        <v>0.15</v>
      </c>
      <c r="I216" s="360">
        <f t="shared" ref="I216:I231" si="37">SUM(J216:K216)</f>
        <v>0</v>
      </c>
      <c r="J216" s="360"/>
      <c r="K216" s="360"/>
      <c r="L216" s="360"/>
      <c r="M216" s="360"/>
      <c r="N216" s="360">
        <v>0.15</v>
      </c>
      <c r="O216" s="360"/>
      <c r="P216" s="360"/>
      <c r="Q216" s="360"/>
      <c r="R216" s="360"/>
      <c r="S216" s="360">
        <f t="shared" ref="S216:S231" si="38">SUM(T216:Y216)</f>
        <v>0</v>
      </c>
      <c r="T216" s="360"/>
      <c r="U216" s="360"/>
      <c r="V216" s="360"/>
      <c r="W216" s="360"/>
      <c r="X216" s="360"/>
      <c r="Y216" s="360"/>
      <c r="Z216" s="360">
        <f t="shared" ref="Z216:Z231" si="39">SUM(AA216:AO216)</f>
        <v>0</v>
      </c>
      <c r="AA216" s="360"/>
      <c r="AB216" s="360"/>
      <c r="AC216" s="360"/>
      <c r="AD216" s="360"/>
      <c r="AE216" s="360"/>
      <c r="AF216" s="360"/>
      <c r="AG216" s="360"/>
      <c r="AH216" s="360"/>
      <c r="AI216" s="360"/>
      <c r="AJ216" s="360"/>
      <c r="AK216" s="360"/>
      <c r="AL216" s="360"/>
      <c r="AM216" s="360"/>
      <c r="AN216" s="360"/>
      <c r="AO216" s="360"/>
      <c r="AP216" s="360">
        <f t="shared" ref="AP216:AP231" si="40">SUM(AQ216:AS216)</f>
        <v>0</v>
      </c>
      <c r="AQ216" s="360"/>
      <c r="AR216" s="360"/>
      <c r="AS216" s="360"/>
      <c r="AT216" s="357" t="s">
        <v>2238</v>
      </c>
      <c r="AU216" s="357" t="s">
        <v>156</v>
      </c>
      <c r="AV216" s="360" t="s">
        <v>197</v>
      </c>
      <c r="AW216" s="360" t="s">
        <v>198</v>
      </c>
      <c r="AX216" s="357"/>
      <c r="AY216" s="357"/>
      <c r="AZ216" s="438"/>
    </row>
    <row r="217" spans="1:53" s="356" customFormat="1" ht="15.6" customHeight="1">
      <c r="A217" s="357">
        <v>22</v>
      </c>
      <c r="B217" s="358">
        <v>25</v>
      </c>
      <c r="C217" s="357" t="s">
        <v>340</v>
      </c>
      <c r="D217" s="359" t="s">
        <v>1490</v>
      </c>
      <c r="E217" s="360">
        <v>0.05</v>
      </c>
      <c r="F217" s="367"/>
      <c r="G217" s="360" t="s">
        <v>308</v>
      </c>
      <c r="H217" s="360">
        <f t="shared" si="36"/>
        <v>0.05</v>
      </c>
      <c r="I217" s="360">
        <f t="shared" si="37"/>
        <v>0</v>
      </c>
      <c r="J217" s="360"/>
      <c r="K217" s="360"/>
      <c r="L217" s="360"/>
      <c r="M217" s="360"/>
      <c r="N217" s="360">
        <v>0.05</v>
      </c>
      <c r="O217" s="360"/>
      <c r="P217" s="360"/>
      <c r="Q217" s="360"/>
      <c r="R217" s="360"/>
      <c r="S217" s="360">
        <f t="shared" si="38"/>
        <v>0</v>
      </c>
      <c r="T217" s="360"/>
      <c r="U217" s="360"/>
      <c r="V217" s="360"/>
      <c r="W217" s="360"/>
      <c r="X217" s="360"/>
      <c r="Y217" s="360"/>
      <c r="Z217" s="360">
        <f t="shared" si="39"/>
        <v>0</v>
      </c>
      <c r="AA217" s="360"/>
      <c r="AB217" s="360"/>
      <c r="AC217" s="360"/>
      <c r="AD217" s="360"/>
      <c r="AE217" s="360"/>
      <c r="AF217" s="360"/>
      <c r="AG217" s="360"/>
      <c r="AH217" s="360"/>
      <c r="AI217" s="360"/>
      <c r="AJ217" s="360"/>
      <c r="AK217" s="360"/>
      <c r="AL217" s="360"/>
      <c r="AM217" s="360"/>
      <c r="AN217" s="360"/>
      <c r="AO217" s="360"/>
      <c r="AP217" s="360">
        <f t="shared" si="40"/>
        <v>0</v>
      </c>
      <c r="AQ217" s="360"/>
      <c r="AR217" s="367"/>
      <c r="AS217" s="367"/>
      <c r="AT217" s="357" t="s">
        <v>209</v>
      </c>
      <c r="AU217" s="368" t="s">
        <v>1796</v>
      </c>
      <c r="AV217" s="360" t="s">
        <v>197</v>
      </c>
      <c r="AW217" s="360" t="s">
        <v>198</v>
      </c>
      <c r="AX217" s="357"/>
      <c r="AY217" s="379"/>
      <c r="AZ217" s="380"/>
    </row>
    <row r="218" spans="1:53" s="356" customFormat="1" ht="15.6" customHeight="1">
      <c r="A218" s="357">
        <v>22</v>
      </c>
      <c r="B218" s="364">
        <v>26</v>
      </c>
      <c r="C218" s="357" t="s">
        <v>340</v>
      </c>
      <c r="D218" s="359" t="s">
        <v>1491</v>
      </c>
      <c r="E218" s="360">
        <v>0.1</v>
      </c>
      <c r="F218" s="367"/>
      <c r="G218" s="360" t="s">
        <v>330</v>
      </c>
      <c r="H218" s="360">
        <f t="shared" si="36"/>
        <v>0.1</v>
      </c>
      <c r="I218" s="360">
        <f t="shared" si="37"/>
        <v>0</v>
      </c>
      <c r="J218" s="360"/>
      <c r="K218" s="360"/>
      <c r="L218" s="360"/>
      <c r="M218" s="360"/>
      <c r="N218" s="360"/>
      <c r="O218" s="360"/>
      <c r="P218" s="360"/>
      <c r="Q218" s="360"/>
      <c r="R218" s="360"/>
      <c r="S218" s="360">
        <f t="shared" si="38"/>
        <v>0</v>
      </c>
      <c r="T218" s="360"/>
      <c r="U218" s="360"/>
      <c r="V218" s="360"/>
      <c r="W218" s="360"/>
      <c r="X218" s="360"/>
      <c r="Y218" s="360"/>
      <c r="Z218" s="360">
        <f t="shared" si="39"/>
        <v>0.1</v>
      </c>
      <c r="AA218" s="360"/>
      <c r="AB218" s="360"/>
      <c r="AC218" s="360"/>
      <c r="AD218" s="360"/>
      <c r="AE218" s="360"/>
      <c r="AF218" s="360"/>
      <c r="AG218" s="360">
        <v>0.1</v>
      </c>
      <c r="AH218" s="360"/>
      <c r="AI218" s="360"/>
      <c r="AJ218" s="360"/>
      <c r="AK218" s="360"/>
      <c r="AL218" s="360"/>
      <c r="AM218" s="360"/>
      <c r="AN218" s="360"/>
      <c r="AO218" s="360"/>
      <c r="AP218" s="360">
        <f t="shared" si="40"/>
        <v>0</v>
      </c>
      <c r="AQ218" s="360"/>
      <c r="AR218" s="367"/>
      <c r="AS218" s="367"/>
      <c r="AT218" s="357"/>
      <c r="AU218" s="368" t="s">
        <v>1794</v>
      </c>
      <c r="AV218" s="360" t="s">
        <v>197</v>
      </c>
      <c r="AW218" s="360" t="s">
        <v>198</v>
      </c>
      <c r="AX218" s="357"/>
      <c r="AY218" s="379"/>
      <c r="AZ218" s="380"/>
    </row>
    <row r="219" spans="1:53" s="356" customFormat="1" ht="15.6" customHeight="1">
      <c r="A219" s="357">
        <v>22</v>
      </c>
      <c r="B219" s="358">
        <v>27</v>
      </c>
      <c r="C219" s="357" t="s">
        <v>340</v>
      </c>
      <c r="D219" s="359" t="s">
        <v>1492</v>
      </c>
      <c r="E219" s="360">
        <v>0.1</v>
      </c>
      <c r="F219" s="367"/>
      <c r="G219" s="360" t="s">
        <v>305</v>
      </c>
      <c r="H219" s="360">
        <f t="shared" si="36"/>
        <v>0.1</v>
      </c>
      <c r="I219" s="360">
        <f t="shared" si="37"/>
        <v>0.1</v>
      </c>
      <c r="J219" s="360"/>
      <c r="K219" s="360">
        <v>0.1</v>
      </c>
      <c r="L219" s="360"/>
      <c r="M219" s="360"/>
      <c r="N219" s="360"/>
      <c r="O219" s="360"/>
      <c r="P219" s="360"/>
      <c r="Q219" s="360"/>
      <c r="R219" s="360"/>
      <c r="S219" s="360">
        <f t="shared" si="38"/>
        <v>0</v>
      </c>
      <c r="T219" s="360"/>
      <c r="U219" s="360"/>
      <c r="V219" s="360"/>
      <c r="W219" s="360"/>
      <c r="X219" s="360"/>
      <c r="Y219" s="360"/>
      <c r="Z219" s="360">
        <f t="shared" si="39"/>
        <v>0</v>
      </c>
      <c r="AA219" s="360"/>
      <c r="AB219" s="360"/>
      <c r="AC219" s="360"/>
      <c r="AD219" s="360"/>
      <c r="AE219" s="360"/>
      <c r="AF219" s="360"/>
      <c r="AG219" s="360"/>
      <c r="AH219" s="360"/>
      <c r="AI219" s="360"/>
      <c r="AJ219" s="360"/>
      <c r="AK219" s="360"/>
      <c r="AL219" s="360"/>
      <c r="AM219" s="360"/>
      <c r="AN219" s="360"/>
      <c r="AO219" s="360"/>
      <c r="AP219" s="360">
        <f t="shared" si="40"/>
        <v>0</v>
      </c>
      <c r="AQ219" s="360"/>
      <c r="AR219" s="367"/>
      <c r="AS219" s="367"/>
      <c r="AT219" s="357" t="s">
        <v>3215</v>
      </c>
      <c r="AU219" s="368" t="s">
        <v>154</v>
      </c>
      <c r="AV219" s="360" t="s">
        <v>197</v>
      </c>
      <c r="AW219" s="360" t="s">
        <v>198</v>
      </c>
      <c r="AX219" s="357"/>
      <c r="AY219" s="379"/>
      <c r="AZ219" s="380"/>
    </row>
    <row r="220" spans="1:53" s="356" customFormat="1" ht="15.6" customHeight="1">
      <c r="A220" s="357">
        <v>22</v>
      </c>
      <c r="B220" s="364">
        <v>28</v>
      </c>
      <c r="C220" s="357" t="s">
        <v>340</v>
      </c>
      <c r="D220" s="359" t="s">
        <v>1493</v>
      </c>
      <c r="E220" s="360">
        <v>0.1</v>
      </c>
      <c r="F220" s="367"/>
      <c r="G220" s="360" t="s">
        <v>330</v>
      </c>
      <c r="H220" s="360">
        <f t="shared" si="36"/>
        <v>0.1</v>
      </c>
      <c r="I220" s="360">
        <f t="shared" si="37"/>
        <v>0</v>
      </c>
      <c r="J220" s="360"/>
      <c r="K220" s="360"/>
      <c r="L220" s="360"/>
      <c r="M220" s="360"/>
      <c r="N220" s="360"/>
      <c r="O220" s="360"/>
      <c r="P220" s="360"/>
      <c r="Q220" s="360"/>
      <c r="R220" s="360"/>
      <c r="S220" s="360">
        <f t="shared" si="38"/>
        <v>0</v>
      </c>
      <c r="T220" s="360"/>
      <c r="U220" s="360"/>
      <c r="V220" s="360"/>
      <c r="W220" s="360"/>
      <c r="X220" s="360"/>
      <c r="Y220" s="360"/>
      <c r="Z220" s="360">
        <f t="shared" si="39"/>
        <v>0.1</v>
      </c>
      <c r="AA220" s="360"/>
      <c r="AB220" s="360"/>
      <c r="AC220" s="360"/>
      <c r="AD220" s="360"/>
      <c r="AE220" s="360"/>
      <c r="AF220" s="360"/>
      <c r="AG220" s="360">
        <v>0.1</v>
      </c>
      <c r="AH220" s="360"/>
      <c r="AI220" s="360"/>
      <c r="AJ220" s="360"/>
      <c r="AK220" s="360"/>
      <c r="AL220" s="360"/>
      <c r="AM220" s="360"/>
      <c r="AN220" s="360"/>
      <c r="AO220" s="360"/>
      <c r="AP220" s="360">
        <f t="shared" si="40"/>
        <v>0</v>
      </c>
      <c r="AQ220" s="360"/>
      <c r="AR220" s="367"/>
      <c r="AS220" s="367"/>
      <c r="AT220" s="357" t="s">
        <v>1076</v>
      </c>
      <c r="AU220" s="368" t="s">
        <v>1799</v>
      </c>
      <c r="AV220" s="360" t="s">
        <v>197</v>
      </c>
      <c r="AW220" s="360" t="s">
        <v>198</v>
      </c>
      <c r="AX220" s="357"/>
      <c r="AY220" s="379"/>
      <c r="AZ220" s="380"/>
    </row>
    <row r="221" spans="1:53" s="413" customFormat="1" ht="15.6" customHeight="1">
      <c r="A221" s="407">
        <v>12</v>
      </c>
      <c r="B221" s="439"/>
      <c r="C221" s="407" t="s">
        <v>340</v>
      </c>
      <c r="D221" s="434" t="s">
        <v>1494</v>
      </c>
      <c r="E221" s="409">
        <v>0.1</v>
      </c>
      <c r="F221" s="435"/>
      <c r="G221" s="409" t="s">
        <v>308</v>
      </c>
      <c r="H221" s="409">
        <f t="shared" si="36"/>
        <v>0.1</v>
      </c>
      <c r="I221" s="409">
        <f t="shared" si="37"/>
        <v>0</v>
      </c>
      <c r="J221" s="409"/>
      <c r="K221" s="409"/>
      <c r="L221" s="409"/>
      <c r="M221" s="409"/>
      <c r="N221" s="409">
        <v>0.1</v>
      </c>
      <c r="O221" s="409"/>
      <c r="P221" s="409"/>
      <c r="Q221" s="409"/>
      <c r="R221" s="409"/>
      <c r="S221" s="409">
        <f t="shared" si="38"/>
        <v>0</v>
      </c>
      <c r="T221" s="409"/>
      <c r="U221" s="409"/>
      <c r="V221" s="409"/>
      <c r="W221" s="409"/>
      <c r="X221" s="409"/>
      <c r="Y221" s="409"/>
      <c r="Z221" s="409">
        <f t="shared" si="39"/>
        <v>0</v>
      </c>
      <c r="AA221" s="409"/>
      <c r="AB221" s="409"/>
      <c r="AC221" s="409"/>
      <c r="AD221" s="409"/>
      <c r="AE221" s="409"/>
      <c r="AF221" s="409"/>
      <c r="AG221" s="409"/>
      <c r="AH221" s="409"/>
      <c r="AI221" s="409"/>
      <c r="AJ221" s="409"/>
      <c r="AK221" s="409"/>
      <c r="AL221" s="409"/>
      <c r="AM221" s="409"/>
      <c r="AN221" s="409"/>
      <c r="AO221" s="409"/>
      <c r="AP221" s="409">
        <f t="shared" si="40"/>
        <v>0</v>
      </c>
      <c r="AQ221" s="409"/>
      <c r="AR221" s="409"/>
      <c r="AS221" s="409"/>
      <c r="AT221" s="407"/>
      <c r="AU221" s="407" t="s">
        <v>1793</v>
      </c>
      <c r="AV221" s="409" t="s">
        <v>197</v>
      </c>
      <c r="AW221" s="409" t="s">
        <v>198</v>
      </c>
      <c r="AX221" s="407"/>
      <c r="AY221" s="407"/>
      <c r="AZ221" s="440"/>
    </row>
    <row r="222" spans="1:53" s="413" customFormat="1" ht="15.6" customHeight="1">
      <c r="A222" s="407">
        <v>22</v>
      </c>
      <c r="B222" s="441"/>
      <c r="C222" s="407" t="s">
        <v>340</v>
      </c>
      <c r="D222" s="434" t="s">
        <v>1494</v>
      </c>
      <c r="E222" s="409">
        <v>0.1</v>
      </c>
      <c r="F222" s="410"/>
      <c r="G222" s="409" t="s">
        <v>308</v>
      </c>
      <c r="H222" s="409">
        <f t="shared" si="36"/>
        <v>0.1</v>
      </c>
      <c r="I222" s="409">
        <f t="shared" si="37"/>
        <v>0</v>
      </c>
      <c r="J222" s="409"/>
      <c r="K222" s="409"/>
      <c r="L222" s="409"/>
      <c r="M222" s="409"/>
      <c r="N222" s="409">
        <v>0.1</v>
      </c>
      <c r="O222" s="409"/>
      <c r="P222" s="409"/>
      <c r="Q222" s="409"/>
      <c r="R222" s="409"/>
      <c r="S222" s="409">
        <f t="shared" si="38"/>
        <v>0</v>
      </c>
      <c r="T222" s="409"/>
      <c r="U222" s="409"/>
      <c r="V222" s="409"/>
      <c r="W222" s="409"/>
      <c r="X222" s="409"/>
      <c r="Y222" s="409"/>
      <c r="Z222" s="409">
        <f t="shared" si="39"/>
        <v>0</v>
      </c>
      <c r="AA222" s="409"/>
      <c r="AB222" s="409"/>
      <c r="AC222" s="409"/>
      <c r="AD222" s="409"/>
      <c r="AE222" s="409"/>
      <c r="AF222" s="409"/>
      <c r="AG222" s="409"/>
      <c r="AH222" s="409"/>
      <c r="AI222" s="409"/>
      <c r="AJ222" s="409"/>
      <c r="AK222" s="409"/>
      <c r="AL222" s="409"/>
      <c r="AM222" s="409"/>
      <c r="AN222" s="409"/>
      <c r="AO222" s="409"/>
      <c r="AP222" s="409">
        <f t="shared" si="40"/>
        <v>0</v>
      </c>
      <c r="AQ222" s="409"/>
      <c r="AR222" s="410"/>
      <c r="AS222" s="410"/>
      <c r="AT222" s="407"/>
      <c r="AU222" s="428" t="s">
        <v>1795</v>
      </c>
      <c r="AV222" s="409" t="s">
        <v>197</v>
      </c>
      <c r="AW222" s="409" t="s">
        <v>198</v>
      </c>
      <c r="AX222" s="407"/>
      <c r="AY222" s="429"/>
      <c r="AZ222" s="430"/>
    </row>
    <row r="223" spans="1:53" s="413" customFormat="1" ht="15.6" customHeight="1">
      <c r="A223" s="407">
        <v>22</v>
      </c>
      <c r="B223" s="439"/>
      <c r="C223" s="407" t="s">
        <v>340</v>
      </c>
      <c r="D223" s="434" t="s">
        <v>1494</v>
      </c>
      <c r="E223" s="409">
        <v>0.1</v>
      </c>
      <c r="F223" s="410"/>
      <c r="G223" s="409" t="s">
        <v>308</v>
      </c>
      <c r="H223" s="409">
        <f t="shared" si="36"/>
        <v>0.1</v>
      </c>
      <c r="I223" s="409">
        <f t="shared" si="37"/>
        <v>0</v>
      </c>
      <c r="J223" s="409"/>
      <c r="K223" s="409"/>
      <c r="L223" s="409"/>
      <c r="M223" s="409"/>
      <c r="N223" s="409">
        <v>0.1</v>
      </c>
      <c r="O223" s="409"/>
      <c r="P223" s="409"/>
      <c r="Q223" s="409"/>
      <c r="R223" s="409"/>
      <c r="S223" s="409">
        <f t="shared" si="38"/>
        <v>0</v>
      </c>
      <c r="T223" s="409"/>
      <c r="U223" s="409"/>
      <c r="V223" s="409"/>
      <c r="W223" s="409"/>
      <c r="X223" s="409"/>
      <c r="Y223" s="409"/>
      <c r="Z223" s="409">
        <f t="shared" si="39"/>
        <v>0</v>
      </c>
      <c r="AA223" s="409"/>
      <c r="AB223" s="409"/>
      <c r="AC223" s="409"/>
      <c r="AD223" s="409"/>
      <c r="AE223" s="409"/>
      <c r="AF223" s="409"/>
      <c r="AG223" s="409"/>
      <c r="AH223" s="409"/>
      <c r="AI223" s="409"/>
      <c r="AJ223" s="409"/>
      <c r="AK223" s="409"/>
      <c r="AL223" s="409"/>
      <c r="AM223" s="409"/>
      <c r="AN223" s="409"/>
      <c r="AO223" s="409"/>
      <c r="AP223" s="409">
        <f t="shared" si="40"/>
        <v>0</v>
      </c>
      <c r="AQ223" s="409"/>
      <c r="AR223" s="410"/>
      <c r="AS223" s="410"/>
      <c r="AT223" s="407"/>
      <c r="AU223" s="428" t="s">
        <v>1797</v>
      </c>
      <c r="AV223" s="409" t="s">
        <v>197</v>
      </c>
      <c r="AW223" s="409" t="s">
        <v>198</v>
      </c>
      <c r="AX223" s="407"/>
      <c r="AY223" s="429"/>
      <c r="AZ223" s="430"/>
    </row>
    <row r="224" spans="1:53" s="413" customFormat="1" ht="15.6" customHeight="1">
      <c r="A224" s="407">
        <v>22</v>
      </c>
      <c r="B224" s="441"/>
      <c r="C224" s="407" t="s">
        <v>340</v>
      </c>
      <c r="D224" s="434" t="s">
        <v>1494</v>
      </c>
      <c r="E224" s="409">
        <v>0.1</v>
      </c>
      <c r="F224" s="410"/>
      <c r="G224" s="409" t="s">
        <v>308</v>
      </c>
      <c r="H224" s="409">
        <f t="shared" si="36"/>
        <v>0.1</v>
      </c>
      <c r="I224" s="409">
        <f t="shared" si="37"/>
        <v>0</v>
      </c>
      <c r="J224" s="409"/>
      <c r="K224" s="409"/>
      <c r="L224" s="409"/>
      <c r="M224" s="409"/>
      <c r="N224" s="409">
        <v>0.1</v>
      </c>
      <c r="O224" s="409"/>
      <c r="P224" s="409"/>
      <c r="Q224" s="409"/>
      <c r="R224" s="409"/>
      <c r="S224" s="409">
        <f t="shared" si="38"/>
        <v>0</v>
      </c>
      <c r="T224" s="409"/>
      <c r="U224" s="409"/>
      <c r="V224" s="409"/>
      <c r="W224" s="409"/>
      <c r="X224" s="409"/>
      <c r="Y224" s="409"/>
      <c r="Z224" s="409">
        <f t="shared" si="39"/>
        <v>0</v>
      </c>
      <c r="AA224" s="409"/>
      <c r="AB224" s="409"/>
      <c r="AC224" s="409"/>
      <c r="AD224" s="409"/>
      <c r="AE224" s="409"/>
      <c r="AF224" s="409"/>
      <c r="AG224" s="409"/>
      <c r="AH224" s="409"/>
      <c r="AI224" s="409"/>
      <c r="AJ224" s="409"/>
      <c r="AK224" s="409"/>
      <c r="AL224" s="409"/>
      <c r="AM224" s="409"/>
      <c r="AN224" s="409"/>
      <c r="AO224" s="409"/>
      <c r="AP224" s="409">
        <f t="shared" si="40"/>
        <v>0</v>
      </c>
      <c r="AQ224" s="409"/>
      <c r="AR224" s="410"/>
      <c r="AS224" s="410"/>
      <c r="AT224" s="407"/>
      <c r="AU224" s="428" t="s">
        <v>157</v>
      </c>
      <c r="AV224" s="409" t="s">
        <v>197</v>
      </c>
      <c r="AW224" s="409" t="s">
        <v>198</v>
      </c>
      <c r="AX224" s="407"/>
      <c r="AY224" s="429"/>
      <c r="AZ224" s="430"/>
    </row>
    <row r="225" spans="1:52" s="413" customFormat="1" ht="15.6" customHeight="1">
      <c r="A225" s="407">
        <v>22</v>
      </c>
      <c r="B225" s="439"/>
      <c r="C225" s="407" t="s">
        <v>340</v>
      </c>
      <c r="D225" s="434" t="s">
        <v>1494</v>
      </c>
      <c r="E225" s="409">
        <v>0.1</v>
      </c>
      <c r="F225" s="410"/>
      <c r="G225" s="409" t="s">
        <v>308</v>
      </c>
      <c r="H225" s="409">
        <f t="shared" si="36"/>
        <v>0.1</v>
      </c>
      <c r="I225" s="409">
        <f t="shared" si="37"/>
        <v>0</v>
      </c>
      <c r="J225" s="409"/>
      <c r="K225" s="409"/>
      <c r="L225" s="409"/>
      <c r="M225" s="409"/>
      <c r="N225" s="409">
        <v>0.1</v>
      </c>
      <c r="O225" s="409"/>
      <c r="P225" s="409"/>
      <c r="Q225" s="409"/>
      <c r="R225" s="409"/>
      <c r="S225" s="409">
        <f t="shared" si="38"/>
        <v>0</v>
      </c>
      <c r="T225" s="409"/>
      <c r="U225" s="409"/>
      <c r="V225" s="409"/>
      <c r="W225" s="409"/>
      <c r="X225" s="409"/>
      <c r="Y225" s="409"/>
      <c r="Z225" s="409">
        <f t="shared" si="39"/>
        <v>0</v>
      </c>
      <c r="AA225" s="409"/>
      <c r="AB225" s="409"/>
      <c r="AC225" s="409"/>
      <c r="AD225" s="409"/>
      <c r="AE225" s="409"/>
      <c r="AF225" s="409"/>
      <c r="AG225" s="409"/>
      <c r="AH225" s="409"/>
      <c r="AI225" s="409"/>
      <c r="AJ225" s="409"/>
      <c r="AK225" s="409"/>
      <c r="AL225" s="409"/>
      <c r="AM225" s="409"/>
      <c r="AN225" s="409"/>
      <c r="AO225" s="409"/>
      <c r="AP225" s="409">
        <f t="shared" si="40"/>
        <v>0</v>
      </c>
      <c r="AQ225" s="409"/>
      <c r="AR225" s="410"/>
      <c r="AS225" s="410"/>
      <c r="AT225" s="407"/>
      <c r="AU225" s="428" t="s">
        <v>160</v>
      </c>
      <c r="AV225" s="409" t="s">
        <v>197</v>
      </c>
      <c r="AW225" s="409" t="s">
        <v>198</v>
      </c>
      <c r="AX225" s="407"/>
      <c r="AY225" s="429"/>
      <c r="AZ225" s="430"/>
    </row>
    <row r="226" spans="1:52" s="413" customFormat="1" ht="15.6" customHeight="1">
      <c r="A226" s="407">
        <v>12</v>
      </c>
      <c r="B226" s="439"/>
      <c r="C226" s="407" t="s">
        <v>340</v>
      </c>
      <c r="D226" s="434" t="s">
        <v>1494</v>
      </c>
      <c r="E226" s="409">
        <v>0.1</v>
      </c>
      <c r="F226" s="435"/>
      <c r="G226" s="409" t="s">
        <v>308</v>
      </c>
      <c r="H226" s="409">
        <f t="shared" si="36"/>
        <v>0.1</v>
      </c>
      <c r="I226" s="409">
        <f t="shared" si="37"/>
        <v>0</v>
      </c>
      <c r="J226" s="409"/>
      <c r="K226" s="409"/>
      <c r="L226" s="409"/>
      <c r="M226" s="409"/>
      <c r="N226" s="409">
        <v>0.1</v>
      </c>
      <c r="O226" s="409"/>
      <c r="P226" s="409"/>
      <c r="Q226" s="409"/>
      <c r="R226" s="409"/>
      <c r="S226" s="409">
        <f t="shared" si="38"/>
        <v>0</v>
      </c>
      <c r="T226" s="409"/>
      <c r="U226" s="409"/>
      <c r="V226" s="409"/>
      <c r="W226" s="409"/>
      <c r="X226" s="409"/>
      <c r="Y226" s="409"/>
      <c r="Z226" s="409">
        <f t="shared" si="39"/>
        <v>0</v>
      </c>
      <c r="AA226" s="409"/>
      <c r="AB226" s="409"/>
      <c r="AC226" s="409"/>
      <c r="AD226" s="409"/>
      <c r="AE226" s="409"/>
      <c r="AF226" s="409"/>
      <c r="AG226" s="409"/>
      <c r="AH226" s="409"/>
      <c r="AI226" s="409"/>
      <c r="AJ226" s="409"/>
      <c r="AK226" s="409"/>
      <c r="AL226" s="409"/>
      <c r="AM226" s="409"/>
      <c r="AN226" s="409"/>
      <c r="AO226" s="409"/>
      <c r="AP226" s="409">
        <f t="shared" si="40"/>
        <v>0</v>
      </c>
      <c r="AQ226" s="409"/>
      <c r="AR226" s="409"/>
      <c r="AS226" s="409"/>
      <c r="AT226" s="407"/>
      <c r="AU226" s="407" t="s">
        <v>161</v>
      </c>
      <c r="AV226" s="409" t="s">
        <v>197</v>
      </c>
      <c r="AW226" s="409" t="s">
        <v>198</v>
      </c>
      <c r="AX226" s="407"/>
      <c r="AY226" s="407"/>
      <c r="AZ226" s="440"/>
    </row>
    <row r="227" spans="1:52" s="413" customFormat="1" ht="15.6" customHeight="1">
      <c r="A227" s="407">
        <v>22</v>
      </c>
      <c r="B227" s="441"/>
      <c r="C227" s="407" t="s">
        <v>340</v>
      </c>
      <c r="D227" s="434" t="s">
        <v>1494</v>
      </c>
      <c r="E227" s="409">
        <v>0.1</v>
      </c>
      <c r="F227" s="410"/>
      <c r="G227" s="409" t="s">
        <v>308</v>
      </c>
      <c r="H227" s="409">
        <f t="shared" si="36"/>
        <v>0.1</v>
      </c>
      <c r="I227" s="409">
        <f t="shared" si="37"/>
        <v>0</v>
      </c>
      <c r="J227" s="409"/>
      <c r="K227" s="409"/>
      <c r="L227" s="409"/>
      <c r="M227" s="409"/>
      <c r="N227" s="409">
        <v>0.1</v>
      </c>
      <c r="O227" s="409"/>
      <c r="P227" s="409"/>
      <c r="Q227" s="409"/>
      <c r="R227" s="409"/>
      <c r="S227" s="409">
        <f t="shared" si="38"/>
        <v>0</v>
      </c>
      <c r="T227" s="409"/>
      <c r="U227" s="409"/>
      <c r="V227" s="409"/>
      <c r="W227" s="409"/>
      <c r="X227" s="409"/>
      <c r="Y227" s="409"/>
      <c r="Z227" s="409">
        <f t="shared" si="39"/>
        <v>0</v>
      </c>
      <c r="AA227" s="409"/>
      <c r="AB227" s="409"/>
      <c r="AC227" s="409"/>
      <c r="AD227" s="409"/>
      <c r="AE227" s="409"/>
      <c r="AF227" s="409"/>
      <c r="AG227" s="409"/>
      <c r="AH227" s="409"/>
      <c r="AI227" s="409"/>
      <c r="AJ227" s="409"/>
      <c r="AK227" s="409"/>
      <c r="AL227" s="409"/>
      <c r="AM227" s="409"/>
      <c r="AN227" s="409"/>
      <c r="AO227" s="409"/>
      <c r="AP227" s="409">
        <f t="shared" si="40"/>
        <v>0</v>
      </c>
      <c r="AQ227" s="409"/>
      <c r="AR227" s="410"/>
      <c r="AS227" s="410"/>
      <c r="AT227" s="407"/>
      <c r="AU227" s="428" t="s">
        <v>1794</v>
      </c>
      <c r="AV227" s="409" t="s">
        <v>197</v>
      </c>
      <c r="AW227" s="409" t="s">
        <v>198</v>
      </c>
      <c r="AX227" s="407"/>
      <c r="AY227" s="429"/>
      <c r="AZ227" s="430"/>
    </row>
    <row r="228" spans="1:52" s="413" customFormat="1" ht="15.6" customHeight="1">
      <c r="A228" s="407">
        <v>22</v>
      </c>
      <c r="B228" s="439"/>
      <c r="C228" s="407" t="s">
        <v>340</v>
      </c>
      <c r="D228" s="434" t="s">
        <v>1494</v>
      </c>
      <c r="E228" s="409">
        <v>0.1</v>
      </c>
      <c r="F228" s="410"/>
      <c r="G228" s="409" t="s">
        <v>308</v>
      </c>
      <c r="H228" s="409">
        <f t="shared" si="36"/>
        <v>0.1</v>
      </c>
      <c r="I228" s="409">
        <f t="shared" si="37"/>
        <v>0</v>
      </c>
      <c r="J228" s="409"/>
      <c r="K228" s="409"/>
      <c r="L228" s="409"/>
      <c r="M228" s="409"/>
      <c r="N228" s="409">
        <v>0.1</v>
      </c>
      <c r="O228" s="409"/>
      <c r="P228" s="409"/>
      <c r="Q228" s="409"/>
      <c r="R228" s="409"/>
      <c r="S228" s="409">
        <f t="shared" si="38"/>
        <v>0</v>
      </c>
      <c r="T228" s="409"/>
      <c r="U228" s="409"/>
      <c r="V228" s="409"/>
      <c r="W228" s="409"/>
      <c r="X228" s="409"/>
      <c r="Y228" s="409"/>
      <c r="Z228" s="409">
        <f t="shared" si="39"/>
        <v>0</v>
      </c>
      <c r="AA228" s="409"/>
      <c r="AB228" s="409"/>
      <c r="AC228" s="409"/>
      <c r="AD228" s="409"/>
      <c r="AE228" s="409"/>
      <c r="AF228" s="409"/>
      <c r="AG228" s="409"/>
      <c r="AH228" s="409"/>
      <c r="AI228" s="409"/>
      <c r="AJ228" s="409"/>
      <c r="AK228" s="409"/>
      <c r="AL228" s="409"/>
      <c r="AM228" s="409"/>
      <c r="AN228" s="409"/>
      <c r="AO228" s="409"/>
      <c r="AP228" s="409">
        <f t="shared" si="40"/>
        <v>0</v>
      </c>
      <c r="AQ228" s="409"/>
      <c r="AR228" s="410"/>
      <c r="AS228" s="410"/>
      <c r="AT228" s="407"/>
      <c r="AU228" s="428" t="s">
        <v>1801</v>
      </c>
      <c r="AV228" s="409" t="s">
        <v>197</v>
      </c>
      <c r="AW228" s="409" t="s">
        <v>198</v>
      </c>
      <c r="AX228" s="407"/>
      <c r="AY228" s="429"/>
      <c r="AZ228" s="430"/>
    </row>
    <row r="229" spans="1:52" s="413" customFormat="1" ht="15.6" customHeight="1">
      <c r="A229" s="407">
        <v>22</v>
      </c>
      <c r="B229" s="441"/>
      <c r="C229" s="407" t="s">
        <v>340</v>
      </c>
      <c r="D229" s="434" t="s">
        <v>1494</v>
      </c>
      <c r="E229" s="409">
        <v>0.1</v>
      </c>
      <c r="F229" s="410"/>
      <c r="G229" s="409" t="s">
        <v>308</v>
      </c>
      <c r="H229" s="409">
        <f t="shared" si="36"/>
        <v>0.1</v>
      </c>
      <c r="I229" s="409">
        <f t="shared" si="37"/>
        <v>0</v>
      </c>
      <c r="J229" s="409"/>
      <c r="K229" s="409"/>
      <c r="L229" s="409"/>
      <c r="M229" s="409"/>
      <c r="N229" s="409">
        <v>0.1</v>
      </c>
      <c r="O229" s="409"/>
      <c r="P229" s="409"/>
      <c r="Q229" s="409"/>
      <c r="R229" s="409"/>
      <c r="S229" s="409">
        <f t="shared" si="38"/>
        <v>0</v>
      </c>
      <c r="T229" s="409"/>
      <c r="U229" s="409"/>
      <c r="V229" s="409"/>
      <c r="W229" s="409"/>
      <c r="X229" s="409"/>
      <c r="Y229" s="409"/>
      <c r="Z229" s="409">
        <f t="shared" si="39"/>
        <v>0</v>
      </c>
      <c r="AA229" s="409"/>
      <c r="AB229" s="409"/>
      <c r="AC229" s="409"/>
      <c r="AD229" s="409"/>
      <c r="AE229" s="409"/>
      <c r="AF229" s="409"/>
      <c r="AG229" s="409"/>
      <c r="AH229" s="409"/>
      <c r="AI229" s="409"/>
      <c r="AJ229" s="409"/>
      <c r="AK229" s="409"/>
      <c r="AL229" s="409"/>
      <c r="AM229" s="409"/>
      <c r="AN229" s="409"/>
      <c r="AO229" s="409"/>
      <c r="AP229" s="409">
        <f t="shared" si="40"/>
        <v>0</v>
      </c>
      <c r="AQ229" s="409"/>
      <c r="AR229" s="410"/>
      <c r="AS229" s="410"/>
      <c r="AT229" s="407"/>
      <c r="AU229" s="428" t="s">
        <v>1800</v>
      </c>
      <c r="AV229" s="409" t="s">
        <v>197</v>
      </c>
      <c r="AW229" s="409" t="s">
        <v>198</v>
      </c>
      <c r="AX229" s="407"/>
      <c r="AY229" s="429"/>
      <c r="AZ229" s="430"/>
    </row>
    <row r="230" spans="1:52" s="413" customFormat="1" ht="15.6" customHeight="1">
      <c r="A230" s="407">
        <v>22</v>
      </c>
      <c r="B230" s="439"/>
      <c r="C230" s="407" t="s">
        <v>340</v>
      </c>
      <c r="D230" s="434" t="s">
        <v>1494</v>
      </c>
      <c r="E230" s="409">
        <v>0.1</v>
      </c>
      <c r="F230" s="410"/>
      <c r="G230" s="409" t="s">
        <v>308</v>
      </c>
      <c r="H230" s="409">
        <f t="shared" si="36"/>
        <v>0.1</v>
      </c>
      <c r="I230" s="409">
        <f t="shared" si="37"/>
        <v>0</v>
      </c>
      <c r="J230" s="409"/>
      <c r="K230" s="409"/>
      <c r="L230" s="409"/>
      <c r="M230" s="409"/>
      <c r="N230" s="409">
        <v>0.1</v>
      </c>
      <c r="O230" s="409"/>
      <c r="P230" s="409"/>
      <c r="Q230" s="409"/>
      <c r="R230" s="409"/>
      <c r="S230" s="409">
        <f t="shared" si="38"/>
        <v>0</v>
      </c>
      <c r="T230" s="409"/>
      <c r="U230" s="409"/>
      <c r="V230" s="409"/>
      <c r="W230" s="409"/>
      <c r="X230" s="409"/>
      <c r="Y230" s="409"/>
      <c r="Z230" s="409">
        <f t="shared" si="39"/>
        <v>0</v>
      </c>
      <c r="AA230" s="409"/>
      <c r="AB230" s="409"/>
      <c r="AC230" s="409"/>
      <c r="AD230" s="409"/>
      <c r="AE230" s="409"/>
      <c r="AF230" s="409"/>
      <c r="AG230" s="409"/>
      <c r="AH230" s="409"/>
      <c r="AI230" s="409"/>
      <c r="AJ230" s="409"/>
      <c r="AK230" s="409"/>
      <c r="AL230" s="409"/>
      <c r="AM230" s="409"/>
      <c r="AN230" s="409"/>
      <c r="AO230" s="409"/>
      <c r="AP230" s="409">
        <f t="shared" si="40"/>
        <v>0</v>
      </c>
      <c r="AQ230" s="409"/>
      <c r="AR230" s="410"/>
      <c r="AS230" s="410"/>
      <c r="AT230" s="407"/>
      <c r="AU230" s="428" t="s">
        <v>153</v>
      </c>
      <c r="AV230" s="409" t="s">
        <v>197</v>
      </c>
      <c r="AW230" s="409" t="s">
        <v>198</v>
      </c>
      <c r="AX230" s="407"/>
      <c r="AY230" s="429"/>
      <c r="AZ230" s="430"/>
    </row>
    <row r="231" spans="1:52" s="413" customFormat="1" ht="15.6" customHeight="1">
      <c r="A231" s="407">
        <v>12</v>
      </c>
      <c r="B231" s="439"/>
      <c r="C231" s="407" t="s">
        <v>340</v>
      </c>
      <c r="D231" s="434" t="s">
        <v>1494</v>
      </c>
      <c r="E231" s="409">
        <v>0.15</v>
      </c>
      <c r="F231" s="435"/>
      <c r="G231" s="409" t="s">
        <v>308</v>
      </c>
      <c r="H231" s="409">
        <f t="shared" si="36"/>
        <v>0.15</v>
      </c>
      <c r="I231" s="409">
        <f t="shared" si="37"/>
        <v>0</v>
      </c>
      <c r="J231" s="409"/>
      <c r="K231" s="409"/>
      <c r="L231" s="409"/>
      <c r="M231" s="409"/>
      <c r="N231" s="409">
        <v>0.15</v>
      </c>
      <c r="O231" s="409"/>
      <c r="P231" s="409"/>
      <c r="Q231" s="409"/>
      <c r="R231" s="409"/>
      <c r="S231" s="409">
        <f t="shared" si="38"/>
        <v>0</v>
      </c>
      <c r="T231" s="409"/>
      <c r="U231" s="409"/>
      <c r="V231" s="409"/>
      <c r="W231" s="409"/>
      <c r="X231" s="409"/>
      <c r="Y231" s="409"/>
      <c r="Z231" s="409">
        <f t="shared" si="39"/>
        <v>0</v>
      </c>
      <c r="AA231" s="409"/>
      <c r="AB231" s="409"/>
      <c r="AC231" s="409"/>
      <c r="AD231" s="409"/>
      <c r="AE231" s="409"/>
      <c r="AF231" s="409"/>
      <c r="AG231" s="409"/>
      <c r="AH231" s="409"/>
      <c r="AI231" s="409"/>
      <c r="AJ231" s="409"/>
      <c r="AK231" s="409"/>
      <c r="AL231" s="409"/>
      <c r="AM231" s="409"/>
      <c r="AN231" s="409"/>
      <c r="AO231" s="409"/>
      <c r="AP231" s="409">
        <f t="shared" si="40"/>
        <v>0</v>
      </c>
      <c r="AQ231" s="409"/>
      <c r="AR231" s="409"/>
      <c r="AS231" s="409"/>
      <c r="AT231" s="407"/>
      <c r="AU231" s="407" t="s">
        <v>154</v>
      </c>
      <c r="AV231" s="409" t="s">
        <v>197</v>
      </c>
      <c r="AW231" s="409" t="s">
        <v>198</v>
      </c>
      <c r="AX231" s="407"/>
      <c r="AY231" s="407"/>
      <c r="AZ231" s="440"/>
    </row>
    <row r="232" spans="1:52" s="413" customFormat="1" ht="15.6" customHeight="1">
      <c r="A232" s="407">
        <v>22</v>
      </c>
      <c r="B232" s="441"/>
      <c r="C232" s="407" t="s">
        <v>340</v>
      </c>
      <c r="D232" s="434" t="s">
        <v>1494</v>
      </c>
      <c r="E232" s="409">
        <v>0.15</v>
      </c>
      <c r="F232" s="410"/>
      <c r="G232" s="409" t="s">
        <v>308</v>
      </c>
      <c r="H232" s="409">
        <f t="shared" ref="H232:H238" si="41">SUM(I232,L232,M232,N232,O232,P232,Q232,R232,S232,Z232,AP232)</f>
        <v>0.15</v>
      </c>
      <c r="I232" s="409">
        <f t="shared" ref="I232:I238" si="42">SUM(J232:K232)</f>
        <v>0</v>
      </c>
      <c r="J232" s="409"/>
      <c r="K232" s="409"/>
      <c r="L232" s="409"/>
      <c r="M232" s="409"/>
      <c r="N232" s="409">
        <v>0.15</v>
      </c>
      <c r="O232" s="409"/>
      <c r="P232" s="409"/>
      <c r="Q232" s="409"/>
      <c r="R232" s="409"/>
      <c r="S232" s="409">
        <f t="shared" ref="S232:S238" si="43">SUM(T232:Y232)</f>
        <v>0</v>
      </c>
      <c r="T232" s="409"/>
      <c r="U232" s="409"/>
      <c r="V232" s="409"/>
      <c r="W232" s="409"/>
      <c r="X232" s="409"/>
      <c r="Y232" s="409"/>
      <c r="Z232" s="409">
        <f t="shared" ref="Z232:Z238" si="44">SUM(AA232:AO232)</f>
        <v>0</v>
      </c>
      <c r="AA232" s="409"/>
      <c r="AB232" s="409"/>
      <c r="AC232" s="409"/>
      <c r="AD232" s="409"/>
      <c r="AE232" s="409"/>
      <c r="AF232" s="409"/>
      <c r="AG232" s="409"/>
      <c r="AH232" s="409"/>
      <c r="AI232" s="409"/>
      <c r="AJ232" s="409"/>
      <c r="AK232" s="409"/>
      <c r="AL232" s="409"/>
      <c r="AM232" s="409"/>
      <c r="AN232" s="409"/>
      <c r="AO232" s="409"/>
      <c r="AP232" s="409">
        <f t="shared" ref="AP232:AP238" si="45">SUM(AQ232:AS232)</f>
        <v>0</v>
      </c>
      <c r="AQ232" s="409"/>
      <c r="AR232" s="410"/>
      <c r="AS232" s="410"/>
      <c r="AT232" s="407"/>
      <c r="AU232" s="428" t="s">
        <v>1799</v>
      </c>
      <c r="AV232" s="409" t="s">
        <v>197</v>
      </c>
      <c r="AW232" s="409" t="s">
        <v>198</v>
      </c>
      <c r="AX232" s="407"/>
      <c r="AY232" s="429"/>
      <c r="AZ232" s="430"/>
    </row>
    <row r="233" spans="1:52" s="413" customFormat="1" ht="15.6" customHeight="1">
      <c r="A233" s="407">
        <v>22</v>
      </c>
      <c r="B233" s="439"/>
      <c r="C233" s="407" t="s">
        <v>340</v>
      </c>
      <c r="D233" s="434" t="s">
        <v>1494</v>
      </c>
      <c r="E233" s="409">
        <v>0.1</v>
      </c>
      <c r="F233" s="410"/>
      <c r="G233" s="409" t="s">
        <v>308</v>
      </c>
      <c r="H233" s="409">
        <f t="shared" si="41"/>
        <v>0.1</v>
      </c>
      <c r="I233" s="409">
        <f t="shared" si="42"/>
        <v>0</v>
      </c>
      <c r="J233" s="409"/>
      <c r="K233" s="409"/>
      <c r="L233" s="409"/>
      <c r="M233" s="409"/>
      <c r="N233" s="409">
        <v>0.1</v>
      </c>
      <c r="O233" s="409"/>
      <c r="P233" s="409"/>
      <c r="Q233" s="409"/>
      <c r="R233" s="409"/>
      <c r="S233" s="409">
        <f t="shared" si="43"/>
        <v>0</v>
      </c>
      <c r="T233" s="409"/>
      <c r="U233" s="409"/>
      <c r="V233" s="409"/>
      <c r="W233" s="409"/>
      <c r="X233" s="409"/>
      <c r="Y233" s="409"/>
      <c r="Z233" s="409">
        <f t="shared" si="44"/>
        <v>0</v>
      </c>
      <c r="AA233" s="409"/>
      <c r="AB233" s="409"/>
      <c r="AC233" s="409"/>
      <c r="AD233" s="409"/>
      <c r="AE233" s="409"/>
      <c r="AF233" s="409"/>
      <c r="AG233" s="409"/>
      <c r="AH233" s="409"/>
      <c r="AI233" s="409"/>
      <c r="AJ233" s="409"/>
      <c r="AK233" s="409"/>
      <c r="AL233" s="409"/>
      <c r="AM233" s="409"/>
      <c r="AN233" s="409"/>
      <c r="AO233" s="409"/>
      <c r="AP233" s="409">
        <f t="shared" si="45"/>
        <v>0</v>
      </c>
      <c r="AQ233" s="409"/>
      <c r="AR233" s="410"/>
      <c r="AS233" s="410"/>
      <c r="AT233" s="407"/>
      <c r="AU233" s="428" t="s">
        <v>199</v>
      </c>
      <c r="AV233" s="409" t="s">
        <v>197</v>
      </c>
      <c r="AW233" s="409" t="s">
        <v>198</v>
      </c>
      <c r="AX233" s="407"/>
      <c r="AY233" s="429"/>
      <c r="AZ233" s="430"/>
    </row>
    <row r="234" spans="1:52" s="413" customFormat="1" ht="15.6" customHeight="1">
      <c r="A234" s="407">
        <v>22</v>
      </c>
      <c r="B234" s="441"/>
      <c r="C234" s="407" t="s">
        <v>340</v>
      </c>
      <c r="D234" s="434" t="s">
        <v>1494</v>
      </c>
      <c r="E234" s="409">
        <v>0.1</v>
      </c>
      <c r="F234" s="410"/>
      <c r="G234" s="409" t="s">
        <v>308</v>
      </c>
      <c r="H234" s="409">
        <f t="shared" si="41"/>
        <v>0.1</v>
      </c>
      <c r="I234" s="409">
        <f t="shared" si="42"/>
        <v>0</v>
      </c>
      <c r="J234" s="409"/>
      <c r="K234" s="409"/>
      <c r="L234" s="409"/>
      <c r="M234" s="409"/>
      <c r="N234" s="409">
        <v>0.1</v>
      </c>
      <c r="O234" s="409"/>
      <c r="P234" s="409"/>
      <c r="Q234" s="409"/>
      <c r="R234" s="409"/>
      <c r="S234" s="409">
        <f t="shared" si="43"/>
        <v>0</v>
      </c>
      <c r="T234" s="409"/>
      <c r="U234" s="409"/>
      <c r="V234" s="409"/>
      <c r="W234" s="409"/>
      <c r="X234" s="409"/>
      <c r="Y234" s="409"/>
      <c r="Z234" s="409">
        <f t="shared" si="44"/>
        <v>0</v>
      </c>
      <c r="AA234" s="409"/>
      <c r="AB234" s="409"/>
      <c r="AC234" s="409"/>
      <c r="AD234" s="409"/>
      <c r="AE234" s="409"/>
      <c r="AF234" s="409"/>
      <c r="AG234" s="409"/>
      <c r="AH234" s="409"/>
      <c r="AI234" s="409"/>
      <c r="AJ234" s="409"/>
      <c r="AK234" s="409"/>
      <c r="AL234" s="409"/>
      <c r="AM234" s="409"/>
      <c r="AN234" s="409"/>
      <c r="AO234" s="409"/>
      <c r="AP234" s="409">
        <f t="shared" si="45"/>
        <v>0</v>
      </c>
      <c r="AQ234" s="409"/>
      <c r="AR234" s="410"/>
      <c r="AS234" s="410"/>
      <c r="AT234" s="407"/>
      <c r="AU234" s="428" t="s">
        <v>1796</v>
      </c>
      <c r="AV234" s="409" t="s">
        <v>197</v>
      </c>
      <c r="AW234" s="409" t="s">
        <v>198</v>
      </c>
      <c r="AX234" s="407"/>
      <c r="AY234" s="429"/>
      <c r="AZ234" s="430"/>
    </row>
    <row r="235" spans="1:52" s="413" customFormat="1" ht="15.6" customHeight="1">
      <c r="A235" s="407">
        <v>22</v>
      </c>
      <c r="B235" s="439"/>
      <c r="C235" s="407" t="s">
        <v>340</v>
      </c>
      <c r="D235" s="434" t="s">
        <v>1494</v>
      </c>
      <c r="E235" s="409">
        <v>0.2</v>
      </c>
      <c r="F235" s="410"/>
      <c r="G235" s="409" t="s">
        <v>308</v>
      </c>
      <c r="H235" s="409">
        <f t="shared" si="41"/>
        <v>0.2</v>
      </c>
      <c r="I235" s="409">
        <f t="shared" si="42"/>
        <v>0</v>
      </c>
      <c r="J235" s="409"/>
      <c r="K235" s="409"/>
      <c r="L235" s="409"/>
      <c r="M235" s="409"/>
      <c r="N235" s="409">
        <v>0.2</v>
      </c>
      <c r="O235" s="409"/>
      <c r="P235" s="409"/>
      <c r="Q235" s="409"/>
      <c r="R235" s="409"/>
      <c r="S235" s="409">
        <f t="shared" si="43"/>
        <v>0</v>
      </c>
      <c r="T235" s="409"/>
      <c r="U235" s="409"/>
      <c r="V235" s="409"/>
      <c r="W235" s="409"/>
      <c r="X235" s="409"/>
      <c r="Y235" s="409"/>
      <c r="Z235" s="409">
        <f t="shared" si="44"/>
        <v>0</v>
      </c>
      <c r="AA235" s="409"/>
      <c r="AB235" s="409"/>
      <c r="AC235" s="409"/>
      <c r="AD235" s="409"/>
      <c r="AE235" s="409"/>
      <c r="AF235" s="409"/>
      <c r="AG235" s="409"/>
      <c r="AH235" s="409"/>
      <c r="AI235" s="409"/>
      <c r="AJ235" s="409"/>
      <c r="AK235" s="409"/>
      <c r="AL235" s="409"/>
      <c r="AM235" s="409"/>
      <c r="AN235" s="409"/>
      <c r="AO235" s="409"/>
      <c r="AP235" s="409">
        <f t="shared" si="45"/>
        <v>0</v>
      </c>
      <c r="AQ235" s="409"/>
      <c r="AR235" s="410"/>
      <c r="AS235" s="410"/>
      <c r="AT235" s="407"/>
      <c r="AU235" s="428" t="s">
        <v>155</v>
      </c>
      <c r="AV235" s="409" t="s">
        <v>197</v>
      </c>
      <c r="AW235" s="409" t="s">
        <v>198</v>
      </c>
      <c r="AX235" s="407"/>
      <c r="AY235" s="429"/>
      <c r="AZ235" s="430"/>
    </row>
    <row r="236" spans="1:52" s="413" customFormat="1" ht="15.6" customHeight="1">
      <c r="A236" s="407">
        <v>22</v>
      </c>
      <c r="B236" s="439"/>
      <c r="C236" s="407" t="s">
        <v>340</v>
      </c>
      <c r="D236" s="434" t="s">
        <v>1494</v>
      </c>
      <c r="E236" s="409">
        <v>0.1</v>
      </c>
      <c r="F236" s="410"/>
      <c r="G236" s="409" t="s">
        <v>308</v>
      </c>
      <c r="H236" s="409">
        <f t="shared" si="41"/>
        <v>0.1</v>
      </c>
      <c r="I236" s="409">
        <f t="shared" si="42"/>
        <v>0</v>
      </c>
      <c r="J236" s="409"/>
      <c r="K236" s="409"/>
      <c r="L236" s="409"/>
      <c r="M236" s="409"/>
      <c r="N236" s="409">
        <v>0.1</v>
      </c>
      <c r="O236" s="409"/>
      <c r="P236" s="409"/>
      <c r="Q236" s="409"/>
      <c r="R236" s="409"/>
      <c r="S236" s="409">
        <f t="shared" si="43"/>
        <v>0</v>
      </c>
      <c r="T236" s="409"/>
      <c r="U236" s="409"/>
      <c r="V236" s="409"/>
      <c r="W236" s="409"/>
      <c r="X236" s="409"/>
      <c r="Y236" s="409"/>
      <c r="Z236" s="409">
        <f t="shared" si="44"/>
        <v>0</v>
      </c>
      <c r="AA236" s="409"/>
      <c r="AB236" s="409"/>
      <c r="AC236" s="409"/>
      <c r="AD236" s="409"/>
      <c r="AE236" s="409"/>
      <c r="AF236" s="409"/>
      <c r="AG236" s="409"/>
      <c r="AH236" s="409"/>
      <c r="AI236" s="409"/>
      <c r="AJ236" s="409"/>
      <c r="AK236" s="409"/>
      <c r="AL236" s="409"/>
      <c r="AM236" s="409"/>
      <c r="AN236" s="409"/>
      <c r="AO236" s="409"/>
      <c r="AP236" s="409">
        <f t="shared" si="45"/>
        <v>0</v>
      </c>
      <c r="AQ236" s="409"/>
      <c r="AR236" s="410"/>
      <c r="AS236" s="410"/>
      <c r="AT236" s="407"/>
      <c r="AU236" s="428" t="s">
        <v>159</v>
      </c>
      <c r="AV236" s="409" t="s">
        <v>197</v>
      </c>
      <c r="AW236" s="409" t="s">
        <v>198</v>
      </c>
      <c r="AX236" s="407"/>
      <c r="AY236" s="429"/>
      <c r="AZ236" s="430"/>
    </row>
    <row r="237" spans="1:52" s="413" customFormat="1" ht="15.6" customHeight="1">
      <c r="A237" s="407">
        <v>22</v>
      </c>
      <c r="B237" s="441"/>
      <c r="C237" s="407" t="s">
        <v>340</v>
      </c>
      <c r="D237" s="434" t="s">
        <v>1494</v>
      </c>
      <c r="E237" s="409">
        <v>0.1</v>
      </c>
      <c r="F237" s="410"/>
      <c r="G237" s="409" t="s">
        <v>308</v>
      </c>
      <c r="H237" s="409">
        <f t="shared" si="41"/>
        <v>0.1</v>
      </c>
      <c r="I237" s="409">
        <f t="shared" si="42"/>
        <v>0</v>
      </c>
      <c r="J237" s="409"/>
      <c r="K237" s="409"/>
      <c r="L237" s="409"/>
      <c r="M237" s="409"/>
      <c r="N237" s="409">
        <v>0.1</v>
      </c>
      <c r="O237" s="409"/>
      <c r="P237" s="409"/>
      <c r="Q237" s="409"/>
      <c r="R237" s="409"/>
      <c r="S237" s="409">
        <f t="shared" si="43"/>
        <v>0</v>
      </c>
      <c r="T237" s="409"/>
      <c r="U237" s="409"/>
      <c r="V237" s="409"/>
      <c r="W237" s="409"/>
      <c r="X237" s="409"/>
      <c r="Y237" s="409"/>
      <c r="Z237" s="409">
        <f t="shared" si="44"/>
        <v>0</v>
      </c>
      <c r="AA237" s="409"/>
      <c r="AB237" s="409"/>
      <c r="AC237" s="409"/>
      <c r="AD237" s="409"/>
      <c r="AE237" s="409"/>
      <c r="AF237" s="409"/>
      <c r="AG237" s="409"/>
      <c r="AH237" s="409"/>
      <c r="AI237" s="409"/>
      <c r="AJ237" s="409"/>
      <c r="AK237" s="409"/>
      <c r="AL237" s="409"/>
      <c r="AM237" s="409"/>
      <c r="AN237" s="409"/>
      <c r="AO237" s="409"/>
      <c r="AP237" s="409">
        <f t="shared" si="45"/>
        <v>0</v>
      </c>
      <c r="AQ237" s="409"/>
      <c r="AR237" s="410"/>
      <c r="AS237" s="410"/>
      <c r="AT237" s="407"/>
      <c r="AU237" s="428" t="s">
        <v>158</v>
      </c>
      <c r="AV237" s="409" t="s">
        <v>197</v>
      </c>
      <c r="AW237" s="409" t="s">
        <v>198</v>
      </c>
      <c r="AX237" s="407"/>
      <c r="AY237" s="429"/>
      <c r="AZ237" s="430"/>
    </row>
    <row r="238" spans="1:52" s="413" customFormat="1" ht="15.6" customHeight="1">
      <c r="A238" s="407">
        <v>22</v>
      </c>
      <c r="B238" s="439"/>
      <c r="C238" s="407" t="s">
        <v>340</v>
      </c>
      <c r="D238" s="434" t="s">
        <v>1494</v>
      </c>
      <c r="E238" s="409">
        <v>0.1</v>
      </c>
      <c r="F238" s="410"/>
      <c r="G238" s="409" t="s">
        <v>308</v>
      </c>
      <c r="H238" s="409">
        <f t="shared" si="41"/>
        <v>0.1</v>
      </c>
      <c r="I238" s="409">
        <f t="shared" si="42"/>
        <v>0</v>
      </c>
      <c r="J238" s="409"/>
      <c r="K238" s="409"/>
      <c r="L238" s="409"/>
      <c r="M238" s="409"/>
      <c r="N238" s="409">
        <v>0.1</v>
      </c>
      <c r="O238" s="409"/>
      <c r="P238" s="409"/>
      <c r="Q238" s="409"/>
      <c r="R238" s="409"/>
      <c r="S238" s="409">
        <f t="shared" si="43"/>
        <v>0</v>
      </c>
      <c r="T238" s="409"/>
      <c r="U238" s="409"/>
      <c r="V238" s="409"/>
      <c r="W238" s="409"/>
      <c r="X238" s="409"/>
      <c r="Y238" s="409"/>
      <c r="Z238" s="409">
        <f t="shared" si="44"/>
        <v>0</v>
      </c>
      <c r="AA238" s="409"/>
      <c r="AB238" s="409"/>
      <c r="AC238" s="409"/>
      <c r="AD238" s="409"/>
      <c r="AE238" s="409"/>
      <c r="AF238" s="409"/>
      <c r="AG238" s="409"/>
      <c r="AH238" s="409"/>
      <c r="AI238" s="409"/>
      <c r="AJ238" s="409"/>
      <c r="AK238" s="409"/>
      <c r="AL238" s="409"/>
      <c r="AM238" s="409"/>
      <c r="AN238" s="409"/>
      <c r="AO238" s="409"/>
      <c r="AP238" s="409">
        <f t="shared" si="45"/>
        <v>0</v>
      </c>
      <c r="AQ238" s="409"/>
      <c r="AR238" s="410"/>
      <c r="AS238" s="410"/>
      <c r="AT238" s="407"/>
      <c r="AU238" s="428" t="s">
        <v>156</v>
      </c>
      <c r="AV238" s="409" t="s">
        <v>197</v>
      </c>
      <c r="AW238" s="409" t="s">
        <v>198</v>
      </c>
      <c r="AX238" s="407"/>
      <c r="AY238" s="429"/>
      <c r="AZ238" s="430"/>
    </row>
    <row r="239" spans="1:52" s="356" customFormat="1" ht="15.6" customHeight="1">
      <c r="A239" s="373" t="s">
        <v>2222</v>
      </c>
      <c r="B239" s="373" t="s">
        <v>2222</v>
      </c>
      <c r="C239" s="373"/>
      <c r="D239" s="418" t="s">
        <v>2780</v>
      </c>
      <c r="E239" s="353"/>
      <c r="F239" s="419"/>
      <c r="G239" s="419"/>
      <c r="H239" s="375"/>
      <c r="I239" s="360">
        <f t="shared" si="30"/>
        <v>0</v>
      </c>
      <c r="J239" s="375"/>
      <c r="K239" s="375"/>
      <c r="L239" s="375"/>
      <c r="M239" s="375"/>
      <c r="N239" s="375"/>
      <c r="O239" s="375"/>
      <c r="P239" s="375"/>
      <c r="Q239" s="375"/>
      <c r="R239" s="375"/>
      <c r="S239" s="375">
        <f t="shared" si="25"/>
        <v>0</v>
      </c>
      <c r="T239" s="375"/>
      <c r="U239" s="375"/>
      <c r="V239" s="375"/>
      <c r="W239" s="375"/>
      <c r="X239" s="375"/>
      <c r="Y239" s="375"/>
      <c r="Z239" s="360">
        <f t="shared" si="32"/>
        <v>0</v>
      </c>
      <c r="AA239" s="375"/>
      <c r="AB239" s="375"/>
      <c r="AC239" s="375"/>
      <c r="AD239" s="375"/>
      <c r="AE239" s="375"/>
      <c r="AF239" s="375"/>
      <c r="AG239" s="375"/>
      <c r="AH239" s="375"/>
      <c r="AI239" s="375"/>
      <c r="AJ239" s="375"/>
      <c r="AK239" s="375"/>
      <c r="AL239" s="375"/>
      <c r="AM239" s="375"/>
      <c r="AN239" s="375"/>
      <c r="AO239" s="375"/>
      <c r="AP239" s="360">
        <f t="shared" si="33"/>
        <v>0</v>
      </c>
      <c r="AQ239" s="375"/>
      <c r="AR239" s="375"/>
      <c r="AS239" s="375"/>
      <c r="AT239" s="354"/>
      <c r="AU239" s="376"/>
      <c r="AV239" s="354"/>
      <c r="AW239" s="354"/>
      <c r="AX239" s="354"/>
      <c r="AY239" s="354"/>
      <c r="AZ239" s="420"/>
    </row>
    <row r="240" spans="1:52" s="356" customFormat="1" ht="111" customHeight="1">
      <c r="A240" s="357"/>
      <c r="B240" s="357">
        <v>1</v>
      </c>
      <c r="C240" s="357" t="s">
        <v>319</v>
      </c>
      <c r="D240" s="396" t="s">
        <v>2223</v>
      </c>
      <c r="E240" s="360">
        <v>30</v>
      </c>
      <c r="F240" s="361">
        <v>14.89</v>
      </c>
      <c r="G240" s="409" t="s">
        <v>1149</v>
      </c>
      <c r="H240" s="360">
        <f>SUM(I240,L240,M240,N240,O240,P240,Q240,R240,S240,Z240,AP240)</f>
        <v>15.110000000000001</v>
      </c>
      <c r="I240" s="360">
        <f t="shared" si="30"/>
        <v>0</v>
      </c>
      <c r="J240" s="360"/>
      <c r="K240" s="360"/>
      <c r="L240" s="360"/>
      <c r="M240" s="360"/>
      <c r="N240" s="360">
        <v>2</v>
      </c>
      <c r="O240" s="360">
        <v>8.5500000000000007</v>
      </c>
      <c r="P240" s="360"/>
      <c r="Q240" s="360"/>
      <c r="R240" s="360">
        <v>2.8</v>
      </c>
      <c r="S240" s="360">
        <f t="shared" si="25"/>
        <v>0</v>
      </c>
      <c r="T240" s="360"/>
      <c r="U240" s="360"/>
      <c r="V240" s="360"/>
      <c r="W240" s="360"/>
      <c r="X240" s="360"/>
      <c r="Y240" s="360"/>
      <c r="Z240" s="360">
        <f t="shared" si="32"/>
        <v>1.76</v>
      </c>
      <c r="AA240" s="360"/>
      <c r="AB240" s="360"/>
      <c r="AC240" s="360"/>
      <c r="AD240" s="360">
        <v>1.26</v>
      </c>
      <c r="AE240" s="360"/>
      <c r="AF240" s="360"/>
      <c r="AG240" s="360"/>
      <c r="AH240" s="360"/>
      <c r="AI240" s="360"/>
      <c r="AJ240" s="360"/>
      <c r="AK240" s="360"/>
      <c r="AL240" s="360"/>
      <c r="AM240" s="360"/>
      <c r="AN240" s="360">
        <v>0.5</v>
      </c>
      <c r="AO240" s="360"/>
      <c r="AP240" s="360">
        <f t="shared" si="33"/>
        <v>0</v>
      </c>
      <c r="AQ240" s="360"/>
      <c r="AR240" s="360"/>
      <c r="AS240" s="360"/>
      <c r="AT240" s="403"/>
      <c r="AU240" s="357" t="s">
        <v>155</v>
      </c>
      <c r="AV240" s="360" t="s">
        <v>196</v>
      </c>
      <c r="AW240" s="360" t="s">
        <v>198</v>
      </c>
      <c r="AX240" s="403"/>
      <c r="AY240" s="403"/>
      <c r="AZ240" s="397"/>
    </row>
    <row r="241" spans="1:52" s="356" customFormat="1" ht="46.9" customHeight="1">
      <c r="A241" s="357">
        <v>1033</v>
      </c>
      <c r="B241" s="357">
        <v>2</v>
      </c>
      <c r="C241" s="357" t="s">
        <v>319</v>
      </c>
      <c r="D241" s="359" t="s">
        <v>1424</v>
      </c>
      <c r="E241" s="360">
        <v>50</v>
      </c>
      <c r="F241" s="367"/>
      <c r="G241" s="360" t="s">
        <v>67</v>
      </c>
      <c r="H241" s="360">
        <f>SUM(I241,L241,M241,N241,O241,P241,Q241,R241,S241,Z241,AP241)</f>
        <v>50</v>
      </c>
      <c r="I241" s="360">
        <f t="shared" si="30"/>
        <v>3</v>
      </c>
      <c r="J241" s="360"/>
      <c r="K241" s="360">
        <v>3</v>
      </c>
      <c r="L241" s="360"/>
      <c r="M241" s="360"/>
      <c r="N241" s="360">
        <v>25</v>
      </c>
      <c r="O241" s="360">
        <v>20.5</v>
      </c>
      <c r="P241" s="360"/>
      <c r="Q241" s="360"/>
      <c r="R241" s="360">
        <v>1.5</v>
      </c>
      <c r="S241" s="360">
        <f t="shared" si="25"/>
        <v>0</v>
      </c>
      <c r="T241" s="360"/>
      <c r="U241" s="360"/>
      <c r="V241" s="360"/>
      <c r="W241" s="360"/>
      <c r="X241" s="360"/>
      <c r="Y241" s="360"/>
      <c r="Z241" s="360">
        <f t="shared" si="32"/>
        <v>0</v>
      </c>
      <c r="AA241" s="360"/>
      <c r="AB241" s="360"/>
      <c r="AC241" s="360"/>
      <c r="AD241" s="360"/>
      <c r="AE241" s="360"/>
      <c r="AF241" s="360"/>
      <c r="AG241" s="360"/>
      <c r="AH241" s="360"/>
      <c r="AI241" s="360"/>
      <c r="AJ241" s="360"/>
      <c r="AK241" s="360"/>
      <c r="AL241" s="360"/>
      <c r="AM241" s="360"/>
      <c r="AN241" s="360"/>
      <c r="AO241" s="360"/>
      <c r="AP241" s="360">
        <f t="shared" si="33"/>
        <v>0</v>
      </c>
      <c r="AQ241" s="360"/>
      <c r="AR241" s="360"/>
      <c r="AS241" s="360"/>
      <c r="AT241" s="360"/>
      <c r="AU241" s="368" t="s">
        <v>160</v>
      </c>
      <c r="AV241" s="360" t="s">
        <v>197</v>
      </c>
      <c r="AW241" s="360" t="s">
        <v>198</v>
      </c>
      <c r="AX241" s="360"/>
      <c r="AY241" s="400"/>
      <c r="AZ241" s="380"/>
    </row>
    <row r="242" spans="1:52" s="356" customFormat="1" ht="15.6" customHeight="1">
      <c r="A242" s="373" t="s">
        <v>2224</v>
      </c>
      <c r="B242" s="373" t="s">
        <v>2224</v>
      </c>
      <c r="C242" s="373"/>
      <c r="D242" s="418" t="s">
        <v>1495</v>
      </c>
      <c r="E242" s="353"/>
      <c r="F242" s="419"/>
      <c r="G242" s="419"/>
      <c r="H242" s="375"/>
      <c r="I242" s="360">
        <f t="shared" si="30"/>
        <v>0</v>
      </c>
      <c r="J242" s="375"/>
      <c r="K242" s="375"/>
      <c r="L242" s="375"/>
      <c r="M242" s="375"/>
      <c r="N242" s="375"/>
      <c r="O242" s="375"/>
      <c r="P242" s="375"/>
      <c r="Q242" s="375"/>
      <c r="R242" s="375"/>
      <c r="S242" s="375">
        <f t="shared" si="25"/>
        <v>0</v>
      </c>
      <c r="T242" s="375"/>
      <c r="U242" s="375"/>
      <c r="V242" s="375"/>
      <c r="W242" s="375"/>
      <c r="X242" s="375"/>
      <c r="Y242" s="375"/>
      <c r="Z242" s="360">
        <f t="shared" si="32"/>
        <v>0</v>
      </c>
      <c r="AA242" s="375"/>
      <c r="AB242" s="375"/>
      <c r="AC242" s="375"/>
      <c r="AD242" s="375"/>
      <c r="AE242" s="375"/>
      <c r="AF242" s="375"/>
      <c r="AG242" s="375"/>
      <c r="AH242" s="375"/>
      <c r="AI242" s="375"/>
      <c r="AJ242" s="375"/>
      <c r="AK242" s="375"/>
      <c r="AL242" s="375"/>
      <c r="AM242" s="375"/>
      <c r="AN242" s="375"/>
      <c r="AO242" s="375"/>
      <c r="AP242" s="360">
        <f t="shared" si="33"/>
        <v>0</v>
      </c>
      <c r="AQ242" s="375"/>
      <c r="AR242" s="375"/>
      <c r="AS242" s="375"/>
      <c r="AT242" s="354"/>
      <c r="AU242" s="376"/>
      <c r="AV242" s="354"/>
      <c r="AW242" s="354"/>
      <c r="AX242" s="354"/>
      <c r="AY242" s="354"/>
      <c r="AZ242" s="420"/>
    </row>
    <row r="243" spans="1:52" s="356" customFormat="1" ht="31.15" customHeight="1">
      <c r="A243" s="357"/>
      <c r="B243" s="357">
        <v>1</v>
      </c>
      <c r="C243" s="357" t="s">
        <v>339</v>
      </c>
      <c r="D243" s="384" t="s">
        <v>2225</v>
      </c>
      <c r="E243" s="360">
        <v>0.25</v>
      </c>
      <c r="F243" s="361"/>
      <c r="G243" s="360" t="s">
        <v>1496</v>
      </c>
      <c r="H243" s="360">
        <f t="shared" ref="H243:H259" si="46">SUM(I243,L243,M243,N243,O243,P243,Q243,R243,S243,Z243,AP243)</f>
        <v>0.25</v>
      </c>
      <c r="I243" s="360">
        <f t="shared" si="30"/>
        <v>0</v>
      </c>
      <c r="J243" s="360"/>
      <c r="K243" s="360"/>
      <c r="L243" s="360">
        <v>0.05</v>
      </c>
      <c r="M243" s="360"/>
      <c r="N243" s="360"/>
      <c r="O243" s="360"/>
      <c r="P243" s="360"/>
      <c r="Q243" s="360"/>
      <c r="R243" s="360"/>
      <c r="S243" s="360">
        <f t="shared" si="25"/>
        <v>0.2</v>
      </c>
      <c r="T243" s="360"/>
      <c r="U243" s="360"/>
      <c r="V243" s="360">
        <v>0.2</v>
      </c>
      <c r="W243" s="360"/>
      <c r="X243" s="360"/>
      <c r="Y243" s="360"/>
      <c r="Z243" s="360">
        <f t="shared" si="32"/>
        <v>0</v>
      </c>
      <c r="AA243" s="360"/>
      <c r="AB243" s="360"/>
      <c r="AC243" s="360"/>
      <c r="AD243" s="360"/>
      <c r="AE243" s="360"/>
      <c r="AF243" s="360"/>
      <c r="AG243" s="360"/>
      <c r="AH243" s="360"/>
      <c r="AI243" s="360"/>
      <c r="AJ243" s="360"/>
      <c r="AK243" s="360"/>
      <c r="AL243" s="360"/>
      <c r="AM243" s="360"/>
      <c r="AN243" s="360"/>
      <c r="AO243" s="360"/>
      <c r="AP243" s="360">
        <f t="shared" si="33"/>
        <v>0</v>
      </c>
      <c r="AQ243" s="360"/>
      <c r="AR243" s="360"/>
      <c r="AS243" s="360"/>
      <c r="AT243" s="360"/>
      <c r="AU243" s="360" t="s">
        <v>1793</v>
      </c>
      <c r="AV243" s="360" t="s">
        <v>197</v>
      </c>
      <c r="AW243" s="360" t="s">
        <v>198</v>
      </c>
      <c r="AX243" s="360"/>
      <c r="AY243" s="360"/>
      <c r="AZ243" s="385"/>
    </row>
    <row r="244" spans="1:52" s="356" customFormat="1" ht="46.9" customHeight="1">
      <c r="A244" s="357"/>
      <c r="B244" s="357">
        <v>2</v>
      </c>
      <c r="C244" s="357" t="s">
        <v>339</v>
      </c>
      <c r="D244" s="382" t="s">
        <v>1409</v>
      </c>
      <c r="E244" s="360">
        <v>8</v>
      </c>
      <c r="F244" s="361"/>
      <c r="G244" s="360" t="s">
        <v>3</v>
      </c>
      <c r="H244" s="360">
        <f t="shared" si="46"/>
        <v>8</v>
      </c>
      <c r="I244" s="360">
        <f t="shared" si="30"/>
        <v>0</v>
      </c>
      <c r="J244" s="360"/>
      <c r="K244" s="360"/>
      <c r="L244" s="360">
        <v>0.5</v>
      </c>
      <c r="M244" s="360"/>
      <c r="N244" s="360">
        <v>6</v>
      </c>
      <c r="O244" s="360">
        <v>1</v>
      </c>
      <c r="P244" s="360"/>
      <c r="Q244" s="360"/>
      <c r="R244" s="360">
        <v>0.5</v>
      </c>
      <c r="S244" s="360">
        <f t="shared" si="25"/>
        <v>0</v>
      </c>
      <c r="T244" s="360"/>
      <c r="U244" s="360"/>
      <c r="V244" s="360"/>
      <c r="W244" s="360"/>
      <c r="X244" s="360"/>
      <c r="Y244" s="360"/>
      <c r="Z244" s="360">
        <f t="shared" si="32"/>
        <v>0</v>
      </c>
      <c r="AA244" s="360"/>
      <c r="AB244" s="360"/>
      <c r="AC244" s="360"/>
      <c r="AD244" s="360"/>
      <c r="AE244" s="360"/>
      <c r="AF244" s="360"/>
      <c r="AG244" s="360"/>
      <c r="AH244" s="360"/>
      <c r="AI244" s="360"/>
      <c r="AJ244" s="360"/>
      <c r="AK244" s="360"/>
      <c r="AL244" s="360"/>
      <c r="AM244" s="360"/>
      <c r="AN244" s="360"/>
      <c r="AO244" s="360"/>
      <c r="AP244" s="360">
        <f t="shared" si="33"/>
        <v>0</v>
      </c>
      <c r="AQ244" s="360"/>
      <c r="AR244" s="360"/>
      <c r="AS244" s="360"/>
      <c r="AT244" s="406"/>
      <c r="AU244" s="357" t="s">
        <v>1793</v>
      </c>
      <c r="AV244" s="360" t="s">
        <v>197</v>
      </c>
      <c r="AW244" s="360" t="s">
        <v>198</v>
      </c>
      <c r="AX244" s="360"/>
      <c r="AY244" s="360"/>
      <c r="AZ244" s="385"/>
    </row>
    <row r="245" spans="1:52" s="416" customFormat="1" ht="78" customHeight="1">
      <c r="A245" s="398"/>
      <c r="B245" s="398">
        <v>3</v>
      </c>
      <c r="C245" s="398" t="s">
        <v>339</v>
      </c>
      <c r="D245" s="399" t="s">
        <v>1450</v>
      </c>
      <c r="E245" s="388">
        <v>16</v>
      </c>
      <c r="F245" s="402">
        <v>0.5</v>
      </c>
      <c r="G245" s="388" t="s">
        <v>538</v>
      </c>
      <c r="H245" s="388">
        <f t="shared" si="46"/>
        <v>15.5</v>
      </c>
      <c r="I245" s="388">
        <f t="shared" si="30"/>
        <v>1.5</v>
      </c>
      <c r="J245" s="388">
        <v>1.5</v>
      </c>
      <c r="K245" s="388"/>
      <c r="L245" s="388">
        <v>4</v>
      </c>
      <c r="M245" s="388"/>
      <c r="N245" s="388">
        <v>3.5</v>
      </c>
      <c r="O245" s="388">
        <v>3.5</v>
      </c>
      <c r="P245" s="388"/>
      <c r="Q245" s="388"/>
      <c r="R245" s="388"/>
      <c r="S245" s="388">
        <f t="shared" si="25"/>
        <v>0</v>
      </c>
      <c r="T245" s="388"/>
      <c r="U245" s="388"/>
      <c r="V245" s="388"/>
      <c r="W245" s="388"/>
      <c r="X245" s="388"/>
      <c r="Y245" s="388"/>
      <c r="Z245" s="388">
        <f t="shared" si="32"/>
        <v>3</v>
      </c>
      <c r="AA245" s="388"/>
      <c r="AB245" s="388"/>
      <c r="AC245" s="388"/>
      <c r="AD245" s="388"/>
      <c r="AE245" s="388"/>
      <c r="AF245" s="388"/>
      <c r="AG245" s="388"/>
      <c r="AH245" s="388"/>
      <c r="AI245" s="388"/>
      <c r="AJ245" s="388"/>
      <c r="AK245" s="388"/>
      <c r="AL245" s="388"/>
      <c r="AM245" s="388"/>
      <c r="AN245" s="388"/>
      <c r="AO245" s="388">
        <v>3</v>
      </c>
      <c r="AP245" s="388">
        <f t="shared" si="33"/>
        <v>0</v>
      </c>
      <c r="AQ245" s="388"/>
      <c r="AR245" s="388"/>
      <c r="AS245" s="388"/>
      <c r="AT245" s="388" t="s">
        <v>51</v>
      </c>
      <c r="AU245" s="388" t="s">
        <v>1793</v>
      </c>
      <c r="AV245" s="388" t="s">
        <v>197</v>
      </c>
      <c r="AW245" s="388" t="s">
        <v>198</v>
      </c>
      <c r="AX245" s="388"/>
      <c r="AY245" s="388"/>
      <c r="AZ245" s="417"/>
    </row>
    <row r="246" spans="1:52" s="356" customFormat="1" ht="31.15" customHeight="1">
      <c r="A246" s="357"/>
      <c r="B246" s="357">
        <v>4</v>
      </c>
      <c r="C246" s="357" t="s">
        <v>339</v>
      </c>
      <c r="D246" s="382" t="s">
        <v>1497</v>
      </c>
      <c r="E246" s="360">
        <v>1.7</v>
      </c>
      <c r="F246" s="361"/>
      <c r="G246" s="360" t="s">
        <v>2748</v>
      </c>
      <c r="H246" s="360">
        <f t="shared" si="46"/>
        <v>1.7000000000000002</v>
      </c>
      <c r="I246" s="360">
        <f t="shared" si="30"/>
        <v>0.8</v>
      </c>
      <c r="J246" s="360">
        <v>0.8</v>
      </c>
      <c r="K246" s="360"/>
      <c r="L246" s="360"/>
      <c r="M246" s="360"/>
      <c r="N246" s="360">
        <v>0.9</v>
      </c>
      <c r="O246" s="360"/>
      <c r="P246" s="360"/>
      <c r="Q246" s="360"/>
      <c r="R246" s="360"/>
      <c r="S246" s="360">
        <v>0</v>
      </c>
      <c r="T246" s="360"/>
      <c r="U246" s="360"/>
      <c r="V246" s="360"/>
      <c r="W246" s="360"/>
      <c r="X246" s="360"/>
      <c r="Y246" s="360"/>
      <c r="Z246" s="360">
        <f t="shared" si="32"/>
        <v>0</v>
      </c>
      <c r="AA246" s="360"/>
      <c r="AB246" s="360"/>
      <c r="AC246" s="360"/>
      <c r="AD246" s="360"/>
      <c r="AE246" s="360"/>
      <c r="AF246" s="360"/>
      <c r="AG246" s="360"/>
      <c r="AH246" s="360"/>
      <c r="AI246" s="360"/>
      <c r="AJ246" s="360"/>
      <c r="AK246" s="360"/>
      <c r="AL246" s="360"/>
      <c r="AM246" s="360"/>
      <c r="AN246" s="360"/>
      <c r="AO246" s="360"/>
      <c r="AP246" s="360">
        <f t="shared" si="33"/>
        <v>0</v>
      </c>
      <c r="AQ246" s="360"/>
      <c r="AR246" s="360"/>
      <c r="AS246" s="360"/>
      <c r="AT246" s="360"/>
      <c r="AU246" s="357" t="s">
        <v>1793</v>
      </c>
      <c r="AV246" s="360" t="s">
        <v>197</v>
      </c>
      <c r="AW246" s="360" t="s">
        <v>198</v>
      </c>
      <c r="AX246" s="360"/>
      <c r="AY246" s="360"/>
      <c r="AZ246" s="385"/>
    </row>
    <row r="247" spans="1:52" s="356" customFormat="1" ht="62.45" customHeight="1">
      <c r="A247" s="357"/>
      <c r="B247" s="357">
        <v>5</v>
      </c>
      <c r="C247" s="357" t="s">
        <v>339</v>
      </c>
      <c r="D247" s="382" t="s">
        <v>54</v>
      </c>
      <c r="E247" s="360">
        <v>2.84</v>
      </c>
      <c r="F247" s="361"/>
      <c r="G247" s="360" t="s">
        <v>516</v>
      </c>
      <c r="H247" s="360">
        <f t="shared" si="46"/>
        <v>2.8400000000000003</v>
      </c>
      <c r="I247" s="360">
        <f t="shared" si="30"/>
        <v>0.9</v>
      </c>
      <c r="J247" s="360">
        <v>0.9</v>
      </c>
      <c r="K247" s="360"/>
      <c r="L247" s="360">
        <v>0.3</v>
      </c>
      <c r="M247" s="360"/>
      <c r="N247" s="360">
        <v>1.54</v>
      </c>
      <c r="O247" s="360"/>
      <c r="P247" s="360"/>
      <c r="Q247" s="360"/>
      <c r="R247" s="360">
        <v>0.1</v>
      </c>
      <c r="S247" s="360">
        <f t="shared" ref="S247:S315" si="47">SUM(T247:Y247)</f>
        <v>0</v>
      </c>
      <c r="T247" s="360"/>
      <c r="U247" s="360"/>
      <c r="V247" s="360"/>
      <c r="W247" s="360"/>
      <c r="X247" s="360"/>
      <c r="Y247" s="360"/>
      <c r="Z247" s="360">
        <f t="shared" si="32"/>
        <v>0</v>
      </c>
      <c r="AA247" s="360"/>
      <c r="AB247" s="360"/>
      <c r="AC247" s="360"/>
      <c r="AD247" s="360"/>
      <c r="AE247" s="360"/>
      <c r="AF247" s="360"/>
      <c r="AG247" s="360"/>
      <c r="AH247" s="360"/>
      <c r="AI247" s="360"/>
      <c r="AJ247" s="360"/>
      <c r="AK247" s="360"/>
      <c r="AL247" s="360"/>
      <c r="AM247" s="360"/>
      <c r="AN247" s="360"/>
      <c r="AO247" s="360"/>
      <c r="AP247" s="360">
        <f t="shared" si="33"/>
        <v>0</v>
      </c>
      <c r="AQ247" s="360"/>
      <c r="AR247" s="360"/>
      <c r="AS247" s="360"/>
      <c r="AT247" s="360"/>
      <c r="AU247" s="360" t="s">
        <v>1793</v>
      </c>
      <c r="AV247" s="360" t="s">
        <v>197</v>
      </c>
      <c r="AW247" s="360" t="s">
        <v>198</v>
      </c>
      <c r="AX247" s="360"/>
      <c r="AY247" s="377"/>
      <c r="AZ247" s="383"/>
    </row>
    <row r="248" spans="1:52" s="356" customFormat="1" ht="31.15" customHeight="1">
      <c r="A248" s="357"/>
      <c r="B248" s="357">
        <v>6</v>
      </c>
      <c r="C248" s="357" t="s">
        <v>339</v>
      </c>
      <c r="D248" s="382" t="s">
        <v>2746</v>
      </c>
      <c r="E248" s="360">
        <v>1.5</v>
      </c>
      <c r="F248" s="361"/>
      <c r="G248" s="360" t="s">
        <v>2226</v>
      </c>
      <c r="H248" s="360">
        <f t="shared" si="46"/>
        <v>1.5</v>
      </c>
      <c r="I248" s="360">
        <f t="shared" si="30"/>
        <v>0</v>
      </c>
      <c r="J248" s="360"/>
      <c r="K248" s="360"/>
      <c r="L248" s="360"/>
      <c r="M248" s="360"/>
      <c r="N248" s="360">
        <v>1</v>
      </c>
      <c r="O248" s="360">
        <v>0.5</v>
      </c>
      <c r="P248" s="360"/>
      <c r="Q248" s="360"/>
      <c r="R248" s="360"/>
      <c r="S248" s="360">
        <f t="shared" si="47"/>
        <v>0</v>
      </c>
      <c r="T248" s="360"/>
      <c r="U248" s="360"/>
      <c r="V248" s="360"/>
      <c r="W248" s="360"/>
      <c r="X248" s="360"/>
      <c r="Y248" s="360"/>
      <c r="Z248" s="360">
        <f t="shared" si="32"/>
        <v>0</v>
      </c>
      <c r="AA248" s="360"/>
      <c r="AB248" s="360"/>
      <c r="AC248" s="360"/>
      <c r="AD248" s="360"/>
      <c r="AE248" s="360"/>
      <c r="AF248" s="360"/>
      <c r="AG248" s="360"/>
      <c r="AH248" s="360"/>
      <c r="AI248" s="360"/>
      <c r="AJ248" s="360"/>
      <c r="AK248" s="360"/>
      <c r="AL248" s="360"/>
      <c r="AM248" s="360"/>
      <c r="AN248" s="360"/>
      <c r="AO248" s="360"/>
      <c r="AP248" s="360">
        <f t="shared" si="33"/>
        <v>0</v>
      </c>
      <c r="AQ248" s="360"/>
      <c r="AR248" s="360"/>
      <c r="AS248" s="360"/>
      <c r="AT248" s="360" t="s">
        <v>2747</v>
      </c>
      <c r="AU248" s="360" t="s">
        <v>1793</v>
      </c>
      <c r="AV248" s="360" t="s">
        <v>197</v>
      </c>
      <c r="AW248" s="360" t="s">
        <v>198</v>
      </c>
      <c r="AX248" s="360"/>
      <c r="AY248" s="377"/>
      <c r="AZ248" s="383"/>
    </row>
    <row r="249" spans="1:52" s="356" customFormat="1" ht="31.15" customHeight="1">
      <c r="A249" s="357">
        <v>166</v>
      </c>
      <c r="B249" s="357">
        <v>7</v>
      </c>
      <c r="C249" s="357" t="s">
        <v>339</v>
      </c>
      <c r="D249" s="384" t="s">
        <v>1498</v>
      </c>
      <c r="E249" s="360">
        <v>1.1000000000000001</v>
      </c>
      <c r="F249" s="361"/>
      <c r="G249" s="360" t="s">
        <v>2227</v>
      </c>
      <c r="H249" s="360">
        <f t="shared" si="46"/>
        <v>1.1000000000000001</v>
      </c>
      <c r="I249" s="360">
        <f t="shared" si="30"/>
        <v>1</v>
      </c>
      <c r="J249" s="360">
        <v>1</v>
      </c>
      <c r="K249" s="360"/>
      <c r="L249" s="360"/>
      <c r="M249" s="360"/>
      <c r="N249" s="360">
        <v>0.1</v>
      </c>
      <c r="O249" s="360"/>
      <c r="P249" s="360"/>
      <c r="Q249" s="360"/>
      <c r="R249" s="360"/>
      <c r="S249" s="360">
        <f t="shared" si="47"/>
        <v>0</v>
      </c>
      <c r="T249" s="360"/>
      <c r="U249" s="360"/>
      <c r="V249" s="360"/>
      <c r="W249" s="360"/>
      <c r="X249" s="360"/>
      <c r="Y249" s="360"/>
      <c r="Z249" s="360">
        <f t="shared" si="32"/>
        <v>0</v>
      </c>
      <c r="AA249" s="360"/>
      <c r="AB249" s="360"/>
      <c r="AC249" s="360"/>
      <c r="AD249" s="360"/>
      <c r="AE249" s="360"/>
      <c r="AF249" s="360"/>
      <c r="AG249" s="360"/>
      <c r="AH249" s="360"/>
      <c r="AI249" s="360"/>
      <c r="AJ249" s="360"/>
      <c r="AK249" s="360"/>
      <c r="AL249" s="360"/>
      <c r="AM249" s="360"/>
      <c r="AN249" s="360"/>
      <c r="AO249" s="360"/>
      <c r="AP249" s="360">
        <f t="shared" si="33"/>
        <v>0</v>
      </c>
      <c r="AQ249" s="360"/>
      <c r="AR249" s="360"/>
      <c r="AS249" s="360"/>
      <c r="AT249" s="360" t="s">
        <v>2747</v>
      </c>
      <c r="AU249" s="357" t="s">
        <v>1793</v>
      </c>
      <c r="AV249" s="360" t="s">
        <v>196</v>
      </c>
      <c r="AW249" s="360" t="s">
        <v>198</v>
      </c>
      <c r="AX249" s="360"/>
      <c r="AY249" s="425"/>
      <c r="AZ249" s="386"/>
    </row>
    <row r="250" spans="1:52" s="356" customFormat="1" ht="15.6" customHeight="1">
      <c r="A250" s="357">
        <v>167</v>
      </c>
      <c r="B250" s="357">
        <v>8</v>
      </c>
      <c r="C250" s="357" t="s">
        <v>339</v>
      </c>
      <c r="D250" s="384" t="s">
        <v>2228</v>
      </c>
      <c r="E250" s="360">
        <v>0.1</v>
      </c>
      <c r="F250" s="360"/>
      <c r="G250" s="360" t="s">
        <v>308</v>
      </c>
      <c r="H250" s="360">
        <f t="shared" si="46"/>
        <v>0.1</v>
      </c>
      <c r="I250" s="360">
        <f t="shared" ref="I250:I385" si="48">SUM(J250:K250)</f>
        <v>0</v>
      </c>
      <c r="J250" s="360"/>
      <c r="K250" s="360"/>
      <c r="L250" s="360"/>
      <c r="M250" s="360"/>
      <c r="N250" s="360">
        <v>0.1</v>
      </c>
      <c r="O250" s="360"/>
      <c r="P250" s="360"/>
      <c r="Q250" s="360"/>
      <c r="R250" s="360"/>
      <c r="S250" s="360">
        <f t="shared" si="47"/>
        <v>0</v>
      </c>
      <c r="T250" s="360"/>
      <c r="U250" s="360"/>
      <c r="V250" s="360"/>
      <c r="W250" s="360"/>
      <c r="X250" s="360"/>
      <c r="Y250" s="360"/>
      <c r="Z250" s="360">
        <f t="shared" ref="Z250:Z386" si="49">SUM(AA250:AO250)</f>
        <v>0</v>
      </c>
      <c r="AA250" s="360"/>
      <c r="AB250" s="360"/>
      <c r="AC250" s="360"/>
      <c r="AD250" s="360"/>
      <c r="AE250" s="360"/>
      <c r="AF250" s="360"/>
      <c r="AG250" s="360"/>
      <c r="AH250" s="360"/>
      <c r="AI250" s="360"/>
      <c r="AJ250" s="360"/>
      <c r="AK250" s="360"/>
      <c r="AL250" s="360"/>
      <c r="AM250" s="360"/>
      <c r="AN250" s="360"/>
      <c r="AO250" s="360"/>
      <c r="AP250" s="360">
        <f t="shared" ref="AP250:AP386" si="50">SUM(AQ250:AS250)</f>
        <v>0</v>
      </c>
      <c r="AQ250" s="360"/>
      <c r="AR250" s="360"/>
      <c r="AS250" s="360"/>
      <c r="AT250" s="360" t="s">
        <v>2229</v>
      </c>
      <c r="AU250" s="357" t="s">
        <v>1793</v>
      </c>
      <c r="AV250" s="360" t="s">
        <v>196</v>
      </c>
      <c r="AW250" s="360" t="s">
        <v>198</v>
      </c>
      <c r="AX250" s="360"/>
      <c r="AY250" s="442"/>
      <c r="AZ250" s="443"/>
    </row>
    <row r="251" spans="1:52" s="356" customFormat="1" ht="15.6" customHeight="1">
      <c r="A251" s="357">
        <v>170</v>
      </c>
      <c r="B251" s="357">
        <v>9</v>
      </c>
      <c r="C251" s="357" t="s">
        <v>339</v>
      </c>
      <c r="D251" s="382" t="s">
        <v>2230</v>
      </c>
      <c r="E251" s="360">
        <v>2</v>
      </c>
      <c r="F251" s="361"/>
      <c r="G251" s="360" t="s">
        <v>304</v>
      </c>
      <c r="H251" s="360">
        <f t="shared" si="46"/>
        <v>2</v>
      </c>
      <c r="I251" s="360">
        <f t="shared" si="48"/>
        <v>2</v>
      </c>
      <c r="J251" s="360">
        <v>2</v>
      </c>
      <c r="K251" s="360"/>
      <c r="L251" s="360"/>
      <c r="M251" s="360"/>
      <c r="N251" s="360"/>
      <c r="O251" s="360"/>
      <c r="P251" s="360"/>
      <c r="Q251" s="360"/>
      <c r="R251" s="360"/>
      <c r="S251" s="360">
        <f t="shared" si="47"/>
        <v>0</v>
      </c>
      <c r="T251" s="360"/>
      <c r="U251" s="360"/>
      <c r="V251" s="360"/>
      <c r="W251" s="360"/>
      <c r="X251" s="360"/>
      <c r="Y251" s="360"/>
      <c r="Z251" s="360">
        <f t="shared" si="49"/>
        <v>0</v>
      </c>
      <c r="AA251" s="360"/>
      <c r="AB251" s="360"/>
      <c r="AC251" s="360"/>
      <c r="AD251" s="360"/>
      <c r="AE251" s="360"/>
      <c r="AF251" s="360"/>
      <c r="AG251" s="360"/>
      <c r="AH251" s="360"/>
      <c r="AI251" s="360"/>
      <c r="AJ251" s="360"/>
      <c r="AK251" s="360"/>
      <c r="AL251" s="360"/>
      <c r="AM251" s="360"/>
      <c r="AN251" s="360"/>
      <c r="AO251" s="360"/>
      <c r="AP251" s="360">
        <f t="shared" si="50"/>
        <v>0</v>
      </c>
      <c r="AQ251" s="360"/>
      <c r="AR251" s="360"/>
      <c r="AS251" s="360"/>
      <c r="AT251" s="360"/>
      <c r="AU251" s="357" t="s">
        <v>1793</v>
      </c>
      <c r="AV251" s="360" t="s">
        <v>196</v>
      </c>
      <c r="AW251" s="360" t="s">
        <v>198</v>
      </c>
      <c r="AX251" s="360"/>
      <c r="AY251" s="377"/>
      <c r="AZ251" s="383"/>
    </row>
    <row r="252" spans="1:52" s="356" customFormat="1" ht="46.9" customHeight="1">
      <c r="A252" s="357">
        <v>172</v>
      </c>
      <c r="B252" s="357">
        <v>10</v>
      </c>
      <c r="C252" s="357" t="s">
        <v>339</v>
      </c>
      <c r="D252" s="359" t="s">
        <v>55</v>
      </c>
      <c r="E252" s="360">
        <v>9.9499999999999993</v>
      </c>
      <c r="F252" s="367">
        <v>8</v>
      </c>
      <c r="G252" s="360" t="s">
        <v>891</v>
      </c>
      <c r="H252" s="360">
        <f t="shared" si="46"/>
        <v>1.95</v>
      </c>
      <c r="I252" s="360">
        <f t="shared" si="48"/>
        <v>0</v>
      </c>
      <c r="J252" s="360"/>
      <c r="K252" s="360"/>
      <c r="L252" s="360">
        <v>1</v>
      </c>
      <c r="M252" s="360"/>
      <c r="N252" s="360">
        <v>0.95</v>
      </c>
      <c r="O252" s="360"/>
      <c r="P252" s="360"/>
      <c r="Q252" s="360"/>
      <c r="R252" s="360"/>
      <c r="S252" s="360">
        <f t="shared" si="47"/>
        <v>0</v>
      </c>
      <c r="T252" s="360"/>
      <c r="U252" s="360"/>
      <c r="V252" s="360"/>
      <c r="W252" s="360"/>
      <c r="X252" s="360"/>
      <c r="Y252" s="360"/>
      <c r="Z252" s="360">
        <f t="shared" si="49"/>
        <v>0</v>
      </c>
      <c r="AA252" s="360"/>
      <c r="AB252" s="360"/>
      <c r="AC252" s="360"/>
      <c r="AD252" s="360"/>
      <c r="AE252" s="360"/>
      <c r="AF252" s="360"/>
      <c r="AG252" s="360"/>
      <c r="AH252" s="360"/>
      <c r="AI252" s="360"/>
      <c r="AJ252" s="360"/>
      <c r="AK252" s="360"/>
      <c r="AL252" s="360"/>
      <c r="AM252" s="360"/>
      <c r="AN252" s="360"/>
      <c r="AO252" s="360"/>
      <c r="AP252" s="360">
        <f t="shared" si="50"/>
        <v>0</v>
      </c>
      <c r="AQ252" s="360"/>
      <c r="AR252" s="367"/>
      <c r="AS252" s="367"/>
      <c r="AT252" s="357" t="s">
        <v>2231</v>
      </c>
      <c r="AU252" s="360" t="s">
        <v>1793</v>
      </c>
      <c r="AV252" s="360" t="s">
        <v>197</v>
      </c>
      <c r="AW252" s="360" t="s">
        <v>198</v>
      </c>
      <c r="AX252" s="357" t="s">
        <v>1499</v>
      </c>
      <c r="AY252" s="379"/>
      <c r="AZ252" s="380"/>
    </row>
    <row r="253" spans="1:52" s="416" customFormat="1" ht="78" customHeight="1">
      <c r="A253" s="398">
        <v>172</v>
      </c>
      <c r="B253" s="398">
        <v>11</v>
      </c>
      <c r="C253" s="398" t="s">
        <v>339</v>
      </c>
      <c r="D253" s="387" t="s">
        <v>1449</v>
      </c>
      <c r="E253" s="388">
        <v>6</v>
      </c>
      <c r="F253" s="389">
        <v>0.05</v>
      </c>
      <c r="G253" s="388" t="s">
        <v>2232</v>
      </c>
      <c r="H253" s="388">
        <f t="shared" si="46"/>
        <v>5.95</v>
      </c>
      <c r="I253" s="388">
        <f t="shared" si="48"/>
        <v>3</v>
      </c>
      <c r="J253" s="388">
        <v>3</v>
      </c>
      <c r="K253" s="388"/>
      <c r="L253" s="388"/>
      <c r="M253" s="388"/>
      <c r="N253" s="388">
        <v>0.5</v>
      </c>
      <c r="O253" s="388">
        <v>2.2999999999999998</v>
      </c>
      <c r="P253" s="388"/>
      <c r="Q253" s="388"/>
      <c r="R253" s="388"/>
      <c r="S253" s="388">
        <f t="shared" si="47"/>
        <v>0</v>
      </c>
      <c r="T253" s="388"/>
      <c r="U253" s="388"/>
      <c r="V253" s="388"/>
      <c r="W253" s="388"/>
      <c r="X253" s="388"/>
      <c r="Y253" s="388"/>
      <c r="Z253" s="388">
        <f t="shared" si="49"/>
        <v>0.15000000000000002</v>
      </c>
      <c r="AA253" s="388"/>
      <c r="AB253" s="388"/>
      <c r="AC253" s="388"/>
      <c r="AD253" s="388">
        <v>0.05</v>
      </c>
      <c r="AE253" s="388"/>
      <c r="AF253" s="388"/>
      <c r="AG253" s="388"/>
      <c r="AH253" s="388"/>
      <c r="AI253" s="388"/>
      <c r="AJ253" s="388"/>
      <c r="AK253" s="388"/>
      <c r="AL253" s="388"/>
      <c r="AM253" s="388"/>
      <c r="AN253" s="388"/>
      <c r="AO253" s="388">
        <v>0.1</v>
      </c>
      <c r="AP253" s="388">
        <f t="shared" si="50"/>
        <v>0</v>
      </c>
      <c r="AQ253" s="388"/>
      <c r="AR253" s="389"/>
      <c r="AS253" s="389"/>
      <c r="AT253" s="398" t="s">
        <v>3271</v>
      </c>
      <c r="AU253" s="388" t="s">
        <v>1793</v>
      </c>
      <c r="AV253" s="388" t="s">
        <v>197</v>
      </c>
      <c r="AW253" s="388" t="s">
        <v>198</v>
      </c>
      <c r="AX253" s="398"/>
      <c r="AY253" s="414"/>
      <c r="AZ253" s="415"/>
    </row>
    <row r="254" spans="1:52" s="356" customFormat="1" ht="31.15" customHeight="1">
      <c r="A254" s="357">
        <v>172</v>
      </c>
      <c r="B254" s="357">
        <v>12</v>
      </c>
      <c r="C254" s="357" t="s">
        <v>339</v>
      </c>
      <c r="D254" s="359" t="s">
        <v>1500</v>
      </c>
      <c r="E254" s="360">
        <v>2</v>
      </c>
      <c r="F254" s="367"/>
      <c r="G254" s="360" t="s">
        <v>18</v>
      </c>
      <c r="H254" s="360">
        <f t="shared" si="46"/>
        <v>2</v>
      </c>
      <c r="I254" s="360">
        <f t="shared" si="48"/>
        <v>0</v>
      </c>
      <c r="J254" s="360"/>
      <c r="K254" s="360"/>
      <c r="L254" s="360"/>
      <c r="M254" s="360"/>
      <c r="N254" s="360">
        <v>1</v>
      </c>
      <c r="O254" s="360">
        <v>1</v>
      </c>
      <c r="P254" s="360"/>
      <c r="Q254" s="360"/>
      <c r="R254" s="360"/>
      <c r="S254" s="360">
        <f t="shared" si="47"/>
        <v>0</v>
      </c>
      <c r="T254" s="360"/>
      <c r="U254" s="360"/>
      <c r="V254" s="360"/>
      <c r="W254" s="360"/>
      <c r="X254" s="360"/>
      <c r="Y254" s="360"/>
      <c r="Z254" s="360">
        <f t="shared" si="49"/>
        <v>0</v>
      </c>
      <c r="AA254" s="360"/>
      <c r="AB254" s="360"/>
      <c r="AC254" s="360"/>
      <c r="AD254" s="360"/>
      <c r="AE254" s="360"/>
      <c r="AF254" s="360"/>
      <c r="AG254" s="360"/>
      <c r="AH254" s="360"/>
      <c r="AI254" s="360"/>
      <c r="AJ254" s="360"/>
      <c r="AK254" s="360"/>
      <c r="AL254" s="360"/>
      <c r="AM254" s="360"/>
      <c r="AN254" s="360"/>
      <c r="AO254" s="360"/>
      <c r="AP254" s="360">
        <f t="shared" si="50"/>
        <v>0</v>
      </c>
      <c r="AQ254" s="360"/>
      <c r="AR254" s="367"/>
      <c r="AS254" s="367"/>
      <c r="AT254" s="357" t="s">
        <v>19</v>
      </c>
      <c r="AU254" s="360" t="s">
        <v>1793</v>
      </c>
      <c r="AV254" s="360" t="s">
        <v>197</v>
      </c>
      <c r="AW254" s="360" t="s">
        <v>198</v>
      </c>
      <c r="AX254" s="357"/>
      <c r="AY254" s="379"/>
      <c r="AZ254" s="380"/>
    </row>
    <row r="255" spans="1:52" s="356" customFormat="1" ht="46.9" customHeight="1">
      <c r="A255" s="357">
        <v>172</v>
      </c>
      <c r="B255" s="357">
        <v>13</v>
      </c>
      <c r="C255" s="357" t="s">
        <v>339</v>
      </c>
      <c r="D255" s="359" t="s">
        <v>20</v>
      </c>
      <c r="E255" s="360">
        <v>2</v>
      </c>
      <c r="F255" s="367"/>
      <c r="G255" s="360" t="s">
        <v>21</v>
      </c>
      <c r="H255" s="360">
        <f t="shared" si="46"/>
        <v>2</v>
      </c>
      <c r="I255" s="360">
        <f t="shared" si="48"/>
        <v>0</v>
      </c>
      <c r="J255" s="360"/>
      <c r="K255" s="360"/>
      <c r="L255" s="360"/>
      <c r="M255" s="360"/>
      <c r="N255" s="360">
        <v>0.9</v>
      </c>
      <c r="O255" s="360">
        <v>0.9</v>
      </c>
      <c r="P255" s="360"/>
      <c r="Q255" s="360"/>
      <c r="R255" s="360">
        <v>0.2</v>
      </c>
      <c r="S255" s="360">
        <f t="shared" si="47"/>
        <v>0</v>
      </c>
      <c r="T255" s="360"/>
      <c r="U255" s="360"/>
      <c r="V255" s="360"/>
      <c r="W255" s="360"/>
      <c r="X255" s="360"/>
      <c r="Y255" s="360"/>
      <c r="Z255" s="360">
        <f t="shared" si="49"/>
        <v>0</v>
      </c>
      <c r="AA255" s="360"/>
      <c r="AB255" s="360"/>
      <c r="AC255" s="360"/>
      <c r="AD255" s="360"/>
      <c r="AE255" s="360"/>
      <c r="AF255" s="360"/>
      <c r="AG255" s="360"/>
      <c r="AH255" s="360"/>
      <c r="AI255" s="360"/>
      <c r="AJ255" s="360"/>
      <c r="AK255" s="360"/>
      <c r="AL255" s="360"/>
      <c r="AM255" s="360"/>
      <c r="AN255" s="360"/>
      <c r="AO255" s="360"/>
      <c r="AP255" s="360">
        <f t="shared" si="50"/>
        <v>0</v>
      </c>
      <c r="AQ255" s="360"/>
      <c r="AR255" s="367"/>
      <c r="AS255" s="367"/>
      <c r="AT255" s="357" t="s">
        <v>6</v>
      </c>
      <c r="AU255" s="360" t="s">
        <v>1793</v>
      </c>
      <c r="AV255" s="360" t="s">
        <v>197</v>
      </c>
      <c r="AW255" s="360" t="s">
        <v>198</v>
      </c>
      <c r="AX255" s="357"/>
      <c r="AY255" s="379"/>
      <c r="AZ255" s="380"/>
    </row>
    <row r="256" spans="1:52" s="356" customFormat="1" ht="48.6" customHeight="1">
      <c r="A256" s="357">
        <v>172</v>
      </c>
      <c r="B256" s="357">
        <v>14</v>
      </c>
      <c r="C256" s="357" t="s">
        <v>339</v>
      </c>
      <c r="D256" s="359" t="s">
        <v>22</v>
      </c>
      <c r="E256" s="360">
        <v>10</v>
      </c>
      <c r="F256" s="367"/>
      <c r="G256" s="360" t="s">
        <v>23</v>
      </c>
      <c r="H256" s="360">
        <f t="shared" si="46"/>
        <v>10</v>
      </c>
      <c r="I256" s="360">
        <f t="shared" si="48"/>
        <v>2</v>
      </c>
      <c r="J256" s="360">
        <v>2</v>
      </c>
      <c r="K256" s="360"/>
      <c r="L256" s="360"/>
      <c r="M256" s="360"/>
      <c r="N256" s="360">
        <v>4</v>
      </c>
      <c r="O256" s="360">
        <v>4</v>
      </c>
      <c r="P256" s="360"/>
      <c r="Q256" s="360"/>
      <c r="R256" s="360"/>
      <c r="S256" s="360">
        <f t="shared" si="47"/>
        <v>0</v>
      </c>
      <c r="T256" s="360"/>
      <c r="U256" s="360"/>
      <c r="V256" s="360"/>
      <c r="W256" s="360"/>
      <c r="X256" s="360"/>
      <c r="Y256" s="360"/>
      <c r="Z256" s="360">
        <f t="shared" si="49"/>
        <v>0</v>
      </c>
      <c r="AA256" s="360"/>
      <c r="AB256" s="360"/>
      <c r="AC256" s="360"/>
      <c r="AD256" s="360"/>
      <c r="AE256" s="360"/>
      <c r="AF256" s="360"/>
      <c r="AG256" s="360"/>
      <c r="AH256" s="360"/>
      <c r="AI256" s="360"/>
      <c r="AJ256" s="360"/>
      <c r="AK256" s="360"/>
      <c r="AL256" s="360"/>
      <c r="AM256" s="360"/>
      <c r="AN256" s="360"/>
      <c r="AO256" s="360"/>
      <c r="AP256" s="360">
        <f t="shared" si="50"/>
        <v>0</v>
      </c>
      <c r="AQ256" s="360"/>
      <c r="AR256" s="367"/>
      <c r="AS256" s="367"/>
      <c r="AT256" s="357" t="s">
        <v>24</v>
      </c>
      <c r="AU256" s="360" t="s">
        <v>1793</v>
      </c>
      <c r="AV256" s="360" t="s">
        <v>197</v>
      </c>
      <c r="AW256" s="360" t="s">
        <v>198</v>
      </c>
      <c r="AX256" s="357"/>
      <c r="AY256" s="379"/>
      <c r="AZ256" s="380"/>
    </row>
    <row r="257" spans="1:52" s="356" customFormat="1" ht="48.6" customHeight="1">
      <c r="A257" s="357">
        <v>172</v>
      </c>
      <c r="B257" s="357">
        <v>15</v>
      </c>
      <c r="C257" s="357" t="s">
        <v>339</v>
      </c>
      <c r="D257" s="359" t="s">
        <v>1551</v>
      </c>
      <c r="E257" s="360">
        <v>2</v>
      </c>
      <c r="F257" s="367"/>
      <c r="G257" s="360" t="s">
        <v>1552</v>
      </c>
      <c r="H257" s="360">
        <f t="shared" si="46"/>
        <v>2</v>
      </c>
      <c r="I257" s="360">
        <f t="shared" si="48"/>
        <v>0.5</v>
      </c>
      <c r="J257" s="360">
        <v>0.5</v>
      </c>
      <c r="K257" s="360"/>
      <c r="L257" s="360">
        <v>0.5</v>
      </c>
      <c r="M257" s="360"/>
      <c r="N257" s="360">
        <v>0.5</v>
      </c>
      <c r="O257" s="360">
        <v>0.5</v>
      </c>
      <c r="P257" s="360"/>
      <c r="Q257" s="360"/>
      <c r="R257" s="360"/>
      <c r="S257" s="360">
        <f t="shared" si="47"/>
        <v>0</v>
      </c>
      <c r="T257" s="360"/>
      <c r="U257" s="360"/>
      <c r="V257" s="360"/>
      <c r="W257" s="360"/>
      <c r="X257" s="360"/>
      <c r="Y257" s="360"/>
      <c r="Z257" s="360">
        <f t="shared" si="49"/>
        <v>0</v>
      </c>
      <c r="AA257" s="360"/>
      <c r="AB257" s="360"/>
      <c r="AC257" s="360"/>
      <c r="AD257" s="360"/>
      <c r="AE257" s="360"/>
      <c r="AF257" s="360"/>
      <c r="AG257" s="360"/>
      <c r="AH257" s="360"/>
      <c r="AI257" s="360"/>
      <c r="AJ257" s="360"/>
      <c r="AK257" s="360"/>
      <c r="AL257" s="360"/>
      <c r="AM257" s="360"/>
      <c r="AN257" s="360"/>
      <c r="AO257" s="360"/>
      <c r="AP257" s="360">
        <f t="shared" si="50"/>
        <v>0</v>
      </c>
      <c r="AQ257" s="360"/>
      <c r="AR257" s="367"/>
      <c r="AS257" s="367"/>
      <c r="AT257" s="357"/>
      <c r="AU257" s="360" t="s">
        <v>1793</v>
      </c>
      <c r="AV257" s="360" t="s">
        <v>197</v>
      </c>
      <c r="AW257" s="360" t="s">
        <v>198</v>
      </c>
      <c r="AX257" s="357"/>
      <c r="AY257" s="379"/>
      <c r="AZ257" s="380"/>
    </row>
    <row r="258" spans="1:52" s="356" customFormat="1" ht="66.599999999999994" customHeight="1">
      <c r="A258" s="357">
        <v>172</v>
      </c>
      <c r="B258" s="357"/>
      <c r="C258" s="357" t="s">
        <v>339</v>
      </c>
      <c r="D258" s="359" t="s">
        <v>1559</v>
      </c>
      <c r="E258" s="360">
        <v>10</v>
      </c>
      <c r="F258" s="367"/>
      <c r="G258" s="360" t="s">
        <v>1163</v>
      </c>
      <c r="H258" s="360">
        <f t="shared" si="46"/>
        <v>10</v>
      </c>
      <c r="I258" s="360">
        <f t="shared" si="48"/>
        <v>2</v>
      </c>
      <c r="J258" s="360">
        <v>2</v>
      </c>
      <c r="K258" s="360"/>
      <c r="L258" s="360">
        <v>2</v>
      </c>
      <c r="M258" s="360"/>
      <c r="N258" s="360">
        <v>4</v>
      </c>
      <c r="O258" s="360">
        <v>2</v>
      </c>
      <c r="P258" s="360"/>
      <c r="Q258" s="360"/>
      <c r="R258" s="360"/>
      <c r="S258" s="360">
        <f t="shared" si="47"/>
        <v>0</v>
      </c>
      <c r="T258" s="360"/>
      <c r="U258" s="360"/>
      <c r="V258" s="360"/>
      <c r="W258" s="360"/>
      <c r="X258" s="360"/>
      <c r="Y258" s="360"/>
      <c r="Z258" s="360">
        <f t="shared" si="49"/>
        <v>0</v>
      </c>
      <c r="AA258" s="360"/>
      <c r="AB258" s="360"/>
      <c r="AC258" s="360"/>
      <c r="AD258" s="360"/>
      <c r="AE258" s="360"/>
      <c r="AF258" s="360"/>
      <c r="AG258" s="360"/>
      <c r="AH258" s="360"/>
      <c r="AI258" s="360"/>
      <c r="AJ258" s="360"/>
      <c r="AK258" s="360"/>
      <c r="AL258" s="360"/>
      <c r="AM258" s="360"/>
      <c r="AN258" s="360"/>
      <c r="AO258" s="360"/>
      <c r="AP258" s="360">
        <f t="shared" si="50"/>
        <v>0</v>
      </c>
      <c r="AQ258" s="360"/>
      <c r="AR258" s="367"/>
      <c r="AS258" s="367"/>
      <c r="AT258" s="357"/>
      <c r="AU258" s="360" t="s">
        <v>1793</v>
      </c>
      <c r="AV258" s="360" t="s">
        <v>197</v>
      </c>
      <c r="AW258" s="360" t="s">
        <v>198</v>
      </c>
      <c r="AX258" s="357"/>
      <c r="AY258" s="379"/>
      <c r="AZ258" s="380"/>
    </row>
    <row r="259" spans="1:52" s="356" customFormat="1" ht="66.599999999999994" customHeight="1">
      <c r="A259" s="357">
        <v>172</v>
      </c>
      <c r="B259" s="357"/>
      <c r="C259" s="357" t="s">
        <v>339</v>
      </c>
      <c r="D259" s="384" t="s">
        <v>1162</v>
      </c>
      <c r="E259" s="360">
        <v>2</v>
      </c>
      <c r="F259" s="367"/>
      <c r="G259" s="360" t="s">
        <v>308</v>
      </c>
      <c r="H259" s="360">
        <f t="shared" si="46"/>
        <v>2</v>
      </c>
      <c r="I259" s="360">
        <f t="shared" si="48"/>
        <v>0</v>
      </c>
      <c r="J259" s="360"/>
      <c r="K259" s="360"/>
      <c r="L259" s="360"/>
      <c r="M259" s="360"/>
      <c r="N259" s="360">
        <v>2</v>
      </c>
      <c r="O259" s="360"/>
      <c r="P259" s="360"/>
      <c r="Q259" s="360"/>
      <c r="R259" s="360"/>
      <c r="S259" s="360">
        <f t="shared" si="47"/>
        <v>0</v>
      </c>
      <c r="T259" s="360"/>
      <c r="U259" s="360"/>
      <c r="V259" s="360"/>
      <c r="W259" s="360"/>
      <c r="X259" s="360"/>
      <c r="Y259" s="360"/>
      <c r="Z259" s="360">
        <f t="shared" si="49"/>
        <v>0</v>
      </c>
      <c r="AA259" s="360"/>
      <c r="AB259" s="360"/>
      <c r="AC259" s="360"/>
      <c r="AD259" s="360"/>
      <c r="AE259" s="360"/>
      <c r="AF259" s="360"/>
      <c r="AG259" s="360"/>
      <c r="AH259" s="360"/>
      <c r="AI259" s="360"/>
      <c r="AJ259" s="360"/>
      <c r="AK259" s="360"/>
      <c r="AL259" s="360"/>
      <c r="AM259" s="360"/>
      <c r="AN259" s="360"/>
      <c r="AO259" s="360"/>
      <c r="AP259" s="360">
        <f t="shared" si="50"/>
        <v>0</v>
      </c>
      <c r="AQ259" s="360"/>
      <c r="AR259" s="367"/>
      <c r="AS259" s="367"/>
      <c r="AT259" s="357"/>
      <c r="AU259" s="360" t="s">
        <v>1793</v>
      </c>
      <c r="AV259" s="360" t="s">
        <v>197</v>
      </c>
      <c r="AW259" s="360" t="s">
        <v>198</v>
      </c>
      <c r="AX259" s="357"/>
      <c r="AY259" s="379"/>
      <c r="AZ259" s="380"/>
    </row>
    <row r="260" spans="1:52" s="356" customFormat="1" ht="15.6" customHeight="1">
      <c r="A260" s="373" t="s">
        <v>2233</v>
      </c>
      <c r="B260" s="373" t="s">
        <v>2233</v>
      </c>
      <c r="C260" s="373"/>
      <c r="D260" s="418" t="s">
        <v>1501</v>
      </c>
      <c r="E260" s="353"/>
      <c r="F260" s="419"/>
      <c r="G260" s="419"/>
      <c r="H260" s="375"/>
      <c r="I260" s="360">
        <f t="shared" si="48"/>
        <v>0</v>
      </c>
      <c r="J260" s="375"/>
      <c r="K260" s="375"/>
      <c r="L260" s="375"/>
      <c r="M260" s="375"/>
      <c r="N260" s="375"/>
      <c r="O260" s="375"/>
      <c r="P260" s="375"/>
      <c r="Q260" s="375"/>
      <c r="R260" s="375"/>
      <c r="S260" s="375">
        <f t="shared" si="47"/>
        <v>0</v>
      </c>
      <c r="T260" s="375"/>
      <c r="U260" s="375"/>
      <c r="V260" s="375"/>
      <c r="W260" s="375"/>
      <c r="X260" s="375"/>
      <c r="Y260" s="375"/>
      <c r="Z260" s="360">
        <f t="shared" si="49"/>
        <v>0</v>
      </c>
      <c r="AA260" s="375"/>
      <c r="AB260" s="375"/>
      <c r="AC260" s="375"/>
      <c r="AD260" s="375"/>
      <c r="AE260" s="375"/>
      <c r="AF260" s="375"/>
      <c r="AG260" s="375"/>
      <c r="AH260" s="375"/>
      <c r="AI260" s="375"/>
      <c r="AJ260" s="375"/>
      <c r="AK260" s="375"/>
      <c r="AL260" s="375"/>
      <c r="AM260" s="375"/>
      <c r="AN260" s="375"/>
      <c r="AO260" s="375"/>
      <c r="AP260" s="360">
        <f t="shared" si="50"/>
        <v>0</v>
      </c>
      <c r="AQ260" s="375"/>
      <c r="AR260" s="375"/>
      <c r="AS260" s="375"/>
      <c r="AT260" s="354"/>
      <c r="AU260" s="376"/>
      <c r="AV260" s="354"/>
      <c r="AW260" s="354"/>
      <c r="AX260" s="354"/>
      <c r="AY260" s="354"/>
      <c r="AZ260" s="420"/>
    </row>
    <row r="261" spans="1:52" s="356" customFormat="1" ht="47.25">
      <c r="A261" s="357"/>
      <c r="B261" s="357">
        <v>1</v>
      </c>
      <c r="C261" s="357" t="s">
        <v>338</v>
      </c>
      <c r="D261" s="382" t="s">
        <v>1410</v>
      </c>
      <c r="E261" s="360">
        <v>1</v>
      </c>
      <c r="F261" s="361"/>
      <c r="G261" s="360" t="s">
        <v>2234</v>
      </c>
      <c r="H261" s="360">
        <f t="shared" ref="H261:H324" si="51">SUM(I261,L261,M261,N261,O261,P261,Q261,R261,S261,Z261,AP261)</f>
        <v>0.99999999999999989</v>
      </c>
      <c r="I261" s="360">
        <f t="shared" si="48"/>
        <v>0</v>
      </c>
      <c r="J261" s="360"/>
      <c r="K261" s="360"/>
      <c r="L261" s="360">
        <v>0.3</v>
      </c>
      <c r="M261" s="360"/>
      <c r="N261" s="360">
        <v>0.3</v>
      </c>
      <c r="O261" s="360">
        <v>0.3</v>
      </c>
      <c r="P261" s="360"/>
      <c r="Q261" s="360"/>
      <c r="R261" s="360">
        <v>0.1</v>
      </c>
      <c r="S261" s="360">
        <f t="shared" si="47"/>
        <v>0</v>
      </c>
      <c r="T261" s="360"/>
      <c r="U261" s="360"/>
      <c r="V261" s="360"/>
      <c r="W261" s="360"/>
      <c r="X261" s="360"/>
      <c r="Y261" s="360"/>
      <c r="Z261" s="360">
        <f t="shared" si="49"/>
        <v>0</v>
      </c>
      <c r="AA261" s="360"/>
      <c r="AB261" s="360"/>
      <c r="AC261" s="360"/>
      <c r="AD261" s="360"/>
      <c r="AE261" s="360"/>
      <c r="AF261" s="360"/>
      <c r="AG261" s="360"/>
      <c r="AH261" s="360"/>
      <c r="AI261" s="360"/>
      <c r="AJ261" s="360"/>
      <c r="AK261" s="360"/>
      <c r="AL261" s="360"/>
      <c r="AM261" s="360"/>
      <c r="AN261" s="360"/>
      <c r="AO261" s="360"/>
      <c r="AP261" s="360">
        <f t="shared" si="50"/>
        <v>0</v>
      </c>
      <c r="AQ261" s="360"/>
      <c r="AR261" s="360"/>
      <c r="AS261" s="360"/>
      <c r="AT261" s="406"/>
      <c r="AU261" s="357" t="s">
        <v>156</v>
      </c>
      <c r="AV261" s="360" t="s">
        <v>197</v>
      </c>
      <c r="AW261" s="360" t="s">
        <v>198</v>
      </c>
      <c r="AX261" s="360"/>
      <c r="AY261" s="360"/>
      <c r="AZ261" s="385"/>
    </row>
    <row r="262" spans="1:52" s="356" customFormat="1" ht="47.25">
      <c r="A262" s="357"/>
      <c r="B262" s="357">
        <v>2</v>
      </c>
      <c r="C262" s="357" t="s">
        <v>338</v>
      </c>
      <c r="D262" s="382" t="s">
        <v>1411</v>
      </c>
      <c r="E262" s="360">
        <v>1</v>
      </c>
      <c r="F262" s="361"/>
      <c r="G262" s="360" t="s">
        <v>2234</v>
      </c>
      <c r="H262" s="360">
        <f t="shared" si="51"/>
        <v>0.99999999999999989</v>
      </c>
      <c r="I262" s="360">
        <f t="shared" si="48"/>
        <v>0</v>
      </c>
      <c r="J262" s="360"/>
      <c r="K262" s="360"/>
      <c r="L262" s="360">
        <v>0.3</v>
      </c>
      <c r="M262" s="360"/>
      <c r="N262" s="360">
        <v>0.3</v>
      </c>
      <c r="O262" s="360">
        <v>0.3</v>
      </c>
      <c r="P262" s="360"/>
      <c r="Q262" s="360"/>
      <c r="R262" s="360">
        <v>0.1</v>
      </c>
      <c r="S262" s="360">
        <f t="shared" si="47"/>
        <v>0</v>
      </c>
      <c r="T262" s="360"/>
      <c r="U262" s="360"/>
      <c r="V262" s="360"/>
      <c r="W262" s="360"/>
      <c r="X262" s="360"/>
      <c r="Y262" s="360"/>
      <c r="Z262" s="360">
        <f t="shared" si="49"/>
        <v>0</v>
      </c>
      <c r="AA262" s="360"/>
      <c r="AB262" s="360"/>
      <c r="AC262" s="360"/>
      <c r="AD262" s="360"/>
      <c r="AE262" s="360"/>
      <c r="AF262" s="360"/>
      <c r="AG262" s="360"/>
      <c r="AH262" s="360"/>
      <c r="AI262" s="360"/>
      <c r="AJ262" s="360"/>
      <c r="AK262" s="360"/>
      <c r="AL262" s="360"/>
      <c r="AM262" s="360"/>
      <c r="AN262" s="360"/>
      <c r="AO262" s="360"/>
      <c r="AP262" s="360">
        <f t="shared" si="50"/>
        <v>0</v>
      </c>
      <c r="AQ262" s="360"/>
      <c r="AR262" s="360"/>
      <c r="AS262" s="360"/>
      <c r="AT262" s="406"/>
      <c r="AU262" s="357" t="s">
        <v>157</v>
      </c>
      <c r="AV262" s="360" t="s">
        <v>197</v>
      </c>
      <c r="AW262" s="360" t="s">
        <v>198</v>
      </c>
      <c r="AX262" s="360"/>
      <c r="AY262" s="360"/>
      <c r="AZ262" s="385"/>
    </row>
    <row r="263" spans="1:52" s="356" customFormat="1" ht="47.25">
      <c r="A263" s="357"/>
      <c r="B263" s="357">
        <v>3</v>
      </c>
      <c r="C263" s="357" t="s">
        <v>338</v>
      </c>
      <c r="D263" s="382" t="s">
        <v>1412</v>
      </c>
      <c r="E263" s="360">
        <v>1</v>
      </c>
      <c r="F263" s="361"/>
      <c r="G263" s="360" t="s">
        <v>2234</v>
      </c>
      <c r="H263" s="360">
        <f t="shared" si="51"/>
        <v>0.99999999999999989</v>
      </c>
      <c r="I263" s="360">
        <f t="shared" si="48"/>
        <v>0</v>
      </c>
      <c r="J263" s="360"/>
      <c r="K263" s="360"/>
      <c r="L263" s="360">
        <v>0.3</v>
      </c>
      <c r="M263" s="360"/>
      <c r="N263" s="360">
        <v>0.3</v>
      </c>
      <c r="O263" s="360">
        <v>0.3</v>
      </c>
      <c r="P263" s="360"/>
      <c r="Q263" s="360"/>
      <c r="R263" s="360">
        <v>0.1</v>
      </c>
      <c r="S263" s="360">
        <f t="shared" si="47"/>
        <v>0</v>
      </c>
      <c r="T263" s="360"/>
      <c r="U263" s="360"/>
      <c r="V263" s="360"/>
      <c r="W263" s="360"/>
      <c r="X263" s="360"/>
      <c r="Y263" s="360"/>
      <c r="Z263" s="360">
        <f t="shared" si="49"/>
        <v>0</v>
      </c>
      <c r="AA263" s="360"/>
      <c r="AB263" s="360"/>
      <c r="AC263" s="360"/>
      <c r="AD263" s="360"/>
      <c r="AE263" s="360"/>
      <c r="AF263" s="360"/>
      <c r="AG263" s="360"/>
      <c r="AH263" s="360"/>
      <c r="AI263" s="360"/>
      <c r="AJ263" s="360"/>
      <c r="AK263" s="360"/>
      <c r="AL263" s="360"/>
      <c r="AM263" s="360"/>
      <c r="AN263" s="360"/>
      <c r="AO263" s="360"/>
      <c r="AP263" s="360">
        <f t="shared" si="50"/>
        <v>0</v>
      </c>
      <c r="AQ263" s="360"/>
      <c r="AR263" s="360"/>
      <c r="AS263" s="360"/>
      <c r="AT263" s="406"/>
      <c r="AU263" s="357" t="s">
        <v>1795</v>
      </c>
      <c r="AV263" s="360" t="s">
        <v>197</v>
      </c>
      <c r="AW263" s="360" t="s">
        <v>198</v>
      </c>
      <c r="AX263" s="360"/>
      <c r="AY263" s="360"/>
      <c r="AZ263" s="385"/>
    </row>
    <row r="264" spans="1:52" s="356" customFormat="1" ht="47.25">
      <c r="A264" s="357"/>
      <c r="B264" s="357">
        <v>4</v>
      </c>
      <c r="C264" s="357" t="s">
        <v>338</v>
      </c>
      <c r="D264" s="382" t="s">
        <v>1413</v>
      </c>
      <c r="E264" s="360">
        <v>1.5</v>
      </c>
      <c r="F264" s="361"/>
      <c r="G264" s="360" t="s">
        <v>2235</v>
      </c>
      <c r="H264" s="360">
        <f t="shared" si="51"/>
        <v>1.5</v>
      </c>
      <c r="I264" s="360">
        <f t="shared" si="48"/>
        <v>0</v>
      </c>
      <c r="J264" s="360"/>
      <c r="K264" s="360"/>
      <c r="L264" s="360">
        <v>0.5</v>
      </c>
      <c r="M264" s="360"/>
      <c r="N264" s="360">
        <v>0.5</v>
      </c>
      <c r="O264" s="360">
        <v>0.4</v>
      </c>
      <c r="P264" s="360"/>
      <c r="Q264" s="360"/>
      <c r="R264" s="360">
        <v>0.1</v>
      </c>
      <c r="S264" s="360">
        <f t="shared" si="47"/>
        <v>0</v>
      </c>
      <c r="T264" s="360"/>
      <c r="U264" s="360"/>
      <c r="V264" s="360"/>
      <c r="W264" s="360"/>
      <c r="X264" s="360"/>
      <c r="Y264" s="360"/>
      <c r="Z264" s="360">
        <f t="shared" si="49"/>
        <v>0</v>
      </c>
      <c r="AA264" s="360"/>
      <c r="AB264" s="360"/>
      <c r="AC264" s="360"/>
      <c r="AD264" s="360"/>
      <c r="AE264" s="360"/>
      <c r="AF264" s="360"/>
      <c r="AG264" s="360"/>
      <c r="AH264" s="360"/>
      <c r="AI264" s="360"/>
      <c r="AJ264" s="360"/>
      <c r="AK264" s="360"/>
      <c r="AL264" s="360"/>
      <c r="AM264" s="360"/>
      <c r="AN264" s="360"/>
      <c r="AO264" s="360"/>
      <c r="AP264" s="360">
        <f t="shared" si="50"/>
        <v>0</v>
      </c>
      <c r="AQ264" s="360"/>
      <c r="AR264" s="360"/>
      <c r="AS264" s="360"/>
      <c r="AT264" s="406"/>
      <c r="AU264" s="357" t="s">
        <v>160</v>
      </c>
      <c r="AV264" s="360" t="s">
        <v>197</v>
      </c>
      <c r="AW264" s="360" t="s">
        <v>198</v>
      </c>
      <c r="AX264" s="360"/>
      <c r="AY264" s="360"/>
      <c r="AZ264" s="385"/>
    </row>
    <row r="265" spans="1:52" s="356" customFormat="1" ht="47.25">
      <c r="A265" s="357"/>
      <c r="B265" s="357">
        <v>5</v>
      </c>
      <c r="C265" s="357" t="s">
        <v>338</v>
      </c>
      <c r="D265" s="382" t="s">
        <v>1414</v>
      </c>
      <c r="E265" s="360">
        <v>1</v>
      </c>
      <c r="F265" s="361"/>
      <c r="G265" s="360" t="s">
        <v>2234</v>
      </c>
      <c r="H265" s="360">
        <f t="shared" si="51"/>
        <v>0.99999999999999989</v>
      </c>
      <c r="I265" s="360">
        <f t="shared" si="48"/>
        <v>0</v>
      </c>
      <c r="J265" s="360"/>
      <c r="K265" s="360"/>
      <c r="L265" s="360">
        <v>0.3</v>
      </c>
      <c r="M265" s="360"/>
      <c r="N265" s="360">
        <v>0.3</v>
      </c>
      <c r="O265" s="360">
        <v>0.3</v>
      </c>
      <c r="P265" s="360"/>
      <c r="Q265" s="360"/>
      <c r="R265" s="360">
        <v>0.1</v>
      </c>
      <c r="S265" s="360">
        <f t="shared" si="47"/>
        <v>0</v>
      </c>
      <c r="T265" s="360"/>
      <c r="U265" s="360"/>
      <c r="V265" s="360"/>
      <c r="W265" s="360"/>
      <c r="X265" s="360"/>
      <c r="Y265" s="360"/>
      <c r="Z265" s="360">
        <f t="shared" si="49"/>
        <v>0</v>
      </c>
      <c r="AA265" s="360"/>
      <c r="AB265" s="360"/>
      <c r="AC265" s="360"/>
      <c r="AD265" s="360"/>
      <c r="AE265" s="360"/>
      <c r="AF265" s="360"/>
      <c r="AG265" s="360"/>
      <c r="AH265" s="360"/>
      <c r="AI265" s="360"/>
      <c r="AJ265" s="360"/>
      <c r="AK265" s="360"/>
      <c r="AL265" s="360"/>
      <c r="AM265" s="360"/>
      <c r="AN265" s="360"/>
      <c r="AO265" s="360"/>
      <c r="AP265" s="360">
        <f t="shared" si="50"/>
        <v>0</v>
      </c>
      <c r="AQ265" s="360"/>
      <c r="AR265" s="360"/>
      <c r="AS265" s="360"/>
      <c r="AT265" s="406"/>
      <c r="AU265" s="357" t="s">
        <v>161</v>
      </c>
      <c r="AV265" s="360" t="s">
        <v>197</v>
      </c>
      <c r="AW265" s="360" t="s">
        <v>198</v>
      </c>
      <c r="AX265" s="360"/>
      <c r="AY265" s="360"/>
      <c r="AZ265" s="385"/>
    </row>
    <row r="266" spans="1:52" s="356" customFormat="1" ht="47.25">
      <c r="A266" s="357"/>
      <c r="B266" s="357">
        <v>6</v>
      </c>
      <c r="C266" s="357" t="s">
        <v>338</v>
      </c>
      <c r="D266" s="382" t="s">
        <v>1415</v>
      </c>
      <c r="E266" s="360">
        <v>1</v>
      </c>
      <c r="F266" s="361"/>
      <c r="G266" s="360" t="s">
        <v>2234</v>
      </c>
      <c r="H266" s="360">
        <f t="shared" si="51"/>
        <v>0.99999999999999989</v>
      </c>
      <c r="I266" s="360">
        <f t="shared" si="48"/>
        <v>0</v>
      </c>
      <c r="J266" s="360"/>
      <c r="K266" s="360"/>
      <c r="L266" s="360">
        <v>0.3</v>
      </c>
      <c r="M266" s="360"/>
      <c r="N266" s="360">
        <v>0.3</v>
      </c>
      <c r="O266" s="360">
        <v>0.3</v>
      </c>
      <c r="P266" s="360"/>
      <c r="Q266" s="360"/>
      <c r="R266" s="360">
        <v>0.1</v>
      </c>
      <c r="S266" s="360">
        <f t="shared" si="47"/>
        <v>0</v>
      </c>
      <c r="T266" s="360"/>
      <c r="U266" s="360"/>
      <c r="V266" s="360"/>
      <c r="W266" s="360"/>
      <c r="X266" s="360"/>
      <c r="Y266" s="360"/>
      <c r="Z266" s="360">
        <f t="shared" si="49"/>
        <v>0</v>
      </c>
      <c r="AA266" s="360"/>
      <c r="AB266" s="360"/>
      <c r="AC266" s="360"/>
      <c r="AD266" s="360"/>
      <c r="AE266" s="360"/>
      <c r="AF266" s="360"/>
      <c r="AG266" s="360"/>
      <c r="AH266" s="360"/>
      <c r="AI266" s="360"/>
      <c r="AJ266" s="360"/>
      <c r="AK266" s="360"/>
      <c r="AL266" s="360"/>
      <c r="AM266" s="360"/>
      <c r="AN266" s="360"/>
      <c r="AO266" s="360"/>
      <c r="AP266" s="360">
        <f t="shared" si="50"/>
        <v>0</v>
      </c>
      <c r="AQ266" s="360"/>
      <c r="AR266" s="360"/>
      <c r="AS266" s="360"/>
      <c r="AT266" s="406"/>
      <c r="AU266" s="357" t="s">
        <v>1801</v>
      </c>
      <c r="AV266" s="360" t="s">
        <v>197</v>
      </c>
      <c r="AW266" s="360" t="s">
        <v>198</v>
      </c>
      <c r="AX266" s="360"/>
      <c r="AY266" s="360"/>
      <c r="AZ266" s="385"/>
    </row>
    <row r="267" spans="1:52" s="356" customFormat="1" ht="47.25">
      <c r="A267" s="357"/>
      <c r="B267" s="357">
        <v>7</v>
      </c>
      <c r="C267" s="357" t="s">
        <v>338</v>
      </c>
      <c r="D267" s="382" t="s">
        <v>1416</v>
      </c>
      <c r="E267" s="360">
        <v>1</v>
      </c>
      <c r="F267" s="361"/>
      <c r="G267" s="360" t="s">
        <v>2234</v>
      </c>
      <c r="H267" s="360">
        <f t="shared" si="51"/>
        <v>0.99999999999999989</v>
      </c>
      <c r="I267" s="360">
        <f t="shared" si="48"/>
        <v>0</v>
      </c>
      <c r="J267" s="360"/>
      <c r="K267" s="360"/>
      <c r="L267" s="360">
        <v>0.3</v>
      </c>
      <c r="M267" s="360"/>
      <c r="N267" s="360">
        <v>0.3</v>
      </c>
      <c r="O267" s="360">
        <v>0.3</v>
      </c>
      <c r="P267" s="360"/>
      <c r="Q267" s="360"/>
      <c r="R267" s="360">
        <v>0.1</v>
      </c>
      <c r="S267" s="360">
        <f t="shared" si="47"/>
        <v>0</v>
      </c>
      <c r="T267" s="360"/>
      <c r="U267" s="360"/>
      <c r="V267" s="360"/>
      <c r="W267" s="360"/>
      <c r="X267" s="360"/>
      <c r="Y267" s="360"/>
      <c r="Z267" s="360">
        <f t="shared" si="49"/>
        <v>0</v>
      </c>
      <c r="AA267" s="360"/>
      <c r="AB267" s="360"/>
      <c r="AC267" s="360"/>
      <c r="AD267" s="360"/>
      <c r="AE267" s="360"/>
      <c r="AF267" s="360"/>
      <c r="AG267" s="360"/>
      <c r="AH267" s="360"/>
      <c r="AI267" s="360"/>
      <c r="AJ267" s="360"/>
      <c r="AK267" s="360"/>
      <c r="AL267" s="360"/>
      <c r="AM267" s="360"/>
      <c r="AN267" s="360"/>
      <c r="AO267" s="360"/>
      <c r="AP267" s="360">
        <f t="shared" si="50"/>
        <v>0</v>
      </c>
      <c r="AQ267" s="360"/>
      <c r="AR267" s="360"/>
      <c r="AS267" s="360"/>
      <c r="AT267" s="406"/>
      <c r="AU267" s="357" t="s">
        <v>1800</v>
      </c>
      <c r="AV267" s="360" t="s">
        <v>197</v>
      </c>
      <c r="AW267" s="360" t="s">
        <v>198</v>
      </c>
      <c r="AX267" s="360"/>
      <c r="AY267" s="360"/>
      <c r="AZ267" s="385"/>
    </row>
    <row r="268" spans="1:52" s="356" customFormat="1" ht="47.25">
      <c r="A268" s="357"/>
      <c r="B268" s="357">
        <v>8</v>
      </c>
      <c r="C268" s="357" t="s">
        <v>338</v>
      </c>
      <c r="D268" s="382" t="s">
        <v>1417</v>
      </c>
      <c r="E268" s="360">
        <v>1</v>
      </c>
      <c r="F268" s="361"/>
      <c r="G268" s="360" t="s">
        <v>2234</v>
      </c>
      <c r="H268" s="360">
        <f t="shared" si="51"/>
        <v>0.99999999999999989</v>
      </c>
      <c r="I268" s="360">
        <f t="shared" si="48"/>
        <v>0</v>
      </c>
      <c r="J268" s="360"/>
      <c r="K268" s="360"/>
      <c r="L268" s="360">
        <v>0.3</v>
      </c>
      <c r="M268" s="360"/>
      <c r="N268" s="360">
        <v>0.3</v>
      </c>
      <c r="O268" s="360">
        <v>0.3</v>
      </c>
      <c r="P268" s="360"/>
      <c r="Q268" s="360"/>
      <c r="R268" s="360">
        <v>0.1</v>
      </c>
      <c r="S268" s="360">
        <f t="shared" si="47"/>
        <v>0</v>
      </c>
      <c r="T268" s="360"/>
      <c r="U268" s="360"/>
      <c r="V268" s="360"/>
      <c r="W268" s="360"/>
      <c r="X268" s="360"/>
      <c r="Y268" s="360"/>
      <c r="Z268" s="360">
        <f t="shared" si="49"/>
        <v>0</v>
      </c>
      <c r="AA268" s="360"/>
      <c r="AB268" s="360"/>
      <c r="AC268" s="360"/>
      <c r="AD268" s="360"/>
      <c r="AE268" s="360"/>
      <c r="AF268" s="360"/>
      <c r="AG268" s="360"/>
      <c r="AH268" s="360"/>
      <c r="AI268" s="360"/>
      <c r="AJ268" s="360"/>
      <c r="AK268" s="360"/>
      <c r="AL268" s="360"/>
      <c r="AM268" s="360"/>
      <c r="AN268" s="360"/>
      <c r="AO268" s="360"/>
      <c r="AP268" s="360">
        <f t="shared" si="50"/>
        <v>0</v>
      </c>
      <c r="AQ268" s="360"/>
      <c r="AR268" s="360"/>
      <c r="AS268" s="360"/>
      <c r="AT268" s="406"/>
      <c r="AU268" s="357" t="s">
        <v>153</v>
      </c>
      <c r="AV268" s="360" t="s">
        <v>197</v>
      </c>
      <c r="AW268" s="360" t="s">
        <v>198</v>
      </c>
      <c r="AX268" s="360"/>
      <c r="AY268" s="360"/>
      <c r="AZ268" s="385"/>
    </row>
    <row r="269" spans="1:52" s="356" customFormat="1" ht="47.25">
      <c r="A269" s="357"/>
      <c r="B269" s="357">
        <v>9</v>
      </c>
      <c r="C269" s="357" t="s">
        <v>338</v>
      </c>
      <c r="D269" s="382" t="s">
        <v>1418</v>
      </c>
      <c r="E269" s="360">
        <v>1</v>
      </c>
      <c r="F269" s="361"/>
      <c r="G269" s="360" t="s">
        <v>2234</v>
      </c>
      <c r="H269" s="360">
        <f t="shared" si="51"/>
        <v>0.99999999999999989</v>
      </c>
      <c r="I269" s="360">
        <f t="shared" si="48"/>
        <v>0</v>
      </c>
      <c r="J269" s="360"/>
      <c r="K269" s="360"/>
      <c r="L269" s="360">
        <v>0.3</v>
      </c>
      <c r="M269" s="360"/>
      <c r="N269" s="360">
        <v>0.3</v>
      </c>
      <c r="O269" s="360">
        <v>0.3</v>
      </c>
      <c r="P269" s="360"/>
      <c r="Q269" s="360"/>
      <c r="R269" s="360">
        <v>0.1</v>
      </c>
      <c r="S269" s="360">
        <f t="shared" si="47"/>
        <v>0</v>
      </c>
      <c r="T269" s="360"/>
      <c r="U269" s="360"/>
      <c r="V269" s="360"/>
      <c r="W269" s="360"/>
      <c r="X269" s="360"/>
      <c r="Y269" s="360"/>
      <c r="Z269" s="360">
        <f t="shared" si="49"/>
        <v>0</v>
      </c>
      <c r="AA269" s="360"/>
      <c r="AB269" s="360"/>
      <c r="AC269" s="360"/>
      <c r="AD269" s="360"/>
      <c r="AE269" s="360"/>
      <c r="AF269" s="360"/>
      <c r="AG269" s="360"/>
      <c r="AH269" s="360"/>
      <c r="AI269" s="360"/>
      <c r="AJ269" s="360"/>
      <c r="AK269" s="360"/>
      <c r="AL269" s="360"/>
      <c r="AM269" s="360"/>
      <c r="AN269" s="360"/>
      <c r="AO269" s="360"/>
      <c r="AP269" s="360">
        <f t="shared" si="50"/>
        <v>0</v>
      </c>
      <c r="AQ269" s="360"/>
      <c r="AR269" s="360"/>
      <c r="AS269" s="360"/>
      <c r="AT269" s="406"/>
      <c r="AU269" s="357" t="s">
        <v>1794</v>
      </c>
      <c r="AV269" s="360" t="s">
        <v>197</v>
      </c>
      <c r="AW269" s="360" t="s">
        <v>198</v>
      </c>
      <c r="AX269" s="360"/>
      <c r="AY269" s="360"/>
      <c r="AZ269" s="385"/>
    </row>
    <row r="270" spans="1:52" s="356" customFormat="1" ht="47.25">
      <c r="A270" s="357"/>
      <c r="B270" s="357">
        <v>10</v>
      </c>
      <c r="C270" s="357" t="s">
        <v>338</v>
      </c>
      <c r="D270" s="382" t="s">
        <v>1328</v>
      </c>
      <c r="E270" s="360">
        <v>3</v>
      </c>
      <c r="F270" s="361"/>
      <c r="G270" s="360" t="s">
        <v>1538</v>
      </c>
      <c r="H270" s="360">
        <f t="shared" si="51"/>
        <v>3</v>
      </c>
      <c r="I270" s="360">
        <f t="shared" si="48"/>
        <v>0</v>
      </c>
      <c r="J270" s="360"/>
      <c r="K270" s="360"/>
      <c r="L270" s="360">
        <v>0.5</v>
      </c>
      <c r="M270" s="360"/>
      <c r="N270" s="360">
        <v>1</v>
      </c>
      <c r="O270" s="360">
        <v>1.4</v>
      </c>
      <c r="P270" s="360"/>
      <c r="Q270" s="360"/>
      <c r="R270" s="360">
        <v>0.1</v>
      </c>
      <c r="S270" s="360">
        <f t="shared" si="47"/>
        <v>0</v>
      </c>
      <c r="T270" s="360"/>
      <c r="U270" s="360"/>
      <c r="V270" s="360"/>
      <c r="W270" s="360"/>
      <c r="X270" s="360"/>
      <c r="Y270" s="360"/>
      <c r="Z270" s="360">
        <f t="shared" si="49"/>
        <v>0</v>
      </c>
      <c r="AA270" s="360"/>
      <c r="AB270" s="360"/>
      <c r="AC270" s="360"/>
      <c r="AD270" s="360"/>
      <c r="AE270" s="360"/>
      <c r="AF270" s="360"/>
      <c r="AG270" s="360"/>
      <c r="AH270" s="360"/>
      <c r="AI270" s="360"/>
      <c r="AJ270" s="360"/>
      <c r="AK270" s="360"/>
      <c r="AL270" s="360"/>
      <c r="AM270" s="360"/>
      <c r="AN270" s="360"/>
      <c r="AO270" s="360"/>
      <c r="AP270" s="360">
        <f t="shared" si="50"/>
        <v>0</v>
      </c>
      <c r="AQ270" s="360"/>
      <c r="AR270" s="360"/>
      <c r="AS270" s="360"/>
      <c r="AT270" s="406"/>
      <c r="AU270" s="357" t="s">
        <v>154</v>
      </c>
      <c r="AV270" s="360" t="s">
        <v>197</v>
      </c>
      <c r="AW270" s="360" t="s">
        <v>198</v>
      </c>
      <c r="AX270" s="360"/>
      <c r="AY270" s="360"/>
      <c r="AZ270" s="385"/>
    </row>
    <row r="271" spans="1:52" s="356" customFormat="1" ht="47.25">
      <c r="A271" s="357"/>
      <c r="B271" s="357">
        <v>11</v>
      </c>
      <c r="C271" s="357" t="s">
        <v>338</v>
      </c>
      <c r="D271" s="382" t="s">
        <v>1329</v>
      </c>
      <c r="E271" s="360">
        <v>2</v>
      </c>
      <c r="F271" s="361"/>
      <c r="G271" s="360" t="s">
        <v>1539</v>
      </c>
      <c r="H271" s="360">
        <f t="shared" si="51"/>
        <v>2</v>
      </c>
      <c r="I271" s="360">
        <f t="shared" si="48"/>
        <v>0</v>
      </c>
      <c r="J271" s="360"/>
      <c r="K271" s="360"/>
      <c r="L271" s="360">
        <v>0.5</v>
      </c>
      <c r="M271" s="360"/>
      <c r="N271" s="360">
        <v>1</v>
      </c>
      <c r="O271" s="360">
        <v>0.4</v>
      </c>
      <c r="P271" s="360"/>
      <c r="Q271" s="360"/>
      <c r="R271" s="360">
        <v>0.1</v>
      </c>
      <c r="S271" s="360">
        <f t="shared" si="47"/>
        <v>0</v>
      </c>
      <c r="T271" s="360"/>
      <c r="U271" s="360"/>
      <c r="V271" s="360"/>
      <c r="W271" s="360"/>
      <c r="X271" s="360"/>
      <c r="Y271" s="360"/>
      <c r="Z271" s="360">
        <f t="shared" si="49"/>
        <v>0</v>
      </c>
      <c r="AA271" s="360"/>
      <c r="AB271" s="360"/>
      <c r="AC271" s="360"/>
      <c r="AD271" s="360"/>
      <c r="AE271" s="360"/>
      <c r="AF271" s="360"/>
      <c r="AG271" s="360"/>
      <c r="AH271" s="360"/>
      <c r="AI271" s="360"/>
      <c r="AJ271" s="360"/>
      <c r="AK271" s="360"/>
      <c r="AL271" s="360"/>
      <c r="AM271" s="360"/>
      <c r="AN271" s="360"/>
      <c r="AO271" s="360"/>
      <c r="AP271" s="360">
        <f t="shared" si="50"/>
        <v>0</v>
      </c>
      <c r="AQ271" s="360"/>
      <c r="AR271" s="360"/>
      <c r="AS271" s="360"/>
      <c r="AT271" s="406"/>
      <c r="AU271" s="357" t="s">
        <v>155</v>
      </c>
      <c r="AV271" s="360" t="s">
        <v>197</v>
      </c>
      <c r="AW271" s="360" t="s">
        <v>198</v>
      </c>
      <c r="AX271" s="360"/>
      <c r="AY271" s="360"/>
      <c r="AZ271" s="385"/>
    </row>
    <row r="272" spans="1:52" s="356" customFormat="1" ht="47.25">
      <c r="A272" s="357"/>
      <c r="B272" s="357">
        <v>12</v>
      </c>
      <c r="C272" s="357" t="s">
        <v>338</v>
      </c>
      <c r="D272" s="382" t="s">
        <v>1330</v>
      </c>
      <c r="E272" s="360">
        <v>1.5</v>
      </c>
      <c r="F272" s="361"/>
      <c r="G272" s="360" t="s">
        <v>2235</v>
      </c>
      <c r="H272" s="360">
        <f t="shared" si="51"/>
        <v>1.5</v>
      </c>
      <c r="I272" s="360">
        <f t="shared" si="48"/>
        <v>0</v>
      </c>
      <c r="J272" s="360"/>
      <c r="K272" s="360"/>
      <c r="L272" s="360">
        <v>0.5</v>
      </c>
      <c r="M272" s="360"/>
      <c r="N272" s="360">
        <v>0.5</v>
      </c>
      <c r="O272" s="360">
        <v>0.4</v>
      </c>
      <c r="P272" s="360"/>
      <c r="Q272" s="360"/>
      <c r="R272" s="360">
        <v>0.1</v>
      </c>
      <c r="S272" s="360">
        <f t="shared" si="47"/>
        <v>0</v>
      </c>
      <c r="T272" s="360"/>
      <c r="U272" s="360"/>
      <c r="V272" s="360"/>
      <c r="W272" s="360"/>
      <c r="X272" s="360"/>
      <c r="Y272" s="360"/>
      <c r="Z272" s="360">
        <f t="shared" si="49"/>
        <v>0</v>
      </c>
      <c r="AA272" s="360"/>
      <c r="AB272" s="360"/>
      <c r="AC272" s="360"/>
      <c r="AD272" s="360"/>
      <c r="AE272" s="360"/>
      <c r="AF272" s="360"/>
      <c r="AG272" s="360"/>
      <c r="AH272" s="360"/>
      <c r="AI272" s="360"/>
      <c r="AJ272" s="360"/>
      <c r="AK272" s="360"/>
      <c r="AL272" s="360"/>
      <c r="AM272" s="360"/>
      <c r="AN272" s="360"/>
      <c r="AO272" s="360"/>
      <c r="AP272" s="360">
        <f t="shared" si="50"/>
        <v>0</v>
      </c>
      <c r="AQ272" s="360"/>
      <c r="AR272" s="360"/>
      <c r="AS272" s="360"/>
      <c r="AT272" s="406"/>
      <c r="AU272" s="357" t="s">
        <v>199</v>
      </c>
      <c r="AV272" s="360" t="s">
        <v>197</v>
      </c>
      <c r="AW272" s="360" t="s">
        <v>198</v>
      </c>
      <c r="AX272" s="360"/>
      <c r="AY272" s="360"/>
      <c r="AZ272" s="385"/>
    </row>
    <row r="273" spans="1:53" s="356" customFormat="1" ht="47.25">
      <c r="A273" s="357"/>
      <c r="B273" s="357">
        <v>13</v>
      </c>
      <c r="C273" s="357" t="s">
        <v>338</v>
      </c>
      <c r="D273" s="382" t="s">
        <v>1331</v>
      </c>
      <c r="E273" s="360">
        <v>5</v>
      </c>
      <c r="F273" s="361"/>
      <c r="G273" s="360" t="s">
        <v>1537</v>
      </c>
      <c r="H273" s="360">
        <f t="shared" si="51"/>
        <v>5</v>
      </c>
      <c r="I273" s="360">
        <f t="shared" si="48"/>
        <v>0</v>
      </c>
      <c r="J273" s="360"/>
      <c r="K273" s="360"/>
      <c r="L273" s="360">
        <v>1</v>
      </c>
      <c r="M273" s="360"/>
      <c r="N273" s="360">
        <v>2</v>
      </c>
      <c r="O273" s="360">
        <v>1.8</v>
      </c>
      <c r="P273" s="360"/>
      <c r="Q273" s="360"/>
      <c r="R273" s="360">
        <v>0.2</v>
      </c>
      <c r="S273" s="360">
        <f t="shared" si="47"/>
        <v>0</v>
      </c>
      <c r="T273" s="360"/>
      <c r="U273" s="360"/>
      <c r="V273" s="360"/>
      <c r="W273" s="360"/>
      <c r="X273" s="360"/>
      <c r="Y273" s="360"/>
      <c r="Z273" s="360">
        <f t="shared" si="49"/>
        <v>0</v>
      </c>
      <c r="AA273" s="360"/>
      <c r="AB273" s="360"/>
      <c r="AC273" s="360"/>
      <c r="AD273" s="360"/>
      <c r="AE273" s="360"/>
      <c r="AF273" s="360"/>
      <c r="AG273" s="360"/>
      <c r="AH273" s="360"/>
      <c r="AI273" s="360"/>
      <c r="AJ273" s="360"/>
      <c r="AK273" s="360"/>
      <c r="AL273" s="360"/>
      <c r="AM273" s="360"/>
      <c r="AN273" s="360"/>
      <c r="AO273" s="360"/>
      <c r="AP273" s="360">
        <f t="shared" si="50"/>
        <v>0</v>
      </c>
      <c r="AQ273" s="360"/>
      <c r="AR273" s="360"/>
      <c r="AS273" s="360"/>
      <c r="AT273" s="422"/>
      <c r="AU273" s="357" t="s">
        <v>1799</v>
      </c>
      <c r="AV273" s="360" t="s">
        <v>197</v>
      </c>
      <c r="AW273" s="360" t="s">
        <v>198</v>
      </c>
      <c r="AX273" s="360"/>
      <c r="AY273" s="360"/>
      <c r="AZ273" s="385"/>
    </row>
    <row r="274" spans="1:53" s="356" customFormat="1" ht="47.25">
      <c r="A274" s="357"/>
      <c r="B274" s="357">
        <v>14</v>
      </c>
      <c r="C274" s="357" t="s">
        <v>338</v>
      </c>
      <c r="D274" s="382" t="s">
        <v>1332</v>
      </c>
      <c r="E274" s="360">
        <v>1</v>
      </c>
      <c r="F274" s="361"/>
      <c r="G274" s="360" t="s">
        <v>2234</v>
      </c>
      <c r="H274" s="360">
        <f t="shared" si="51"/>
        <v>0.99999999999999989</v>
      </c>
      <c r="I274" s="360">
        <f t="shared" si="48"/>
        <v>0</v>
      </c>
      <c r="J274" s="360"/>
      <c r="K274" s="360"/>
      <c r="L274" s="360">
        <v>0.3</v>
      </c>
      <c r="M274" s="360"/>
      <c r="N274" s="360">
        <v>0.3</v>
      </c>
      <c r="O274" s="360">
        <v>0.3</v>
      </c>
      <c r="P274" s="360"/>
      <c r="Q274" s="360"/>
      <c r="R274" s="360">
        <v>0.1</v>
      </c>
      <c r="S274" s="360">
        <f t="shared" si="47"/>
        <v>0</v>
      </c>
      <c r="T274" s="360"/>
      <c r="U274" s="360"/>
      <c r="V274" s="360"/>
      <c r="W274" s="360"/>
      <c r="X274" s="360"/>
      <c r="Y274" s="360"/>
      <c r="Z274" s="360">
        <f t="shared" si="49"/>
        <v>0</v>
      </c>
      <c r="AA274" s="360"/>
      <c r="AB274" s="360"/>
      <c r="AC274" s="360"/>
      <c r="AD274" s="360"/>
      <c r="AE274" s="360"/>
      <c r="AF274" s="360"/>
      <c r="AG274" s="360"/>
      <c r="AH274" s="360"/>
      <c r="AI274" s="360"/>
      <c r="AJ274" s="360"/>
      <c r="AK274" s="360"/>
      <c r="AL274" s="360"/>
      <c r="AM274" s="360"/>
      <c r="AN274" s="360"/>
      <c r="AO274" s="360"/>
      <c r="AP274" s="360">
        <f t="shared" si="50"/>
        <v>0</v>
      </c>
      <c r="AQ274" s="360"/>
      <c r="AR274" s="360"/>
      <c r="AS274" s="360"/>
      <c r="AT274" s="406"/>
      <c r="AU274" s="357" t="s">
        <v>1796</v>
      </c>
      <c r="AV274" s="360" t="s">
        <v>197</v>
      </c>
      <c r="AW274" s="360" t="s">
        <v>198</v>
      </c>
      <c r="AX274" s="360"/>
      <c r="AY274" s="360"/>
      <c r="AZ274" s="385"/>
    </row>
    <row r="275" spans="1:53" s="356" customFormat="1" ht="47.25">
      <c r="A275" s="357"/>
      <c r="B275" s="357">
        <v>15</v>
      </c>
      <c r="C275" s="357" t="s">
        <v>338</v>
      </c>
      <c r="D275" s="382" t="s">
        <v>1333</v>
      </c>
      <c r="E275" s="360">
        <v>1</v>
      </c>
      <c r="F275" s="361"/>
      <c r="G275" s="360" t="s">
        <v>2234</v>
      </c>
      <c r="H275" s="360">
        <f t="shared" si="51"/>
        <v>0.99999999999999989</v>
      </c>
      <c r="I275" s="360">
        <f t="shared" si="48"/>
        <v>0</v>
      </c>
      <c r="J275" s="360"/>
      <c r="K275" s="360"/>
      <c r="L275" s="360">
        <v>0.3</v>
      </c>
      <c r="M275" s="360"/>
      <c r="N275" s="360">
        <v>0.3</v>
      </c>
      <c r="O275" s="360">
        <v>0.3</v>
      </c>
      <c r="P275" s="360"/>
      <c r="Q275" s="360"/>
      <c r="R275" s="360">
        <v>0.1</v>
      </c>
      <c r="S275" s="360">
        <f t="shared" si="47"/>
        <v>0</v>
      </c>
      <c r="T275" s="360"/>
      <c r="U275" s="360"/>
      <c r="V275" s="360"/>
      <c r="W275" s="360"/>
      <c r="X275" s="360"/>
      <c r="Y275" s="360"/>
      <c r="Z275" s="360">
        <f t="shared" si="49"/>
        <v>0</v>
      </c>
      <c r="AA275" s="360"/>
      <c r="AB275" s="360"/>
      <c r="AC275" s="360"/>
      <c r="AD275" s="360"/>
      <c r="AE275" s="360"/>
      <c r="AF275" s="360"/>
      <c r="AG275" s="360"/>
      <c r="AH275" s="360"/>
      <c r="AI275" s="360"/>
      <c r="AJ275" s="360"/>
      <c r="AK275" s="360"/>
      <c r="AL275" s="360"/>
      <c r="AM275" s="360"/>
      <c r="AN275" s="360"/>
      <c r="AO275" s="360"/>
      <c r="AP275" s="360">
        <f t="shared" si="50"/>
        <v>0</v>
      </c>
      <c r="AQ275" s="360"/>
      <c r="AR275" s="360"/>
      <c r="AS275" s="360"/>
      <c r="AT275" s="406"/>
      <c r="AU275" s="357" t="s">
        <v>158</v>
      </c>
      <c r="AV275" s="360" t="s">
        <v>197</v>
      </c>
      <c r="AW275" s="360" t="s">
        <v>198</v>
      </c>
      <c r="AX275" s="360"/>
      <c r="AY275" s="360"/>
      <c r="AZ275" s="385"/>
    </row>
    <row r="276" spans="1:53" s="356" customFormat="1" ht="47.25">
      <c r="A276" s="357"/>
      <c r="B276" s="357">
        <v>16</v>
      </c>
      <c r="C276" s="357" t="s">
        <v>338</v>
      </c>
      <c r="D276" s="382" t="s">
        <v>1334</v>
      </c>
      <c r="E276" s="360">
        <v>1.5</v>
      </c>
      <c r="F276" s="361"/>
      <c r="G276" s="360" t="s">
        <v>2235</v>
      </c>
      <c r="H276" s="360">
        <f t="shared" si="51"/>
        <v>1.5</v>
      </c>
      <c r="I276" s="360">
        <f t="shared" si="48"/>
        <v>0</v>
      </c>
      <c r="J276" s="360"/>
      <c r="K276" s="360"/>
      <c r="L276" s="360">
        <v>0.5</v>
      </c>
      <c r="M276" s="360"/>
      <c r="N276" s="360">
        <v>0.5</v>
      </c>
      <c r="O276" s="360">
        <v>0.4</v>
      </c>
      <c r="P276" s="360"/>
      <c r="Q276" s="360"/>
      <c r="R276" s="360">
        <v>0.1</v>
      </c>
      <c r="S276" s="360">
        <f t="shared" si="47"/>
        <v>0</v>
      </c>
      <c r="T276" s="360"/>
      <c r="U276" s="360"/>
      <c r="V276" s="360"/>
      <c r="W276" s="360"/>
      <c r="X276" s="360"/>
      <c r="Y276" s="360"/>
      <c r="Z276" s="360">
        <f t="shared" si="49"/>
        <v>0</v>
      </c>
      <c r="AA276" s="360"/>
      <c r="AB276" s="360"/>
      <c r="AC276" s="360"/>
      <c r="AD276" s="360"/>
      <c r="AE276" s="360"/>
      <c r="AF276" s="360"/>
      <c r="AG276" s="360"/>
      <c r="AH276" s="360"/>
      <c r="AI276" s="360"/>
      <c r="AJ276" s="360"/>
      <c r="AK276" s="360"/>
      <c r="AL276" s="360"/>
      <c r="AM276" s="360"/>
      <c r="AN276" s="360"/>
      <c r="AO276" s="360"/>
      <c r="AP276" s="360">
        <f t="shared" si="50"/>
        <v>0</v>
      </c>
      <c r="AQ276" s="360"/>
      <c r="AR276" s="360"/>
      <c r="AS276" s="360"/>
      <c r="AT276" s="406"/>
      <c r="AU276" s="357" t="s">
        <v>159</v>
      </c>
      <c r="AV276" s="360" t="s">
        <v>197</v>
      </c>
      <c r="AW276" s="360" t="s">
        <v>198</v>
      </c>
      <c r="AX276" s="360"/>
      <c r="AY276" s="360"/>
      <c r="AZ276" s="385"/>
    </row>
    <row r="277" spans="1:53" s="356" customFormat="1" ht="47.25">
      <c r="A277" s="357"/>
      <c r="B277" s="357">
        <v>17</v>
      </c>
      <c r="C277" s="357" t="s">
        <v>338</v>
      </c>
      <c r="D277" s="382" t="s">
        <v>1335</v>
      </c>
      <c r="E277" s="360">
        <v>1.1000000000000001</v>
      </c>
      <c r="F277" s="361"/>
      <c r="G277" s="360" t="s">
        <v>2236</v>
      </c>
      <c r="H277" s="360">
        <f t="shared" si="51"/>
        <v>1.1000000000000001</v>
      </c>
      <c r="I277" s="360">
        <f t="shared" si="48"/>
        <v>0</v>
      </c>
      <c r="J277" s="360"/>
      <c r="K277" s="360"/>
      <c r="L277" s="360">
        <v>0.3</v>
      </c>
      <c r="M277" s="360"/>
      <c r="N277" s="360">
        <v>0.4</v>
      </c>
      <c r="O277" s="360">
        <v>0.3</v>
      </c>
      <c r="P277" s="360"/>
      <c r="Q277" s="360"/>
      <c r="R277" s="360">
        <v>0.1</v>
      </c>
      <c r="S277" s="360">
        <f t="shared" si="47"/>
        <v>0</v>
      </c>
      <c r="T277" s="360"/>
      <c r="U277" s="360"/>
      <c r="V277" s="360"/>
      <c r="W277" s="360"/>
      <c r="X277" s="360"/>
      <c r="Y277" s="360"/>
      <c r="Z277" s="360">
        <f t="shared" si="49"/>
        <v>0</v>
      </c>
      <c r="AA277" s="360"/>
      <c r="AB277" s="360"/>
      <c r="AC277" s="360"/>
      <c r="AD277" s="360"/>
      <c r="AE277" s="360"/>
      <c r="AF277" s="360"/>
      <c r="AG277" s="360"/>
      <c r="AH277" s="360"/>
      <c r="AI277" s="360"/>
      <c r="AJ277" s="360"/>
      <c r="AK277" s="360"/>
      <c r="AL277" s="360"/>
      <c r="AM277" s="360"/>
      <c r="AN277" s="360"/>
      <c r="AO277" s="360"/>
      <c r="AP277" s="360">
        <f t="shared" si="50"/>
        <v>0</v>
      </c>
      <c r="AQ277" s="360"/>
      <c r="AR277" s="360"/>
      <c r="AS277" s="360"/>
      <c r="AT277" s="406"/>
      <c r="AU277" s="357" t="s">
        <v>1797</v>
      </c>
      <c r="AV277" s="360" t="s">
        <v>197</v>
      </c>
      <c r="AW277" s="360" t="s">
        <v>198</v>
      </c>
      <c r="AX277" s="360"/>
      <c r="AY277" s="360"/>
      <c r="AZ277" s="385"/>
    </row>
    <row r="278" spans="1:53" s="356" customFormat="1" ht="47.25">
      <c r="A278" s="357"/>
      <c r="B278" s="357">
        <v>18</v>
      </c>
      <c r="C278" s="357" t="s">
        <v>338</v>
      </c>
      <c r="D278" s="384" t="s">
        <v>2742</v>
      </c>
      <c r="E278" s="360">
        <v>6.5</v>
      </c>
      <c r="F278" s="361"/>
      <c r="G278" s="360" t="s">
        <v>1502</v>
      </c>
      <c r="H278" s="360">
        <f t="shared" si="51"/>
        <v>6.5</v>
      </c>
      <c r="I278" s="360">
        <f t="shared" si="48"/>
        <v>5</v>
      </c>
      <c r="J278" s="360">
        <v>5</v>
      </c>
      <c r="K278" s="360"/>
      <c r="L278" s="360">
        <v>0.5</v>
      </c>
      <c r="M278" s="360"/>
      <c r="N278" s="360">
        <v>0.8</v>
      </c>
      <c r="O278" s="360"/>
      <c r="P278" s="360"/>
      <c r="Q278" s="360"/>
      <c r="R278" s="360">
        <v>0.2</v>
      </c>
      <c r="S278" s="360">
        <f t="shared" si="47"/>
        <v>0</v>
      </c>
      <c r="T278" s="360"/>
      <c r="U278" s="360"/>
      <c r="V278" s="360"/>
      <c r="W278" s="360"/>
      <c r="X278" s="360"/>
      <c r="Y278" s="360"/>
      <c r="Z278" s="360">
        <f t="shared" si="49"/>
        <v>0</v>
      </c>
      <c r="AA278" s="360"/>
      <c r="AB278" s="360"/>
      <c r="AC278" s="360"/>
      <c r="AD278" s="360"/>
      <c r="AE278" s="360"/>
      <c r="AF278" s="360"/>
      <c r="AG278" s="360"/>
      <c r="AH278" s="360"/>
      <c r="AI278" s="360"/>
      <c r="AJ278" s="360"/>
      <c r="AK278" s="360"/>
      <c r="AL278" s="360"/>
      <c r="AM278" s="360"/>
      <c r="AN278" s="360"/>
      <c r="AO278" s="360"/>
      <c r="AP278" s="360">
        <f t="shared" si="50"/>
        <v>0</v>
      </c>
      <c r="AQ278" s="360"/>
      <c r="AR278" s="360"/>
      <c r="AS278" s="360"/>
      <c r="AT278" s="360" t="s">
        <v>3215</v>
      </c>
      <c r="AU278" s="360" t="s">
        <v>154</v>
      </c>
      <c r="AV278" s="360" t="s">
        <v>197</v>
      </c>
      <c r="AW278" s="360" t="s">
        <v>198</v>
      </c>
      <c r="AX278" s="360"/>
      <c r="AY278" s="360"/>
      <c r="AZ278" s="385"/>
    </row>
    <row r="279" spans="1:53" s="356" customFormat="1" ht="31.5">
      <c r="A279" s="383" t="s">
        <v>1503</v>
      </c>
      <c r="B279" s="357">
        <v>21</v>
      </c>
      <c r="C279" s="357" t="s">
        <v>338</v>
      </c>
      <c r="D279" s="382" t="s">
        <v>2237</v>
      </c>
      <c r="E279" s="444">
        <v>2</v>
      </c>
      <c r="F279" s="361"/>
      <c r="G279" s="360" t="s">
        <v>1504</v>
      </c>
      <c r="H279" s="360">
        <f t="shared" si="51"/>
        <v>2</v>
      </c>
      <c r="I279" s="360">
        <f t="shared" si="48"/>
        <v>0.3</v>
      </c>
      <c r="J279" s="360">
        <v>0.3</v>
      </c>
      <c r="K279" s="360"/>
      <c r="L279" s="360"/>
      <c r="M279" s="360"/>
      <c r="N279" s="360">
        <v>1.7</v>
      </c>
      <c r="O279" s="360"/>
      <c r="P279" s="360"/>
      <c r="Q279" s="360"/>
      <c r="R279" s="360"/>
      <c r="S279" s="360">
        <f t="shared" si="47"/>
        <v>0</v>
      </c>
      <c r="T279" s="360"/>
      <c r="U279" s="360"/>
      <c r="V279" s="360"/>
      <c r="W279" s="360"/>
      <c r="X279" s="360"/>
      <c r="Y279" s="360"/>
      <c r="Z279" s="360">
        <f t="shared" si="49"/>
        <v>0</v>
      </c>
      <c r="AA279" s="360"/>
      <c r="AB279" s="360"/>
      <c r="AC279" s="360"/>
      <c r="AD279" s="360"/>
      <c r="AE279" s="360"/>
      <c r="AF279" s="360"/>
      <c r="AG279" s="360"/>
      <c r="AH279" s="360"/>
      <c r="AI279" s="360"/>
      <c r="AJ279" s="360"/>
      <c r="AK279" s="360"/>
      <c r="AL279" s="360"/>
      <c r="AM279" s="360"/>
      <c r="AN279" s="360"/>
      <c r="AO279" s="360"/>
      <c r="AP279" s="360">
        <f t="shared" si="50"/>
        <v>0</v>
      </c>
      <c r="AQ279" s="360"/>
      <c r="AR279" s="360"/>
      <c r="AS279" s="360"/>
      <c r="AT279" s="360" t="s">
        <v>2238</v>
      </c>
      <c r="AU279" s="360" t="s">
        <v>156</v>
      </c>
      <c r="AV279" s="360" t="s">
        <v>197</v>
      </c>
      <c r="AW279" s="360" t="s">
        <v>198</v>
      </c>
      <c r="AX279" s="377"/>
      <c r="AY279" s="377"/>
      <c r="AZ279" s="393"/>
    </row>
    <row r="280" spans="1:53" s="356" customFormat="1" ht="15.75">
      <c r="A280" s="383" t="s">
        <v>1505</v>
      </c>
      <c r="B280" s="357">
        <v>22</v>
      </c>
      <c r="C280" s="357" t="s">
        <v>338</v>
      </c>
      <c r="D280" s="382" t="s">
        <v>2239</v>
      </c>
      <c r="E280" s="444">
        <v>0.25</v>
      </c>
      <c r="F280" s="361"/>
      <c r="G280" s="360" t="s">
        <v>308</v>
      </c>
      <c r="H280" s="360">
        <f t="shared" si="51"/>
        <v>0.25</v>
      </c>
      <c r="I280" s="360">
        <f t="shared" si="48"/>
        <v>0</v>
      </c>
      <c r="J280" s="360"/>
      <c r="K280" s="360"/>
      <c r="L280" s="360"/>
      <c r="M280" s="360"/>
      <c r="N280" s="360">
        <v>0.25</v>
      </c>
      <c r="O280" s="360"/>
      <c r="P280" s="360"/>
      <c r="Q280" s="360"/>
      <c r="R280" s="360"/>
      <c r="S280" s="360">
        <f t="shared" si="47"/>
        <v>0</v>
      </c>
      <c r="T280" s="360"/>
      <c r="U280" s="360"/>
      <c r="V280" s="360"/>
      <c r="W280" s="360"/>
      <c r="X280" s="360"/>
      <c r="Y280" s="360"/>
      <c r="Z280" s="360">
        <f t="shared" si="49"/>
        <v>0</v>
      </c>
      <c r="AA280" s="360"/>
      <c r="AB280" s="360"/>
      <c r="AC280" s="360"/>
      <c r="AD280" s="360"/>
      <c r="AE280" s="360"/>
      <c r="AF280" s="360"/>
      <c r="AG280" s="360"/>
      <c r="AH280" s="360"/>
      <c r="AI280" s="360"/>
      <c r="AJ280" s="360"/>
      <c r="AK280" s="360"/>
      <c r="AL280" s="360"/>
      <c r="AM280" s="360"/>
      <c r="AN280" s="360"/>
      <c r="AO280" s="360"/>
      <c r="AP280" s="360">
        <f t="shared" si="50"/>
        <v>0</v>
      </c>
      <c r="AQ280" s="360"/>
      <c r="AR280" s="360"/>
      <c r="AS280" s="360"/>
      <c r="AT280" s="360" t="s">
        <v>2238</v>
      </c>
      <c r="AU280" s="360" t="s">
        <v>156</v>
      </c>
      <c r="AV280" s="360" t="s">
        <v>197</v>
      </c>
      <c r="AW280" s="360" t="s">
        <v>198</v>
      </c>
      <c r="AX280" s="377"/>
      <c r="AY280" s="377"/>
      <c r="AZ280" s="393"/>
    </row>
    <row r="281" spans="1:53" s="356" customFormat="1" ht="47.25">
      <c r="A281" s="383" t="s">
        <v>1506</v>
      </c>
      <c r="B281" s="357">
        <v>23</v>
      </c>
      <c r="C281" s="357" t="s">
        <v>338</v>
      </c>
      <c r="D281" s="382" t="s">
        <v>2240</v>
      </c>
      <c r="E281" s="444">
        <v>1.65</v>
      </c>
      <c r="F281" s="361"/>
      <c r="G281" s="360" t="s">
        <v>1507</v>
      </c>
      <c r="H281" s="360">
        <f t="shared" si="51"/>
        <v>1.65</v>
      </c>
      <c r="I281" s="360">
        <f t="shared" si="48"/>
        <v>0.67</v>
      </c>
      <c r="J281" s="360">
        <v>0.67</v>
      </c>
      <c r="K281" s="360"/>
      <c r="L281" s="360">
        <v>0.25</v>
      </c>
      <c r="M281" s="360"/>
      <c r="N281" s="360">
        <v>0.73</v>
      </c>
      <c r="O281" s="360"/>
      <c r="P281" s="360"/>
      <c r="Q281" s="360"/>
      <c r="R281" s="360"/>
      <c r="S281" s="360">
        <f t="shared" si="47"/>
        <v>0</v>
      </c>
      <c r="T281" s="360"/>
      <c r="U281" s="360"/>
      <c r="V281" s="360"/>
      <c r="W281" s="360"/>
      <c r="X281" s="360"/>
      <c r="Y281" s="360"/>
      <c r="Z281" s="360">
        <f t="shared" si="49"/>
        <v>0</v>
      </c>
      <c r="AA281" s="360"/>
      <c r="AB281" s="360"/>
      <c r="AC281" s="360"/>
      <c r="AD281" s="360"/>
      <c r="AE281" s="360"/>
      <c r="AF281" s="360"/>
      <c r="AG281" s="360"/>
      <c r="AH281" s="360"/>
      <c r="AI281" s="360"/>
      <c r="AJ281" s="360"/>
      <c r="AK281" s="360"/>
      <c r="AL281" s="360"/>
      <c r="AM281" s="360"/>
      <c r="AN281" s="360"/>
      <c r="AO281" s="360"/>
      <c r="AP281" s="360">
        <f t="shared" si="50"/>
        <v>0</v>
      </c>
      <c r="AQ281" s="360"/>
      <c r="AR281" s="360"/>
      <c r="AS281" s="360"/>
      <c r="AT281" s="360" t="s">
        <v>2241</v>
      </c>
      <c r="AU281" s="360" t="s">
        <v>156</v>
      </c>
      <c r="AV281" s="360" t="s">
        <v>197</v>
      </c>
      <c r="AW281" s="360" t="s">
        <v>198</v>
      </c>
      <c r="AX281" s="377"/>
      <c r="AY281" s="377"/>
      <c r="AZ281" s="393"/>
    </row>
    <row r="282" spans="1:53" s="356" customFormat="1" ht="45.6" customHeight="1">
      <c r="A282" s="383"/>
      <c r="B282" s="357">
        <v>24</v>
      </c>
      <c r="C282" s="357" t="s">
        <v>338</v>
      </c>
      <c r="D282" s="382" t="s">
        <v>1508</v>
      </c>
      <c r="E282" s="360">
        <v>0.3</v>
      </c>
      <c r="F282" s="361"/>
      <c r="G282" s="360" t="s">
        <v>311</v>
      </c>
      <c r="H282" s="360">
        <f t="shared" si="51"/>
        <v>0.3</v>
      </c>
      <c r="I282" s="360">
        <f t="shared" si="48"/>
        <v>0</v>
      </c>
      <c r="J282" s="360"/>
      <c r="K282" s="360"/>
      <c r="L282" s="360"/>
      <c r="M282" s="360"/>
      <c r="N282" s="360"/>
      <c r="O282" s="360">
        <v>0.3</v>
      </c>
      <c r="P282" s="360"/>
      <c r="Q282" s="360"/>
      <c r="R282" s="360"/>
      <c r="S282" s="360">
        <f t="shared" si="47"/>
        <v>0</v>
      </c>
      <c r="T282" s="360"/>
      <c r="U282" s="360"/>
      <c r="V282" s="360"/>
      <c r="W282" s="360"/>
      <c r="X282" s="360"/>
      <c r="Y282" s="360"/>
      <c r="Z282" s="360">
        <f t="shared" si="49"/>
        <v>0</v>
      </c>
      <c r="AA282" s="360"/>
      <c r="AB282" s="360"/>
      <c r="AC282" s="360"/>
      <c r="AD282" s="360"/>
      <c r="AE282" s="360"/>
      <c r="AF282" s="360"/>
      <c r="AG282" s="360"/>
      <c r="AH282" s="360"/>
      <c r="AI282" s="360"/>
      <c r="AJ282" s="360"/>
      <c r="AK282" s="360"/>
      <c r="AL282" s="360"/>
      <c r="AM282" s="360"/>
      <c r="AN282" s="360"/>
      <c r="AO282" s="360"/>
      <c r="AP282" s="360">
        <f t="shared" si="50"/>
        <v>0</v>
      </c>
      <c r="AQ282" s="360"/>
      <c r="AR282" s="360"/>
      <c r="AS282" s="360"/>
      <c r="AT282" s="422"/>
      <c r="AU282" s="368" t="s">
        <v>158</v>
      </c>
      <c r="AV282" s="360" t="s">
        <v>197</v>
      </c>
      <c r="AW282" s="360" t="s">
        <v>198</v>
      </c>
      <c r="AX282" s="377"/>
      <c r="AY282" s="377"/>
      <c r="AZ282" s="393"/>
    </row>
    <row r="283" spans="1:53" s="356" customFormat="1" ht="31.5">
      <c r="A283" s="383"/>
      <c r="B283" s="357">
        <v>25</v>
      </c>
      <c r="C283" s="357" t="s">
        <v>338</v>
      </c>
      <c r="D283" s="382" t="s">
        <v>2242</v>
      </c>
      <c r="E283" s="360">
        <v>2</v>
      </c>
      <c r="F283" s="361"/>
      <c r="G283" s="360" t="s">
        <v>2749</v>
      </c>
      <c r="H283" s="360">
        <f t="shared" si="51"/>
        <v>2</v>
      </c>
      <c r="I283" s="360">
        <f t="shared" si="48"/>
        <v>0</v>
      </c>
      <c r="J283" s="360"/>
      <c r="K283" s="360"/>
      <c r="L283" s="360"/>
      <c r="M283" s="360"/>
      <c r="N283" s="360">
        <v>1.3</v>
      </c>
      <c r="O283" s="360"/>
      <c r="P283" s="360"/>
      <c r="Q283" s="360"/>
      <c r="R283" s="360">
        <v>0.7</v>
      </c>
      <c r="S283" s="360">
        <f t="shared" si="47"/>
        <v>0</v>
      </c>
      <c r="T283" s="360"/>
      <c r="U283" s="360"/>
      <c r="V283" s="360"/>
      <c r="W283" s="360"/>
      <c r="X283" s="360"/>
      <c r="Y283" s="360"/>
      <c r="Z283" s="360">
        <f t="shared" si="49"/>
        <v>0</v>
      </c>
      <c r="AA283" s="360"/>
      <c r="AB283" s="360"/>
      <c r="AC283" s="360"/>
      <c r="AD283" s="360"/>
      <c r="AE283" s="360"/>
      <c r="AF283" s="360"/>
      <c r="AG283" s="360"/>
      <c r="AH283" s="360"/>
      <c r="AI283" s="360"/>
      <c r="AJ283" s="360"/>
      <c r="AK283" s="360"/>
      <c r="AL283" s="360"/>
      <c r="AM283" s="360"/>
      <c r="AN283" s="360"/>
      <c r="AO283" s="360"/>
      <c r="AP283" s="360">
        <f t="shared" si="50"/>
        <v>0</v>
      </c>
      <c r="AQ283" s="360"/>
      <c r="AR283" s="360"/>
      <c r="AS283" s="360"/>
      <c r="AT283" s="422"/>
      <c r="AU283" s="368" t="s">
        <v>158</v>
      </c>
      <c r="AV283" s="360" t="s">
        <v>197</v>
      </c>
      <c r="AW283" s="360" t="s">
        <v>198</v>
      </c>
      <c r="AX283" s="377" t="s">
        <v>2750</v>
      </c>
      <c r="AY283" s="377"/>
      <c r="AZ283" s="393"/>
    </row>
    <row r="284" spans="1:53" s="413" customFormat="1" ht="15.75">
      <c r="A284" s="383"/>
      <c r="B284" s="407">
        <v>26</v>
      </c>
      <c r="C284" s="407" t="s">
        <v>338</v>
      </c>
      <c r="D284" s="408" t="s">
        <v>2243</v>
      </c>
      <c r="E284" s="409">
        <v>2</v>
      </c>
      <c r="F284" s="435"/>
      <c r="G284" s="409" t="s">
        <v>311</v>
      </c>
      <c r="H284" s="409">
        <f t="shared" si="51"/>
        <v>2</v>
      </c>
      <c r="I284" s="409">
        <f t="shared" si="48"/>
        <v>0</v>
      </c>
      <c r="J284" s="409"/>
      <c r="K284" s="409"/>
      <c r="L284" s="409"/>
      <c r="M284" s="409"/>
      <c r="N284" s="409"/>
      <c r="O284" s="409">
        <v>2</v>
      </c>
      <c r="P284" s="409"/>
      <c r="Q284" s="409"/>
      <c r="R284" s="409"/>
      <c r="S284" s="409">
        <f t="shared" si="47"/>
        <v>0</v>
      </c>
      <c r="T284" s="409"/>
      <c r="U284" s="409"/>
      <c r="V284" s="409"/>
      <c r="W284" s="409"/>
      <c r="X284" s="409"/>
      <c r="Y284" s="409"/>
      <c r="Z284" s="409">
        <f t="shared" si="49"/>
        <v>0</v>
      </c>
      <c r="AA284" s="409"/>
      <c r="AB284" s="409"/>
      <c r="AC284" s="409"/>
      <c r="AD284" s="409"/>
      <c r="AE284" s="409"/>
      <c r="AF284" s="409"/>
      <c r="AG284" s="409"/>
      <c r="AH284" s="409"/>
      <c r="AI284" s="409"/>
      <c r="AJ284" s="409"/>
      <c r="AK284" s="409"/>
      <c r="AL284" s="409"/>
      <c r="AM284" s="409"/>
      <c r="AN284" s="409"/>
      <c r="AO284" s="409"/>
      <c r="AP284" s="409">
        <f t="shared" si="50"/>
        <v>0</v>
      </c>
      <c r="AQ284" s="409"/>
      <c r="AR284" s="409"/>
      <c r="AS284" s="409"/>
      <c r="AT284" s="547" t="s">
        <v>2244</v>
      </c>
      <c r="AU284" s="428" t="s">
        <v>158</v>
      </c>
      <c r="AV284" s="409" t="s">
        <v>197</v>
      </c>
      <c r="AW284" s="409" t="s">
        <v>198</v>
      </c>
      <c r="AX284" s="377"/>
      <c r="AY284" s="377"/>
      <c r="AZ284" s="393"/>
      <c r="BA284" s="356"/>
    </row>
    <row r="285" spans="1:53" s="356" customFormat="1" ht="31.5">
      <c r="A285" s="383"/>
      <c r="B285" s="357">
        <v>27</v>
      </c>
      <c r="C285" s="357" t="s">
        <v>338</v>
      </c>
      <c r="D285" s="382" t="s">
        <v>1509</v>
      </c>
      <c r="E285" s="360">
        <v>0.6</v>
      </c>
      <c r="F285" s="361"/>
      <c r="G285" s="360" t="s">
        <v>308</v>
      </c>
      <c r="H285" s="360">
        <f t="shared" si="51"/>
        <v>0.6</v>
      </c>
      <c r="I285" s="360">
        <f t="shared" si="48"/>
        <v>0</v>
      </c>
      <c r="J285" s="360"/>
      <c r="K285" s="360"/>
      <c r="L285" s="360"/>
      <c r="M285" s="360"/>
      <c r="N285" s="360">
        <v>0.6</v>
      </c>
      <c r="O285" s="360"/>
      <c r="P285" s="360"/>
      <c r="Q285" s="360"/>
      <c r="R285" s="360"/>
      <c r="S285" s="360">
        <f t="shared" si="47"/>
        <v>0</v>
      </c>
      <c r="T285" s="360"/>
      <c r="U285" s="360"/>
      <c r="V285" s="360"/>
      <c r="W285" s="360"/>
      <c r="X285" s="360"/>
      <c r="Y285" s="360"/>
      <c r="Z285" s="360">
        <f t="shared" si="49"/>
        <v>0</v>
      </c>
      <c r="AA285" s="360"/>
      <c r="AB285" s="360"/>
      <c r="AC285" s="360"/>
      <c r="AD285" s="360"/>
      <c r="AE285" s="360"/>
      <c r="AF285" s="360"/>
      <c r="AG285" s="360"/>
      <c r="AH285" s="360"/>
      <c r="AI285" s="360"/>
      <c r="AJ285" s="360"/>
      <c r="AK285" s="360"/>
      <c r="AL285" s="360"/>
      <c r="AM285" s="360"/>
      <c r="AN285" s="360"/>
      <c r="AO285" s="360"/>
      <c r="AP285" s="360">
        <f t="shared" si="50"/>
        <v>0</v>
      </c>
      <c r="AQ285" s="360"/>
      <c r="AR285" s="360"/>
      <c r="AS285" s="360"/>
      <c r="AT285" s="422" t="s">
        <v>584</v>
      </c>
      <c r="AU285" s="358" t="s">
        <v>1799</v>
      </c>
      <c r="AV285" s="360" t="s">
        <v>197</v>
      </c>
      <c r="AW285" s="360" t="s">
        <v>198</v>
      </c>
      <c r="AX285" s="377"/>
      <c r="AY285" s="377"/>
      <c r="AZ285" s="393"/>
    </row>
    <row r="286" spans="1:53" s="356" customFormat="1" ht="47.25">
      <c r="A286" s="357">
        <v>178</v>
      </c>
      <c r="B286" s="357">
        <v>28</v>
      </c>
      <c r="C286" s="357" t="s">
        <v>338</v>
      </c>
      <c r="D286" s="382" t="s">
        <v>1510</v>
      </c>
      <c r="E286" s="360">
        <v>2.2000000000000002</v>
      </c>
      <c r="F286" s="361"/>
      <c r="G286" s="360" t="s">
        <v>1511</v>
      </c>
      <c r="H286" s="360">
        <f t="shared" si="51"/>
        <v>2.2000000000000002</v>
      </c>
      <c r="I286" s="360">
        <f t="shared" si="48"/>
        <v>0</v>
      </c>
      <c r="J286" s="360"/>
      <c r="K286" s="360"/>
      <c r="L286" s="360"/>
      <c r="M286" s="360"/>
      <c r="N286" s="360">
        <v>1.7</v>
      </c>
      <c r="O286" s="360">
        <v>0.5</v>
      </c>
      <c r="P286" s="360"/>
      <c r="Q286" s="360"/>
      <c r="R286" s="360"/>
      <c r="S286" s="360">
        <f t="shared" si="47"/>
        <v>0</v>
      </c>
      <c r="T286" s="360"/>
      <c r="U286" s="360"/>
      <c r="V286" s="360"/>
      <c r="W286" s="360"/>
      <c r="X286" s="360"/>
      <c r="Y286" s="360"/>
      <c r="Z286" s="360">
        <f t="shared" si="49"/>
        <v>0</v>
      </c>
      <c r="AA286" s="360"/>
      <c r="AB286" s="360"/>
      <c r="AC286" s="360"/>
      <c r="AD286" s="360"/>
      <c r="AE286" s="360"/>
      <c r="AF286" s="360"/>
      <c r="AG286" s="360"/>
      <c r="AH286" s="360"/>
      <c r="AI286" s="360"/>
      <c r="AJ286" s="360"/>
      <c r="AK286" s="360"/>
      <c r="AL286" s="360"/>
      <c r="AM286" s="360"/>
      <c r="AN286" s="360"/>
      <c r="AO286" s="360"/>
      <c r="AP286" s="360">
        <f t="shared" si="50"/>
        <v>0</v>
      </c>
      <c r="AQ286" s="360"/>
      <c r="AR286" s="360"/>
      <c r="AS286" s="360"/>
      <c r="AT286" s="360" t="s">
        <v>1426</v>
      </c>
      <c r="AU286" s="358" t="s">
        <v>1799</v>
      </c>
      <c r="AV286" s="360" t="s">
        <v>196</v>
      </c>
      <c r="AW286" s="360" t="s">
        <v>198</v>
      </c>
      <c r="AX286" s="360"/>
      <c r="AY286" s="377"/>
      <c r="AZ286" s="383"/>
    </row>
    <row r="287" spans="1:53" s="356" customFormat="1" ht="47.25">
      <c r="A287" s="357">
        <v>179</v>
      </c>
      <c r="B287" s="357">
        <v>29</v>
      </c>
      <c r="C287" s="357" t="s">
        <v>338</v>
      </c>
      <c r="D287" s="382" t="s">
        <v>1512</v>
      </c>
      <c r="E287" s="360">
        <v>2.83</v>
      </c>
      <c r="F287" s="361"/>
      <c r="G287" s="360" t="s">
        <v>1513</v>
      </c>
      <c r="H287" s="360">
        <f t="shared" si="51"/>
        <v>2.83</v>
      </c>
      <c r="I287" s="360">
        <f t="shared" si="48"/>
        <v>0.83</v>
      </c>
      <c r="J287" s="360">
        <v>0.83</v>
      </c>
      <c r="K287" s="360"/>
      <c r="L287" s="360">
        <v>0.55000000000000004</v>
      </c>
      <c r="M287" s="360"/>
      <c r="N287" s="360">
        <v>0.6</v>
      </c>
      <c r="O287" s="360">
        <v>0.85</v>
      </c>
      <c r="P287" s="360"/>
      <c r="Q287" s="360"/>
      <c r="R287" s="360"/>
      <c r="S287" s="360">
        <f t="shared" si="47"/>
        <v>0</v>
      </c>
      <c r="T287" s="360"/>
      <c r="U287" s="360"/>
      <c r="V287" s="360"/>
      <c r="W287" s="360"/>
      <c r="X287" s="360"/>
      <c r="Y287" s="360"/>
      <c r="Z287" s="360">
        <f t="shared" si="49"/>
        <v>0</v>
      </c>
      <c r="AA287" s="360"/>
      <c r="AB287" s="360"/>
      <c r="AC287" s="360"/>
      <c r="AD287" s="360"/>
      <c r="AE287" s="360"/>
      <c r="AF287" s="360"/>
      <c r="AG287" s="360"/>
      <c r="AH287" s="360"/>
      <c r="AI287" s="360"/>
      <c r="AJ287" s="360"/>
      <c r="AK287" s="360"/>
      <c r="AL287" s="360"/>
      <c r="AM287" s="360"/>
      <c r="AN287" s="360"/>
      <c r="AO287" s="360"/>
      <c r="AP287" s="360">
        <f t="shared" si="50"/>
        <v>0</v>
      </c>
      <c r="AQ287" s="360"/>
      <c r="AR287" s="360"/>
      <c r="AS287" s="360"/>
      <c r="AT287" s="360" t="s">
        <v>2245</v>
      </c>
      <c r="AU287" s="358" t="s">
        <v>1799</v>
      </c>
      <c r="AV287" s="360" t="s">
        <v>196</v>
      </c>
      <c r="AW287" s="360" t="s">
        <v>198</v>
      </c>
      <c r="AX287" s="360"/>
      <c r="AY287" s="377"/>
      <c r="AZ287" s="383"/>
    </row>
    <row r="288" spans="1:53" s="413" customFormat="1" ht="33" customHeight="1">
      <c r="A288" s="357">
        <v>180</v>
      </c>
      <c r="B288" s="407">
        <v>30</v>
      </c>
      <c r="C288" s="407" t="s">
        <v>338</v>
      </c>
      <c r="D288" s="408" t="s">
        <v>1975</v>
      </c>
      <c r="E288" s="409">
        <v>2</v>
      </c>
      <c r="F288" s="435"/>
      <c r="G288" s="409" t="s">
        <v>190</v>
      </c>
      <c r="H288" s="409">
        <f t="shared" si="51"/>
        <v>2</v>
      </c>
      <c r="I288" s="409">
        <f t="shared" si="48"/>
        <v>0</v>
      </c>
      <c r="J288" s="409"/>
      <c r="K288" s="409"/>
      <c r="L288" s="409">
        <v>2</v>
      </c>
      <c r="M288" s="409"/>
      <c r="N288" s="409"/>
      <c r="O288" s="409"/>
      <c r="P288" s="409"/>
      <c r="Q288" s="409"/>
      <c r="R288" s="409"/>
      <c r="S288" s="409">
        <f t="shared" si="47"/>
        <v>0</v>
      </c>
      <c r="T288" s="409"/>
      <c r="U288" s="409"/>
      <c r="V288" s="409"/>
      <c r="W288" s="409"/>
      <c r="X288" s="409"/>
      <c r="Y288" s="409"/>
      <c r="Z288" s="409">
        <f t="shared" si="49"/>
        <v>0</v>
      </c>
      <c r="AA288" s="409"/>
      <c r="AB288" s="409"/>
      <c r="AC288" s="409"/>
      <c r="AD288" s="409"/>
      <c r="AE288" s="409"/>
      <c r="AF288" s="409"/>
      <c r="AG288" s="409"/>
      <c r="AH288" s="409"/>
      <c r="AI288" s="409"/>
      <c r="AJ288" s="409"/>
      <c r="AK288" s="409"/>
      <c r="AL288" s="409"/>
      <c r="AM288" s="409"/>
      <c r="AN288" s="409"/>
      <c r="AO288" s="409"/>
      <c r="AP288" s="409">
        <f t="shared" si="50"/>
        <v>0</v>
      </c>
      <c r="AQ288" s="409"/>
      <c r="AR288" s="409"/>
      <c r="AS288" s="409"/>
      <c r="AT288" s="409" t="s">
        <v>1427</v>
      </c>
      <c r="AU288" s="441" t="s">
        <v>1799</v>
      </c>
      <c r="AV288" s="409" t="s">
        <v>196</v>
      </c>
      <c r="AW288" s="409" t="s">
        <v>198</v>
      </c>
      <c r="AX288" s="360"/>
      <c r="AY288" s="377"/>
      <c r="AZ288" s="383"/>
      <c r="BA288" s="356"/>
    </row>
    <row r="289" spans="1:52" s="356" customFormat="1" ht="15.75">
      <c r="A289" s="357">
        <v>181</v>
      </c>
      <c r="B289" s="357">
        <v>31</v>
      </c>
      <c r="C289" s="357" t="s">
        <v>338</v>
      </c>
      <c r="D289" s="382" t="s">
        <v>1976</v>
      </c>
      <c r="E289" s="360">
        <v>0.28000000000000003</v>
      </c>
      <c r="F289" s="361"/>
      <c r="G289" s="360" t="s">
        <v>311</v>
      </c>
      <c r="H289" s="360">
        <f t="shared" si="51"/>
        <v>0.28000000000000003</v>
      </c>
      <c r="I289" s="360">
        <f t="shared" si="48"/>
        <v>0</v>
      </c>
      <c r="J289" s="360"/>
      <c r="K289" s="360"/>
      <c r="L289" s="360"/>
      <c r="M289" s="360"/>
      <c r="N289" s="360"/>
      <c r="O289" s="360">
        <v>0.28000000000000003</v>
      </c>
      <c r="P289" s="360"/>
      <c r="Q289" s="360"/>
      <c r="R289" s="360"/>
      <c r="S289" s="360">
        <f t="shared" si="47"/>
        <v>0</v>
      </c>
      <c r="T289" s="360"/>
      <c r="U289" s="360"/>
      <c r="V289" s="360"/>
      <c r="W289" s="360"/>
      <c r="X289" s="360"/>
      <c r="Y289" s="360"/>
      <c r="Z289" s="360">
        <f t="shared" si="49"/>
        <v>0</v>
      </c>
      <c r="AA289" s="360"/>
      <c r="AB289" s="360"/>
      <c r="AC289" s="360"/>
      <c r="AD289" s="360"/>
      <c r="AE289" s="360"/>
      <c r="AF289" s="360"/>
      <c r="AG289" s="360"/>
      <c r="AH289" s="360"/>
      <c r="AI289" s="360"/>
      <c r="AJ289" s="360"/>
      <c r="AK289" s="360"/>
      <c r="AL289" s="360"/>
      <c r="AM289" s="360"/>
      <c r="AN289" s="360"/>
      <c r="AO289" s="360"/>
      <c r="AP289" s="360">
        <f t="shared" si="50"/>
        <v>0</v>
      </c>
      <c r="AQ289" s="360"/>
      <c r="AR289" s="360"/>
      <c r="AS289" s="360"/>
      <c r="AT289" s="360" t="s">
        <v>2246</v>
      </c>
      <c r="AU289" s="358" t="s">
        <v>1799</v>
      </c>
      <c r="AV289" s="360" t="s">
        <v>196</v>
      </c>
      <c r="AW289" s="360" t="s">
        <v>198</v>
      </c>
      <c r="AX289" s="360"/>
      <c r="AY289" s="377"/>
      <c r="AZ289" s="383"/>
    </row>
    <row r="290" spans="1:52" s="356" customFormat="1" ht="31.5">
      <c r="A290" s="357">
        <v>182</v>
      </c>
      <c r="B290" s="357">
        <v>32</v>
      </c>
      <c r="C290" s="357" t="s">
        <v>338</v>
      </c>
      <c r="D290" s="382" t="s">
        <v>1977</v>
      </c>
      <c r="E290" s="360">
        <v>1.2</v>
      </c>
      <c r="F290" s="361"/>
      <c r="G290" s="360" t="s">
        <v>312</v>
      </c>
      <c r="H290" s="360">
        <f t="shared" si="51"/>
        <v>1.2</v>
      </c>
      <c r="I290" s="360">
        <f t="shared" si="48"/>
        <v>0</v>
      </c>
      <c r="J290" s="360"/>
      <c r="K290" s="360"/>
      <c r="L290" s="360"/>
      <c r="M290" s="360"/>
      <c r="N290" s="360"/>
      <c r="O290" s="360"/>
      <c r="P290" s="360"/>
      <c r="Q290" s="360"/>
      <c r="R290" s="360">
        <v>1.2</v>
      </c>
      <c r="S290" s="360">
        <f t="shared" si="47"/>
        <v>0</v>
      </c>
      <c r="T290" s="360"/>
      <c r="U290" s="360"/>
      <c r="V290" s="360"/>
      <c r="W290" s="360"/>
      <c r="X290" s="360"/>
      <c r="Y290" s="360"/>
      <c r="Z290" s="360">
        <f t="shared" si="49"/>
        <v>0</v>
      </c>
      <c r="AA290" s="360"/>
      <c r="AB290" s="360"/>
      <c r="AC290" s="360"/>
      <c r="AD290" s="360"/>
      <c r="AE290" s="360"/>
      <c r="AF290" s="360"/>
      <c r="AG290" s="360"/>
      <c r="AH290" s="360"/>
      <c r="AI290" s="360"/>
      <c r="AJ290" s="360"/>
      <c r="AK290" s="360"/>
      <c r="AL290" s="360"/>
      <c r="AM290" s="360"/>
      <c r="AN290" s="360"/>
      <c r="AO290" s="360"/>
      <c r="AP290" s="360">
        <f t="shared" si="50"/>
        <v>0</v>
      </c>
      <c r="AQ290" s="360"/>
      <c r="AR290" s="360"/>
      <c r="AS290" s="360"/>
      <c r="AT290" s="360" t="s">
        <v>3225</v>
      </c>
      <c r="AU290" s="358" t="s">
        <v>1799</v>
      </c>
      <c r="AV290" s="360" t="s">
        <v>196</v>
      </c>
      <c r="AW290" s="360" t="s">
        <v>198</v>
      </c>
      <c r="AX290" s="360"/>
      <c r="AY290" s="377"/>
      <c r="AZ290" s="383"/>
    </row>
    <row r="291" spans="1:52" s="356" customFormat="1" ht="31.5">
      <c r="A291" s="357">
        <v>183</v>
      </c>
      <c r="B291" s="357">
        <v>33</v>
      </c>
      <c r="C291" s="357" t="s">
        <v>338</v>
      </c>
      <c r="D291" s="382" t="s">
        <v>1978</v>
      </c>
      <c r="E291" s="360">
        <v>0.56999999999999995</v>
      </c>
      <c r="F291" s="361"/>
      <c r="G291" s="360" t="s">
        <v>190</v>
      </c>
      <c r="H291" s="360">
        <f t="shared" si="51"/>
        <v>0.56999999999999995</v>
      </c>
      <c r="I291" s="360">
        <f t="shared" si="48"/>
        <v>0</v>
      </c>
      <c r="J291" s="360"/>
      <c r="K291" s="360"/>
      <c r="L291" s="360">
        <v>0.56999999999999995</v>
      </c>
      <c r="M291" s="360"/>
      <c r="N291" s="360"/>
      <c r="O291" s="360"/>
      <c r="P291" s="360"/>
      <c r="Q291" s="360"/>
      <c r="R291" s="360"/>
      <c r="S291" s="360">
        <f t="shared" si="47"/>
        <v>0</v>
      </c>
      <c r="T291" s="360"/>
      <c r="U291" s="360"/>
      <c r="V291" s="360"/>
      <c r="W291" s="360"/>
      <c r="X291" s="360"/>
      <c r="Y291" s="360"/>
      <c r="Z291" s="360">
        <f t="shared" si="49"/>
        <v>0</v>
      </c>
      <c r="AA291" s="360"/>
      <c r="AB291" s="360"/>
      <c r="AC291" s="360"/>
      <c r="AD291" s="360"/>
      <c r="AE291" s="360"/>
      <c r="AF291" s="360"/>
      <c r="AG291" s="360"/>
      <c r="AH291" s="360"/>
      <c r="AI291" s="360"/>
      <c r="AJ291" s="360"/>
      <c r="AK291" s="360"/>
      <c r="AL291" s="360"/>
      <c r="AM291" s="360"/>
      <c r="AN291" s="360"/>
      <c r="AO291" s="360"/>
      <c r="AP291" s="360">
        <f t="shared" si="50"/>
        <v>0</v>
      </c>
      <c r="AQ291" s="360"/>
      <c r="AR291" s="360"/>
      <c r="AS291" s="360"/>
      <c r="AT291" s="360" t="s">
        <v>2247</v>
      </c>
      <c r="AU291" s="358" t="s">
        <v>1799</v>
      </c>
      <c r="AV291" s="360" t="s">
        <v>196</v>
      </c>
      <c r="AW291" s="360" t="s">
        <v>198</v>
      </c>
      <c r="AX291" s="360"/>
      <c r="AY291" s="377"/>
      <c r="AZ291" s="383"/>
    </row>
    <row r="292" spans="1:52" s="356" customFormat="1" ht="31.5">
      <c r="A292" s="357">
        <v>184</v>
      </c>
      <c r="B292" s="357">
        <v>34</v>
      </c>
      <c r="C292" s="357" t="s">
        <v>338</v>
      </c>
      <c r="D292" s="382" t="s">
        <v>1979</v>
      </c>
      <c r="E292" s="360">
        <v>0.6</v>
      </c>
      <c r="F292" s="361"/>
      <c r="G292" s="360" t="s">
        <v>308</v>
      </c>
      <c r="H292" s="360">
        <f t="shared" si="51"/>
        <v>0.6</v>
      </c>
      <c r="I292" s="360">
        <f t="shared" si="48"/>
        <v>0</v>
      </c>
      <c r="J292" s="360"/>
      <c r="K292" s="360"/>
      <c r="L292" s="360"/>
      <c r="M292" s="360"/>
      <c r="N292" s="360">
        <v>0.6</v>
      </c>
      <c r="O292" s="360"/>
      <c r="P292" s="360"/>
      <c r="Q292" s="360"/>
      <c r="R292" s="360"/>
      <c r="S292" s="360">
        <f t="shared" si="47"/>
        <v>0</v>
      </c>
      <c r="T292" s="360"/>
      <c r="U292" s="360"/>
      <c r="V292" s="360"/>
      <c r="W292" s="360"/>
      <c r="X292" s="360"/>
      <c r="Y292" s="360"/>
      <c r="Z292" s="360">
        <f t="shared" si="49"/>
        <v>0</v>
      </c>
      <c r="AA292" s="360"/>
      <c r="AB292" s="360"/>
      <c r="AC292" s="360"/>
      <c r="AD292" s="360"/>
      <c r="AE292" s="360"/>
      <c r="AF292" s="360"/>
      <c r="AG292" s="360"/>
      <c r="AH292" s="360"/>
      <c r="AI292" s="360"/>
      <c r="AJ292" s="360"/>
      <c r="AK292" s="360"/>
      <c r="AL292" s="360"/>
      <c r="AM292" s="360"/>
      <c r="AN292" s="360"/>
      <c r="AO292" s="360"/>
      <c r="AP292" s="360">
        <f t="shared" si="50"/>
        <v>0</v>
      </c>
      <c r="AQ292" s="360"/>
      <c r="AR292" s="360"/>
      <c r="AS292" s="360"/>
      <c r="AT292" s="360" t="s">
        <v>590</v>
      </c>
      <c r="AU292" s="358" t="s">
        <v>1799</v>
      </c>
      <c r="AV292" s="360" t="s">
        <v>196</v>
      </c>
      <c r="AW292" s="360" t="s">
        <v>198</v>
      </c>
      <c r="AX292" s="360"/>
      <c r="AY292" s="377"/>
      <c r="AZ292" s="383"/>
    </row>
    <row r="293" spans="1:52" s="356" customFormat="1" ht="15.75">
      <c r="A293" s="357">
        <v>186</v>
      </c>
      <c r="B293" s="357">
        <v>35</v>
      </c>
      <c r="C293" s="357" t="s">
        <v>338</v>
      </c>
      <c r="D293" s="384" t="s">
        <v>2248</v>
      </c>
      <c r="E293" s="360">
        <v>0.18</v>
      </c>
      <c r="F293" s="361"/>
      <c r="G293" s="360" t="s">
        <v>304</v>
      </c>
      <c r="H293" s="360">
        <f t="shared" si="51"/>
        <v>0.18</v>
      </c>
      <c r="I293" s="360">
        <f t="shared" si="48"/>
        <v>0.18</v>
      </c>
      <c r="J293" s="360">
        <v>0.18</v>
      </c>
      <c r="K293" s="360"/>
      <c r="L293" s="360"/>
      <c r="M293" s="360"/>
      <c r="N293" s="360"/>
      <c r="O293" s="360"/>
      <c r="P293" s="360"/>
      <c r="Q293" s="360"/>
      <c r="R293" s="360"/>
      <c r="S293" s="360">
        <f t="shared" si="47"/>
        <v>0</v>
      </c>
      <c r="T293" s="360"/>
      <c r="U293" s="360"/>
      <c r="V293" s="360"/>
      <c r="W293" s="360"/>
      <c r="X293" s="360"/>
      <c r="Y293" s="360"/>
      <c r="Z293" s="360">
        <f t="shared" si="49"/>
        <v>0</v>
      </c>
      <c r="AA293" s="360"/>
      <c r="AB293" s="360"/>
      <c r="AC293" s="360"/>
      <c r="AD293" s="360"/>
      <c r="AE293" s="360"/>
      <c r="AF293" s="360"/>
      <c r="AG293" s="360"/>
      <c r="AH293" s="360"/>
      <c r="AI293" s="360"/>
      <c r="AJ293" s="360"/>
      <c r="AK293" s="360"/>
      <c r="AL293" s="360"/>
      <c r="AM293" s="360"/>
      <c r="AN293" s="360"/>
      <c r="AO293" s="360"/>
      <c r="AP293" s="360">
        <f t="shared" si="50"/>
        <v>0</v>
      </c>
      <c r="AQ293" s="360"/>
      <c r="AR293" s="360"/>
      <c r="AS293" s="360"/>
      <c r="AT293" s="360" t="s">
        <v>2249</v>
      </c>
      <c r="AU293" s="357" t="s">
        <v>1801</v>
      </c>
      <c r="AV293" s="360" t="s">
        <v>196</v>
      </c>
      <c r="AW293" s="360" t="s">
        <v>198</v>
      </c>
      <c r="AX293" s="360"/>
      <c r="AY293" s="377"/>
      <c r="AZ293" s="385"/>
    </row>
    <row r="294" spans="1:52" s="356" customFormat="1" ht="15.75">
      <c r="A294" s="357">
        <v>187</v>
      </c>
      <c r="B294" s="357">
        <v>36</v>
      </c>
      <c r="C294" s="357" t="s">
        <v>338</v>
      </c>
      <c r="D294" s="384" t="s">
        <v>2250</v>
      </c>
      <c r="E294" s="360">
        <v>1</v>
      </c>
      <c r="F294" s="361"/>
      <c r="G294" s="360" t="s">
        <v>304</v>
      </c>
      <c r="H294" s="360">
        <f t="shared" si="51"/>
        <v>1</v>
      </c>
      <c r="I294" s="360">
        <f t="shared" si="48"/>
        <v>1</v>
      </c>
      <c r="J294" s="360">
        <v>1</v>
      </c>
      <c r="K294" s="360"/>
      <c r="L294" s="360"/>
      <c r="M294" s="360"/>
      <c r="N294" s="360"/>
      <c r="O294" s="360"/>
      <c r="P294" s="360"/>
      <c r="Q294" s="360"/>
      <c r="R294" s="360"/>
      <c r="S294" s="360">
        <f t="shared" si="47"/>
        <v>0</v>
      </c>
      <c r="T294" s="360"/>
      <c r="U294" s="360"/>
      <c r="V294" s="360"/>
      <c r="W294" s="360"/>
      <c r="X294" s="360"/>
      <c r="Y294" s="360"/>
      <c r="Z294" s="360">
        <f t="shared" si="49"/>
        <v>0</v>
      </c>
      <c r="AA294" s="360"/>
      <c r="AB294" s="360"/>
      <c r="AC294" s="360"/>
      <c r="AD294" s="360"/>
      <c r="AE294" s="360"/>
      <c r="AF294" s="360"/>
      <c r="AG294" s="360"/>
      <c r="AH294" s="360"/>
      <c r="AI294" s="360"/>
      <c r="AJ294" s="360"/>
      <c r="AK294" s="360"/>
      <c r="AL294" s="360"/>
      <c r="AM294" s="360"/>
      <c r="AN294" s="360"/>
      <c r="AO294" s="360"/>
      <c r="AP294" s="360">
        <f t="shared" si="50"/>
        <v>0</v>
      </c>
      <c r="AQ294" s="360"/>
      <c r="AR294" s="360"/>
      <c r="AS294" s="360"/>
      <c r="AT294" s="360" t="s">
        <v>2251</v>
      </c>
      <c r="AU294" s="357" t="s">
        <v>1801</v>
      </c>
      <c r="AV294" s="360" t="s">
        <v>196</v>
      </c>
      <c r="AW294" s="360" t="s">
        <v>198</v>
      </c>
      <c r="AX294" s="360"/>
      <c r="AY294" s="377"/>
      <c r="AZ294" s="385"/>
    </row>
    <row r="295" spans="1:52" s="356" customFormat="1" ht="15.75">
      <c r="A295" s="357">
        <v>188</v>
      </c>
      <c r="B295" s="357">
        <v>37</v>
      </c>
      <c r="C295" s="357" t="s">
        <v>338</v>
      </c>
      <c r="D295" s="384" t="s">
        <v>2252</v>
      </c>
      <c r="E295" s="360">
        <v>1</v>
      </c>
      <c r="F295" s="361"/>
      <c r="G295" s="360" t="s">
        <v>304</v>
      </c>
      <c r="H295" s="360">
        <f t="shared" si="51"/>
        <v>1</v>
      </c>
      <c r="I295" s="360">
        <f t="shared" si="48"/>
        <v>1</v>
      </c>
      <c r="J295" s="360">
        <v>1</v>
      </c>
      <c r="K295" s="360"/>
      <c r="L295" s="360"/>
      <c r="M295" s="360"/>
      <c r="N295" s="360"/>
      <c r="O295" s="360"/>
      <c r="P295" s="360"/>
      <c r="Q295" s="360"/>
      <c r="R295" s="360"/>
      <c r="S295" s="360">
        <f t="shared" si="47"/>
        <v>0</v>
      </c>
      <c r="T295" s="360"/>
      <c r="U295" s="360"/>
      <c r="V295" s="360"/>
      <c r="W295" s="360"/>
      <c r="X295" s="360"/>
      <c r="Y295" s="360"/>
      <c r="Z295" s="360">
        <f t="shared" si="49"/>
        <v>0</v>
      </c>
      <c r="AA295" s="360"/>
      <c r="AB295" s="360"/>
      <c r="AC295" s="360"/>
      <c r="AD295" s="360"/>
      <c r="AE295" s="360"/>
      <c r="AF295" s="360"/>
      <c r="AG295" s="360"/>
      <c r="AH295" s="360"/>
      <c r="AI295" s="360"/>
      <c r="AJ295" s="360"/>
      <c r="AK295" s="360"/>
      <c r="AL295" s="360"/>
      <c r="AM295" s="360"/>
      <c r="AN295" s="360"/>
      <c r="AO295" s="360"/>
      <c r="AP295" s="360">
        <f t="shared" si="50"/>
        <v>0</v>
      </c>
      <c r="AQ295" s="360"/>
      <c r="AR295" s="360"/>
      <c r="AS295" s="360"/>
      <c r="AT295" s="360" t="s">
        <v>2253</v>
      </c>
      <c r="AU295" s="357" t="s">
        <v>1801</v>
      </c>
      <c r="AV295" s="360" t="s">
        <v>196</v>
      </c>
      <c r="AW295" s="360" t="s">
        <v>198</v>
      </c>
      <c r="AX295" s="360"/>
      <c r="AY295" s="377"/>
      <c r="AZ295" s="385"/>
    </row>
    <row r="296" spans="1:52" s="356" customFormat="1" ht="15.75">
      <c r="A296" s="357">
        <v>189</v>
      </c>
      <c r="B296" s="357">
        <v>38</v>
      </c>
      <c r="C296" s="357" t="s">
        <v>338</v>
      </c>
      <c r="D296" s="384" t="s">
        <v>2254</v>
      </c>
      <c r="E296" s="360">
        <v>1</v>
      </c>
      <c r="F296" s="361"/>
      <c r="G296" s="360" t="s">
        <v>304</v>
      </c>
      <c r="H296" s="360">
        <f t="shared" si="51"/>
        <v>1</v>
      </c>
      <c r="I296" s="360">
        <f t="shared" si="48"/>
        <v>1</v>
      </c>
      <c r="J296" s="360">
        <v>1</v>
      </c>
      <c r="K296" s="360"/>
      <c r="L296" s="360"/>
      <c r="M296" s="360"/>
      <c r="N296" s="360"/>
      <c r="O296" s="360"/>
      <c r="P296" s="360"/>
      <c r="Q296" s="360"/>
      <c r="R296" s="360"/>
      <c r="S296" s="360">
        <f t="shared" si="47"/>
        <v>0</v>
      </c>
      <c r="T296" s="360"/>
      <c r="U296" s="360"/>
      <c r="V296" s="360"/>
      <c r="W296" s="360"/>
      <c r="X296" s="360"/>
      <c r="Y296" s="360"/>
      <c r="Z296" s="360">
        <f t="shared" si="49"/>
        <v>0</v>
      </c>
      <c r="AA296" s="360"/>
      <c r="AB296" s="360"/>
      <c r="AC296" s="360"/>
      <c r="AD296" s="360"/>
      <c r="AE296" s="360"/>
      <c r="AF296" s="360"/>
      <c r="AG296" s="360"/>
      <c r="AH296" s="360"/>
      <c r="AI296" s="360"/>
      <c r="AJ296" s="360"/>
      <c r="AK296" s="360"/>
      <c r="AL296" s="360"/>
      <c r="AM296" s="360"/>
      <c r="AN296" s="360"/>
      <c r="AO296" s="360"/>
      <c r="AP296" s="360">
        <f t="shared" si="50"/>
        <v>0</v>
      </c>
      <c r="AQ296" s="360"/>
      <c r="AR296" s="360"/>
      <c r="AS296" s="360"/>
      <c r="AT296" s="360" t="s">
        <v>2255</v>
      </c>
      <c r="AU296" s="357" t="s">
        <v>1801</v>
      </c>
      <c r="AV296" s="360" t="s">
        <v>196</v>
      </c>
      <c r="AW296" s="360" t="s">
        <v>198</v>
      </c>
      <c r="AX296" s="360"/>
      <c r="AY296" s="377"/>
      <c r="AZ296" s="385"/>
    </row>
    <row r="297" spans="1:52" s="356" customFormat="1" ht="15.75">
      <c r="A297" s="357">
        <v>190</v>
      </c>
      <c r="B297" s="357">
        <v>39</v>
      </c>
      <c r="C297" s="357" t="s">
        <v>338</v>
      </c>
      <c r="D297" s="384" t="s">
        <v>2256</v>
      </c>
      <c r="E297" s="360">
        <v>0.68</v>
      </c>
      <c r="F297" s="361"/>
      <c r="G297" s="360" t="s">
        <v>311</v>
      </c>
      <c r="H297" s="360">
        <f t="shared" si="51"/>
        <v>0.68</v>
      </c>
      <c r="I297" s="360">
        <f t="shared" si="48"/>
        <v>0</v>
      </c>
      <c r="J297" s="360"/>
      <c r="K297" s="360"/>
      <c r="L297" s="360"/>
      <c r="M297" s="360"/>
      <c r="N297" s="360"/>
      <c r="O297" s="360">
        <v>0.68</v>
      </c>
      <c r="P297" s="360"/>
      <c r="Q297" s="360"/>
      <c r="R297" s="360"/>
      <c r="S297" s="360">
        <f t="shared" si="47"/>
        <v>0</v>
      </c>
      <c r="T297" s="360"/>
      <c r="U297" s="360"/>
      <c r="V297" s="360"/>
      <c r="W297" s="360"/>
      <c r="X297" s="360"/>
      <c r="Y297" s="360"/>
      <c r="Z297" s="360">
        <f t="shared" si="49"/>
        <v>0</v>
      </c>
      <c r="AA297" s="360"/>
      <c r="AB297" s="360"/>
      <c r="AC297" s="360"/>
      <c r="AD297" s="360"/>
      <c r="AE297" s="360"/>
      <c r="AF297" s="360"/>
      <c r="AG297" s="360"/>
      <c r="AH297" s="360"/>
      <c r="AI297" s="360"/>
      <c r="AJ297" s="360"/>
      <c r="AK297" s="360"/>
      <c r="AL297" s="360"/>
      <c r="AM297" s="360"/>
      <c r="AN297" s="360"/>
      <c r="AO297" s="360"/>
      <c r="AP297" s="360">
        <f t="shared" si="50"/>
        <v>0</v>
      </c>
      <c r="AQ297" s="360"/>
      <c r="AR297" s="360"/>
      <c r="AS297" s="360"/>
      <c r="AT297" s="360" t="s">
        <v>2257</v>
      </c>
      <c r="AU297" s="357" t="s">
        <v>1801</v>
      </c>
      <c r="AV297" s="360" t="s">
        <v>196</v>
      </c>
      <c r="AW297" s="360" t="s">
        <v>198</v>
      </c>
      <c r="AX297" s="360"/>
      <c r="AY297" s="377"/>
      <c r="AZ297" s="385"/>
    </row>
    <row r="298" spans="1:52" s="356" customFormat="1" ht="15.75">
      <c r="A298" s="357">
        <v>191</v>
      </c>
      <c r="B298" s="357">
        <v>40</v>
      </c>
      <c r="C298" s="357" t="s">
        <v>338</v>
      </c>
      <c r="D298" s="384" t="s">
        <v>2258</v>
      </c>
      <c r="E298" s="360">
        <v>0.5</v>
      </c>
      <c r="F298" s="361"/>
      <c r="G298" s="360" t="s">
        <v>308</v>
      </c>
      <c r="H298" s="360">
        <f t="shared" si="51"/>
        <v>0.5</v>
      </c>
      <c r="I298" s="360">
        <f t="shared" si="48"/>
        <v>0</v>
      </c>
      <c r="J298" s="360"/>
      <c r="K298" s="360"/>
      <c r="L298" s="360"/>
      <c r="M298" s="360"/>
      <c r="N298" s="360">
        <v>0.5</v>
      </c>
      <c r="O298" s="360"/>
      <c r="P298" s="360"/>
      <c r="Q298" s="360"/>
      <c r="R298" s="360"/>
      <c r="S298" s="360">
        <f t="shared" si="47"/>
        <v>0</v>
      </c>
      <c r="T298" s="360"/>
      <c r="U298" s="360"/>
      <c r="V298" s="360"/>
      <c r="W298" s="360"/>
      <c r="X298" s="360"/>
      <c r="Y298" s="360"/>
      <c r="Z298" s="360">
        <f t="shared" si="49"/>
        <v>0</v>
      </c>
      <c r="AA298" s="360"/>
      <c r="AB298" s="360"/>
      <c r="AC298" s="360"/>
      <c r="AD298" s="360"/>
      <c r="AE298" s="360"/>
      <c r="AF298" s="360"/>
      <c r="AG298" s="360"/>
      <c r="AH298" s="360"/>
      <c r="AI298" s="360"/>
      <c r="AJ298" s="360"/>
      <c r="AK298" s="360"/>
      <c r="AL298" s="360"/>
      <c r="AM298" s="360"/>
      <c r="AN298" s="360"/>
      <c r="AO298" s="360"/>
      <c r="AP298" s="360">
        <f t="shared" si="50"/>
        <v>0</v>
      </c>
      <c r="AQ298" s="360"/>
      <c r="AR298" s="360"/>
      <c r="AS298" s="360"/>
      <c r="AT298" s="360" t="s">
        <v>2259</v>
      </c>
      <c r="AU298" s="357" t="s">
        <v>1801</v>
      </c>
      <c r="AV298" s="360" t="s">
        <v>196</v>
      </c>
      <c r="AW298" s="360" t="s">
        <v>198</v>
      </c>
      <c r="AX298" s="360"/>
      <c r="AY298" s="377"/>
      <c r="AZ298" s="385"/>
    </row>
    <row r="299" spans="1:52" s="356" customFormat="1" ht="15.75">
      <c r="A299" s="357">
        <v>192</v>
      </c>
      <c r="B299" s="357">
        <v>41</v>
      </c>
      <c r="C299" s="357" t="s">
        <v>338</v>
      </c>
      <c r="D299" s="384" t="s">
        <v>2260</v>
      </c>
      <c r="E299" s="360">
        <v>1</v>
      </c>
      <c r="F299" s="361"/>
      <c r="G299" s="360" t="s">
        <v>308</v>
      </c>
      <c r="H299" s="360">
        <f t="shared" si="51"/>
        <v>1</v>
      </c>
      <c r="I299" s="360">
        <f t="shared" si="48"/>
        <v>0</v>
      </c>
      <c r="J299" s="360"/>
      <c r="K299" s="360"/>
      <c r="L299" s="360"/>
      <c r="M299" s="360"/>
      <c r="N299" s="360">
        <v>1</v>
      </c>
      <c r="O299" s="360"/>
      <c r="P299" s="360"/>
      <c r="Q299" s="360"/>
      <c r="R299" s="360"/>
      <c r="S299" s="360">
        <f t="shared" si="47"/>
        <v>0</v>
      </c>
      <c r="T299" s="360"/>
      <c r="U299" s="360"/>
      <c r="V299" s="360"/>
      <c r="W299" s="360"/>
      <c r="X299" s="360"/>
      <c r="Y299" s="360"/>
      <c r="Z299" s="360">
        <f t="shared" si="49"/>
        <v>0</v>
      </c>
      <c r="AA299" s="360"/>
      <c r="AB299" s="360"/>
      <c r="AC299" s="360"/>
      <c r="AD299" s="360"/>
      <c r="AE299" s="360"/>
      <c r="AF299" s="360"/>
      <c r="AG299" s="360"/>
      <c r="AH299" s="360"/>
      <c r="AI299" s="360"/>
      <c r="AJ299" s="360"/>
      <c r="AK299" s="360"/>
      <c r="AL299" s="360"/>
      <c r="AM299" s="360"/>
      <c r="AN299" s="360"/>
      <c r="AO299" s="360"/>
      <c r="AP299" s="360">
        <f t="shared" si="50"/>
        <v>0</v>
      </c>
      <c r="AQ299" s="360"/>
      <c r="AR299" s="360"/>
      <c r="AS299" s="360"/>
      <c r="AT299" s="360" t="s">
        <v>2261</v>
      </c>
      <c r="AU299" s="357" t="s">
        <v>1801</v>
      </c>
      <c r="AV299" s="360" t="s">
        <v>196</v>
      </c>
      <c r="AW299" s="360" t="s">
        <v>198</v>
      </c>
      <c r="AX299" s="360"/>
      <c r="AY299" s="377"/>
      <c r="AZ299" s="385"/>
    </row>
    <row r="300" spans="1:52" s="356" customFormat="1" ht="15.75">
      <c r="A300" s="357">
        <v>193</v>
      </c>
      <c r="B300" s="357">
        <v>42</v>
      </c>
      <c r="C300" s="357" t="s">
        <v>338</v>
      </c>
      <c r="D300" s="384" t="s">
        <v>2262</v>
      </c>
      <c r="E300" s="360">
        <v>0.5</v>
      </c>
      <c r="F300" s="361"/>
      <c r="G300" s="360" t="s">
        <v>308</v>
      </c>
      <c r="H300" s="360">
        <f t="shared" si="51"/>
        <v>0.5</v>
      </c>
      <c r="I300" s="360">
        <f t="shared" si="48"/>
        <v>0</v>
      </c>
      <c r="J300" s="360"/>
      <c r="K300" s="360"/>
      <c r="L300" s="360"/>
      <c r="M300" s="360"/>
      <c r="N300" s="360">
        <v>0.5</v>
      </c>
      <c r="O300" s="360"/>
      <c r="P300" s="360"/>
      <c r="Q300" s="360"/>
      <c r="R300" s="360"/>
      <c r="S300" s="360">
        <f t="shared" si="47"/>
        <v>0</v>
      </c>
      <c r="T300" s="360"/>
      <c r="U300" s="360"/>
      <c r="V300" s="360"/>
      <c r="W300" s="360"/>
      <c r="X300" s="360"/>
      <c r="Y300" s="360"/>
      <c r="Z300" s="360">
        <f t="shared" si="49"/>
        <v>0</v>
      </c>
      <c r="AA300" s="360"/>
      <c r="AB300" s="360"/>
      <c r="AC300" s="360"/>
      <c r="AD300" s="360"/>
      <c r="AE300" s="360"/>
      <c r="AF300" s="360"/>
      <c r="AG300" s="360"/>
      <c r="AH300" s="360"/>
      <c r="AI300" s="360"/>
      <c r="AJ300" s="360"/>
      <c r="AK300" s="360"/>
      <c r="AL300" s="360"/>
      <c r="AM300" s="360"/>
      <c r="AN300" s="360"/>
      <c r="AO300" s="360"/>
      <c r="AP300" s="360">
        <f t="shared" si="50"/>
        <v>0</v>
      </c>
      <c r="AQ300" s="360"/>
      <c r="AR300" s="360"/>
      <c r="AS300" s="360"/>
      <c r="AT300" s="360" t="s">
        <v>2263</v>
      </c>
      <c r="AU300" s="357" t="s">
        <v>1801</v>
      </c>
      <c r="AV300" s="360" t="s">
        <v>196</v>
      </c>
      <c r="AW300" s="360" t="s">
        <v>198</v>
      </c>
      <c r="AX300" s="360"/>
      <c r="AY300" s="377"/>
      <c r="AZ300" s="385"/>
    </row>
    <row r="301" spans="1:52" s="356" customFormat="1" ht="51" customHeight="1">
      <c r="A301" s="357">
        <v>873</v>
      </c>
      <c r="B301" s="357">
        <v>43</v>
      </c>
      <c r="C301" s="357" t="s">
        <v>338</v>
      </c>
      <c r="D301" s="384" t="s">
        <v>1980</v>
      </c>
      <c r="E301" s="360">
        <v>15</v>
      </c>
      <c r="F301" s="360"/>
      <c r="G301" s="360" t="s">
        <v>1540</v>
      </c>
      <c r="H301" s="360">
        <f t="shared" si="51"/>
        <v>15</v>
      </c>
      <c r="I301" s="360">
        <f t="shared" si="48"/>
        <v>0</v>
      </c>
      <c r="J301" s="360"/>
      <c r="K301" s="360"/>
      <c r="L301" s="360">
        <v>5</v>
      </c>
      <c r="M301" s="360">
        <v>5</v>
      </c>
      <c r="N301" s="360">
        <v>5</v>
      </c>
      <c r="O301" s="360"/>
      <c r="P301" s="360"/>
      <c r="Q301" s="360"/>
      <c r="R301" s="360"/>
      <c r="S301" s="360">
        <f t="shared" si="47"/>
        <v>0</v>
      </c>
      <c r="T301" s="360"/>
      <c r="U301" s="360"/>
      <c r="V301" s="360"/>
      <c r="W301" s="360"/>
      <c r="X301" s="360"/>
      <c r="Y301" s="360"/>
      <c r="Z301" s="360">
        <f t="shared" si="49"/>
        <v>0</v>
      </c>
      <c r="AA301" s="360"/>
      <c r="AB301" s="360"/>
      <c r="AC301" s="360"/>
      <c r="AD301" s="360"/>
      <c r="AE301" s="360"/>
      <c r="AF301" s="360"/>
      <c r="AG301" s="360"/>
      <c r="AH301" s="360"/>
      <c r="AI301" s="360"/>
      <c r="AJ301" s="360"/>
      <c r="AK301" s="360"/>
      <c r="AL301" s="360"/>
      <c r="AM301" s="360"/>
      <c r="AN301" s="360"/>
      <c r="AO301" s="360"/>
      <c r="AP301" s="360">
        <f t="shared" si="50"/>
        <v>0</v>
      </c>
      <c r="AQ301" s="360"/>
      <c r="AR301" s="360"/>
      <c r="AS301" s="360"/>
      <c r="AT301" s="358" t="s">
        <v>583</v>
      </c>
      <c r="AU301" s="358" t="s">
        <v>155</v>
      </c>
      <c r="AV301" s="360" t="s">
        <v>196</v>
      </c>
      <c r="AW301" s="360" t="s">
        <v>198</v>
      </c>
      <c r="AX301" s="358"/>
      <c r="AY301" s="400"/>
      <c r="AZ301" s="386"/>
    </row>
    <row r="302" spans="1:52" s="356" customFormat="1" ht="31.5">
      <c r="A302" s="357"/>
      <c r="B302" s="357">
        <v>44</v>
      </c>
      <c r="C302" s="357" t="s">
        <v>338</v>
      </c>
      <c r="D302" s="384" t="s">
        <v>2265</v>
      </c>
      <c r="E302" s="360">
        <v>0.35</v>
      </c>
      <c r="F302" s="361"/>
      <c r="G302" s="360" t="s">
        <v>1981</v>
      </c>
      <c r="H302" s="360">
        <f t="shared" si="51"/>
        <v>0.35</v>
      </c>
      <c r="I302" s="360">
        <f t="shared" si="48"/>
        <v>0</v>
      </c>
      <c r="J302" s="360"/>
      <c r="K302" s="360"/>
      <c r="L302" s="360">
        <v>0.18</v>
      </c>
      <c r="M302" s="360"/>
      <c r="N302" s="360"/>
      <c r="O302" s="360"/>
      <c r="P302" s="360"/>
      <c r="Q302" s="360"/>
      <c r="R302" s="360"/>
      <c r="S302" s="360">
        <f t="shared" si="47"/>
        <v>0</v>
      </c>
      <c r="T302" s="360"/>
      <c r="U302" s="360"/>
      <c r="V302" s="360"/>
      <c r="W302" s="360"/>
      <c r="X302" s="360"/>
      <c r="Y302" s="360"/>
      <c r="Z302" s="360">
        <f t="shared" si="49"/>
        <v>0.17</v>
      </c>
      <c r="AA302" s="360"/>
      <c r="AB302" s="360"/>
      <c r="AC302" s="360"/>
      <c r="AD302" s="360"/>
      <c r="AE302" s="360"/>
      <c r="AF302" s="360"/>
      <c r="AG302" s="360"/>
      <c r="AH302" s="360"/>
      <c r="AI302" s="360"/>
      <c r="AJ302" s="360">
        <v>0.17</v>
      </c>
      <c r="AK302" s="360"/>
      <c r="AL302" s="360"/>
      <c r="AM302" s="360"/>
      <c r="AN302" s="360"/>
      <c r="AO302" s="360"/>
      <c r="AP302" s="360">
        <f t="shared" si="50"/>
        <v>0</v>
      </c>
      <c r="AQ302" s="360"/>
      <c r="AR302" s="360"/>
      <c r="AS302" s="360"/>
      <c r="AT302" s="360" t="s">
        <v>2267</v>
      </c>
      <c r="AU302" s="357" t="s">
        <v>155</v>
      </c>
      <c r="AV302" s="360" t="s">
        <v>197</v>
      </c>
      <c r="AW302" s="360" t="s">
        <v>198</v>
      </c>
      <c r="AX302" s="360"/>
      <c r="AY302" s="377"/>
      <c r="AZ302" s="385"/>
    </row>
    <row r="303" spans="1:52" s="356" customFormat="1" ht="31.5">
      <c r="A303" s="357"/>
      <c r="B303" s="357">
        <v>45</v>
      </c>
      <c r="C303" s="357" t="s">
        <v>338</v>
      </c>
      <c r="D303" s="384" t="s">
        <v>1350</v>
      </c>
      <c r="E303" s="360">
        <v>0.7</v>
      </c>
      <c r="F303" s="361"/>
      <c r="G303" s="360" t="s">
        <v>2791</v>
      </c>
      <c r="H303" s="360">
        <f t="shared" si="51"/>
        <v>0.7</v>
      </c>
      <c r="I303" s="360">
        <f t="shared" si="48"/>
        <v>0</v>
      </c>
      <c r="J303" s="360"/>
      <c r="K303" s="360"/>
      <c r="L303" s="360">
        <v>0.5</v>
      </c>
      <c r="M303" s="360"/>
      <c r="N303" s="360">
        <v>0.2</v>
      </c>
      <c r="O303" s="360"/>
      <c r="P303" s="360"/>
      <c r="Q303" s="360"/>
      <c r="R303" s="360"/>
      <c r="S303" s="360">
        <f t="shared" si="47"/>
        <v>0</v>
      </c>
      <c r="T303" s="360"/>
      <c r="U303" s="360"/>
      <c r="V303" s="360"/>
      <c r="W303" s="360"/>
      <c r="X303" s="360"/>
      <c r="Y303" s="360"/>
      <c r="Z303" s="360">
        <f t="shared" si="49"/>
        <v>0</v>
      </c>
      <c r="AA303" s="360"/>
      <c r="AB303" s="360"/>
      <c r="AC303" s="360"/>
      <c r="AD303" s="360"/>
      <c r="AE303" s="360"/>
      <c r="AF303" s="360"/>
      <c r="AG303" s="360"/>
      <c r="AH303" s="360"/>
      <c r="AI303" s="360"/>
      <c r="AJ303" s="360"/>
      <c r="AK303" s="360"/>
      <c r="AL303" s="360"/>
      <c r="AM303" s="360"/>
      <c r="AN303" s="360"/>
      <c r="AO303" s="360"/>
      <c r="AP303" s="360">
        <f t="shared" si="50"/>
        <v>0</v>
      </c>
      <c r="AQ303" s="360"/>
      <c r="AR303" s="360"/>
      <c r="AS303" s="360"/>
      <c r="AT303" s="360" t="s">
        <v>2267</v>
      </c>
      <c r="AU303" s="357" t="s">
        <v>155</v>
      </c>
      <c r="AV303" s="360" t="s">
        <v>197</v>
      </c>
      <c r="AW303" s="360" t="s">
        <v>198</v>
      </c>
      <c r="AX303" s="360"/>
      <c r="AY303" s="377"/>
      <c r="AZ303" s="385"/>
    </row>
    <row r="304" spans="1:52" s="356" customFormat="1" ht="31.5">
      <c r="A304" s="357"/>
      <c r="B304" s="357">
        <v>47</v>
      </c>
      <c r="C304" s="357" t="s">
        <v>338</v>
      </c>
      <c r="D304" s="384" t="s">
        <v>2266</v>
      </c>
      <c r="E304" s="360">
        <v>0.5</v>
      </c>
      <c r="F304" s="361"/>
      <c r="G304" s="360" t="s">
        <v>1982</v>
      </c>
      <c r="H304" s="360">
        <f t="shared" si="51"/>
        <v>0.5</v>
      </c>
      <c r="I304" s="360">
        <f t="shared" si="48"/>
        <v>0.3</v>
      </c>
      <c r="J304" s="360"/>
      <c r="K304" s="360">
        <v>0.3</v>
      </c>
      <c r="L304" s="360">
        <v>0.2</v>
      </c>
      <c r="M304" s="360"/>
      <c r="N304" s="360"/>
      <c r="O304" s="360"/>
      <c r="P304" s="360"/>
      <c r="Q304" s="360"/>
      <c r="R304" s="360"/>
      <c r="S304" s="360">
        <f t="shared" si="47"/>
        <v>0</v>
      </c>
      <c r="T304" s="360"/>
      <c r="U304" s="360"/>
      <c r="V304" s="360"/>
      <c r="W304" s="360"/>
      <c r="X304" s="360"/>
      <c r="Y304" s="360"/>
      <c r="Z304" s="360">
        <f t="shared" si="49"/>
        <v>0</v>
      </c>
      <c r="AA304" s="360"/>
      <c r="AB304" s="360"/>
      <c r="AC304" s="360"/>
      <c r="AD304" s="360"/>
      <c r="AE304" s="360"/>
      <c r="AF304" s="360"/>
      <c r="AG304" s="360"/>
      <c r="AH304" s="360"/>
      <c r="AI304" s="360"/>
      <c r="AJ304" s="360"/>
      <c r="AK304" s="360"/>
      <c r="AL304" s="360"/>
      <c r="AM304" s="360"/>
      <c r="AN304" s="360"/>
      <c r="AO304" s="360"/>
      <c r="AP304" s="360">
        <f t="shared" si="50"/>
        <v>0</v>
      </c>
      <c r="AQ304" s="360"/>
      <c r="AR304" s="360"/>
      <c r="AS304" s="360"/>
      <c r="AT304" s="360" t="s">
        <v>3235</v>
      </c>
      <c r="AU304" s="357" t="s">
        <v>155</v>
      </c>
      <c r="AV304" s="360" t="s">
        <v>197</v>
      </c>
      <c r="AW304" s="360" t="s">
        <v>198</v>
      </c>
      <c r="AX304" s="360"/>
      <c r="AY304" s="377"/>
      <c r="AZ304" s="385"/>
    </row>
    <row r="305" spans="1:53" s="356" customFormat="1" ht="15.75">
      <c r="A305" s="357">
        <v>201</v>
      </c>
      <c r="B305" s="357">
        <v>48</v>
      </c>
      <c r="C305" s="357" t="s">
        <v>338</v>
      </c>
      <c r="D305" s="445" t="s">
        <v>1349</v>
      </c>
      <c r="E305" s="360">
        <v>0.5</v>
      </c>
      <c r="F305" s="361"/>
      <c r="G305" s="360" t="s">
        <v>311</v>
      </c>
      <c r="H305" s="360">
        <f t="shared" si="51"/>
        <v>0.5</v>
      </c>
      <c r="I305" s="360">
        <f t="shared" si="48"/>
        <v>0</v>
      </c>
      <c r="J305" s="360"/>
      <c r="K305" s="360"/>
      <c r="L305" s="360"/>
      <c r="M305" s="360"/>
      <c r="N305" s="360"/>
      <c r="O305" s="360">
        <v>0.5</v>
      </c>
      <c r="P305" s="360"/>
      <c r="Q305" s="360"/>
      <c r="R305" s="360"/>
      <c r="S305" s="360">
        <f t="shared" si="47"/>
        <v>0</v>
      </c>
      <c r="T305" s="360"/>
      <c r="U305" s="360"/>
      <c r="V305" s="360"/>
      <c r="W305" s="360"/>
      <c r="X305" s="360"/>
      <c r="Y305" s="360"/>
      <c r="Z305" s="360">
        <f t="shared" si="49"/>
        <v>0</v>
      </c>
      <c r="AA305" s="360"/>
      <c r="AB305" s="360"/>
      <c r="AC305" s="360"/>
      <c r="AD305" s="360"/>
      <c r="AE305" s="360"/>
      <c r="AF305" s="360"/>
      <c r="AG305" s="360"/>
      <c r="AH305" s="360"/>
      <c r="AI305" s="360"/>
      <c r="AJ305" s="360"/>
      <c r="AK305" s="360"/>
      <c r="AL305" s="360"/>
      <c r="AM305" s="360"/>
      <c r="AN305" s="360"/>
      <c r="AO305" s="360"/>
      <c r="AP305" s="360">
        <f t="shared" si="50"/>
        <v>0</v>
      </c>
      <c r="AQ305" s="360"/>
      <c r="AR305" s="360"/>
      <c r="AS305" s="360"/>
      <c r="AT305" s="360" t="s">
        <v>2267</v>
      </c>
      <c r="AU305" s="358" t="s">
        <v>155</v>
      </c>
      <c r="AV305" s="360" t="s">
        <v>196</v>
      </c>
      <c r="AW305" s="360" t="s">
        <v>198</v>
      </c>
      <c r="AX305" s="360"/>
      <c r="AY305" s="377"/>
      <c r="AZ305" s="446"/>
    </row>
    <row r="306" spans="1:53" s="356" customFormat="1" ht="15.75">
      <c r="A306" s="357">
        <v>203</v>
      </c>
      <c r="B306" s="357">
        <v>49</v>
      </c>
      <c r="C306" s="357" t="s">
        <v>338</v>
      </c>
      <c r="D306" s="382" t="s">
        <v>2268</v>
      </c>
      <c r="E306" s="360">
        <v>0.2</v>
      </c>
      <c r="F306" s="361"/>
      <c r="G306" s="360" t="s">
        <v>330</v>
      </c>
      <c r="H306" s="360">
        <f t="shared" si="51"/>
        <v>0.2</v>
      </c>
      <c r="I306" s="360">
        <f t="shared" si="48"/>
        <v>0</v>
      </c>
      <c r="J306" s="360"/>
      <c r="K306" s="360"/>
      <c r="L306" s="360"/>
      <c r="M306" s="360"/>
      <c r="N306" s="360"/>
      <c r="O306" s="360"/>
      <c r="P306" s="360"/>
      <c r="Q306" s="360"/>
      <c r="R306" s="360"/>
      <c r="S306" s="360">
        <f t="shared" si="47"/>
        <v>0</v>
      </c>
      <c r="T306" s="360"/>
      <c r="U306" s="360"/>
      <c r="V306" s="360"/>
      <c r="W306" s="360"/>
      <c r="X306" s="360"/>
      <c r="Y306" s="360"/>
      <c r="Z306" s="360">
        <f t="shared" si="49"/>
        <v>0.2</v>
      </c>
      <c r="AA306" s="360"/>
      <c r="AB306" s="360"/>
      <c r="AC306" s="360"/>
      <c r="AD306" s="360"/>
      <c r="AE306" s="360"/>
      <c r="AF306" s="360"/>
      <c r="AG306" s="360">
        <v>0.2</v>
      </c>
      <c r="AH306" s="360"/>
      <c r="AI306" s="360"/>
      <c r="AJ306" s="360"/>
      <c r="AK306" s="360"/>
      <c r="AL306" s="360"/>
      <c r="AM306" s="360"/>
      <c r="AN306" s="360"/>
      <c r="AO306" s="360"/>
      <c r="AP306" s="360">
        <f t="shared" si="50"/>
        <v>0</v>
      </c>
      <c r="AQ306" s="360"/>
      <c r="AR306" s="360"/>
      <c r="AS306" s="360"/>
      <c r="AT306" s="360"/>
      <c r="AU306" s="368" t="s">
        <v>199</v>
      </c>
      <c r="AV306" s="360" t="s">
        <v>196</v>
      </c>
      <c r="AW306" s="360" t="s">
        <v>198</v>
      </c>
      <c r="AX306" s="360"/>
      <c r="AY306" s="442"/>
      <c r="AZ306" s="391"/>
      <c r="BA306" s="447"/>
    </row>
    <row r="307" spans="1:53" s="356" customFormat="1" ht="31.5">
      <c r="A307" s="357">
        <v>204</v>
      </c>
      <c r="B307" s="357">
        <v>50</v>
      </c>
      <c r="C307" s="357" t="s">
        <v>338</v>
      </c>
      <c r="D307" s="384" t="s">
        <v>2269</v>
      </c>
      <c r="E307" s="360">
        <v>0.35</v>
      </c>
      <c r="F307" s="361"/>
      <c r="G307" s="360" t="s">
        <v>2790</v>
      </c>
      <c r="H307" s="360">
        <f t="shared" si="51"/>
        <v>0.35</v>
      </c>
      <c r="I307" s="360">
        <f t="shared" si="48"/>
        <v>0.2</v>
      </c>
      <c r="J307" s="360">
        <v>0.2</v>
      </c>
      <c r="K307" s="360"/>
      <c r="L307" s="360">
        <v>0.15</v>
      </c>
      <c r="M307" s="360"/>
      <c r="N307" s="360"/>
      <c r="O307" s="360"/>
      <c r="P307" s="360"/>
      <c r="Q307" s="360"/>
      <c r="R307" s="360"/>
      <c r="S307" s="360">
        <f t="shared" si="47"/>
        <v>0</v>
      </c>
      <c r="T307" s="360"/>
      <c r="U307" s="360"/>
      <c r="V307" s="360"/>
      <c r="W307" s="360"/>
      <c r="X307" s="360"/>
      <c r="Y307" s="360"/>
      <c r="Z307" s="360">
        <f t="shared" si="49"/>
        <v>0</v>
      </c>
      <c r="AA307" s="360"/>
      <c r="AB307" s="360"/>
      <c r="AC307" s="360"/>
      <c r="AD307" s="360"/>
      <c r="AE307" s="360"/>
      <c r="AF307" s="360"/>
      <c r="AG307" s="360"/>
      <c r="AH307" s="360"/>
      <c r="AI307" s="360"/>
      <c r="AJ307" s="360"/>
      <c r="AK307" s="360"/>
      <c r="AL307" s="360"/>
      <c r="AM307" s="360"/>
      <c r="AN307" s="360"/>
      <c r="AO307" s="360"/>
      <c r="AP307" s="360">
        <f t="shared" si="50"/>
        <v>0</v>
      </c>
      <c r="AQ307" s="360"/>
      <c r="AR307" s="360"/>
      <c r="AS307" s="360"/>
      <c r="AT307" s="360" t="s">
        <v>2270</v>
      </c>
      <c r="AU307" s="358" t="s">
        <v>199</v>
      </c>
      <c r="AV307" s="360" t="s">
        <v>196</v>
      </c>
      <c r="AW307" s="360" t="s">
        <v>198</v>
      </c>
      <c r="AX307" s="360"/>
      <c r="AY307" s="377"/>
      <c r="AZ307" s="385"/>
    </row>
    <row r="308" spans="1:53" s="356" customFormat="1" ht="15.75">
      <c r="A308" s="357">
        <v>207</v>
      </c>
      <c r="B308" s="357">
        <v>51</v>
      </c>
      <c r="C308" s="357" t="s">
        <v>338</v>
      </c>
      <c r="D308" s="382" t="s">
        <v>2271</v>
      </c>
      <c r="E308" s="360">
        <v>0.4</v>
      </c>
      <c r="F308" s="361"/>
      <c r="G308" s="360" t="s">
        <v>334</v>
      </c>
      <c r="H308" s="360">
        <f t="shared" si="51"/>
        <v>0.4</v>
      </c>
      <c r="I308" s="360">
        <f t="shared" si="48"/>
        <v>0</v>
      </c>
      <c r="J308" s="360"/>
      <c r="K308" s="360"/>
      <c r="L308" s="360"/>
      <c r="M308" s="360"/>
      <c r="N308" s="360"/>
      <c r="O308" s="360"/>
      <c r="P308" s="360"/>
      <c r="Q308" s="360"/>
      <c r="R308" s="360"/>
      <c r="S308" s="360">
        <f t="shared" si="47"/>
        <v>0</v>
      </c>
      <c r="T308" s="360"/>
      <c r="U308" s="360"/>
      <c r="V308" s="360"/>
      <c r="W308" s="360"/>
      <c r="X308" s="360"/>
      <c r="Y308" s="360"/>
      <c r="Z308" s="360">
        <f t="shared" si="49"/>
        <v>0.4</v>
      </c>
      <c r="AA308" s="360"/>
      <c r="AB308" s="360"/>
      <c r="AC308" s="360"/>
      <c r="AD308" s="360"/>
      <c r="AE308" s="360"/>
      <c r="AF308" s="360"/>
      <c r="AG308" s="360"/>
      <c r="AH308" s="360"/>
      <c r="AI308" s="360"/>
      <c r="AJ308" s="360">
        <v>0.4</v>
      </c>
      <c r="AK308" s="360"/>
      <c r="AL308" s="360"/>
      <c r="AM308" s="360"/>
      <c r="AN308" s="360"/>
      <c r="AO308" s="360"/>
      <c r="AP308" s="360">
        <f t="shared" si="50"/>
        <v>0</v>
      </c>
      <c r="AQ308" s="360"/>
      <c r="AR308" s="360"/>
      <c r="AS308" s="360"/>
      <c r="AT308" s="360" t="s">
        <v>3266</v>
      </c>
      <c r="AU308" s="368" t="s">
        <v>199</v>
      </c>
      <c r="AV308" s="360" t="s">
        <v>196</v>
      </c>
      <c r="AW308" s="360" t="s">
        <v>198</v>
      </c>
      <c r="AX308" s="360"/>
      <c r="AY308" s="442"/>
      <c r="AZ308" s="391"/>
      <c r="BA308" s="447"/>
    </row>
    <row r="309" spans="1:53" s="356" customFormat="1" ht="15.75">
      <c r="A309" s="357">
        <v>210</v>
      </c>
      <c r="B309" s="357">
        <v>52</v>
      </c>
      <c r="C309" s="357" t="s">
        <v>338</v>
      </c>
      <c r="D309" s="382" t="s">
        <v>2272</v>
      </c>
      <c r="E309" s="360">
        <v>0.95</v>
      </c>
      <c r="F309" s="361"/>
      <c r="G309" s="360" t="s">
        <v>304</v>
      </c>
      <c r="H309" s="360">
        <f t="shared" si="51"/>
        <v>0.95</v>
      </c>
      <c r="I309" s="360">
        <f t="shared" si="48"/>
        <v>0.95</v>
      </c>
      <c r="J309" s="360">
        <v>0.95</v>
      </c>
      <c r="K309" s="360"/>
      <c r="L309" s="360"/>
      <c r="M309" s="360"/>
      <c r="N309" s="360"/>
      <c r="O309" s="360"/>
      <c r="P309" s="360"/>
      <c r="Q309" s="360"/>
      <c r="R309" s="360"/>
      <c r="S309" s="360">
        <f t="shared" si="47"/>
        <v>0</v>
      </c>
      <c r="T309" s="360"/>
      <c r="U309" s="360"/>
      <c r="V309" s="360"/>
      <c r="W309" s="360"/>
      <c r="X309" s="360"/>
      <c r="Y309" s="360"/>
      <c r="Z309" s="360">
        <f t="shared" si="49"/>
        <v>0</v>
      </c>
      <c r="AA309" s="360"/>
      <c r="AB309" s="360"/>
      <c r="AC309" s="360"/>
      <c r="AD309" s="360"/>
      <c r="AE309" s="360"/>
      <c r="AF309" s="360"/>
      <c r="AG309" s="360"/>
      <c r="AH309" s="360"/>
      <c r="AI309" s="360"/>
      <c r="AJ309" s="360"/>
      <c r="AK309" s="360"/>
      <c r="AL309" s="360"/>
      <c r="AM309" s="360"/>
      <c r="AN309" s="360"/>
      <c r="AO309" s="360"/>
      <c r="AP309" s="360">
        <f t="shared" si="50"/>
        <v>0</v>
      </c>
      <c r="AQ309" s="360"/>
      <c r="AR309" s="360"/>
      <c r="AS309" s="360"/>
      <c r="AT309" s="360"/>
      <c r="AU309" s="358" t="s">
        <v>1794</v>
      </c>
      <c r="AV309" s="360" t="s">
        <v>196</v>
      </c>
      <c r="AW309" s="360" t="s">
        <v>198</v>
      </c>
      <c r="AX309" s="360"/>
      <c r="AY309" s="377"/>
      <c r="AZ309" s="400"/>
    </row>
    <row r="310" spans="1:53" s="356" customFormat="1" ht="31.5">
      <c r="A310" s="357">
        <v>211</v>
      </c>
      <c r="B310" s="357">
        <v>53</v>
      </c>
      <c r="C310" s="357" t="s">
        <v>338</v>
      </c>
      <c r="D310" s="382" t="s">
        <v>2273</v>
      </c>
      <c r="E310" s="360">
        <v>1.5</v>
      </c>
      <c r="F310" s="361"/>
      <c r="G310" s="360" t="s">
        <v>304</v>
      </c>
      <c r="H310" s="360">
        <f t="shared" si="51"/>
        <v>1.5</v>
      </c>
      <c r="I310" s="360">
        <f t="shared" si="48"/>
        <v>1.5</v>
      </c>
      <c r="J310" s="360">
        <v>1.5</v>
      </c>
      <c r="K310" s="360"/>
      <c r="L310" s="360"/>
      <c r="M310" s="360"/>
      <c r="N310" s="360"/>
      <c r="O310" s="360"/>
      <c r="P310" s="360"/>
      <c r="Q310" s="360"/>
      <c r="R310" s="360"/>
      <c r="S310" s="360">
        <f t="shared" si="47"/>
        <v>0</v>
      </c>
      <c r="T310" s="360"/>
      <c r="U310" s="360"/>
      <c r="V310" s="360"/>
      <c r="W310" s="360"/>
      <c r="X310" s="360"/>
      <c r="Y310" s="360"/>
      <c r="Z310" s="360">
        <f t="shared" si="49"/>
        <v>0</v>
      </c>
      <c r="AA310" s="360"/>
      <c r="AB310" s="360"/>
      <c r="AC310" s="360"/>
      <c r="AD310" s="360"/>
      <c r="AE310" s="360"/>
      <c r="AF310" s="360"/>
      <c r="AG310" s="360"/>
      <c r="AH310" s="360"/>
      <c r="AI310" s="360"/>
      <c r="AJ310" s="360"/>
      <c r="AK310" s="360"/>
      <c r="AL310" s="360"/>
      <c r="AM310" s="360"/>
      <c r="AN310" s="360"/>
      <c r="AO310" s="360"/>
      <c r="AP310" s="360">
        <f t="shared" si="50"/>
        <v>0</v>
      </c>
      <c r="AQ310" s="360"/>
      <c r="AR310" s="448"/>
      <c r="AS310" s="448"/>
      <c r="AT310" s="449" t="s">
        <v>2274</v>
      </c>
      <c r="AU310" s="358" t="s">
        <v>1794</v>
      </c>
      <c r="AV310" s="360" t="s">
        <v>196</v>
      </c>
      <c r="AW310" s="360" t="s">
        <v>198</v>
      </c>
      <c r="AX310" s="449"/>
      <c r="AY310" s="377"/>
      <c r="AZ310" s="383"/>
    </row>
    <row r="311" spans="1:53" s="356" customFormat="1" ht="15.75">
      <c r="A311" s="357">
        <v>212</v>
      </c>
      <c r="B311" s="357">
        <v>54</v>
      </c>
      <c r="C311" s="357" t="s">
        <v>338</v>
      </c>
      <c r="D311" s="382" t="s">
        <v>2275</v>
      </c>
      <c r="E311" s="360">
        <v>0.9</v>
      </c>
      <c r="F311" s="361"/>
      <c r="G311" s="360" t="s">
        <v>304</v>
      </c>
      <c r="H311" s="360">
        <f t="shared" si="51"/>
        <v>0.9</v>
      </c>
      <c r="I311" s="360">
        <f t="shared" si="48"/>
        <v>0.9</v>
      </c>
      <c r="J311" s="360">
        <v>0.9</v>
      </c>
      <c r="K311" s="360"/>
      <c r="L311" s="360"/>
      <c r="M311" s="360"/>
      <c r="N311" s="360"/>
      <c r="O311" s="360"/>
      <c r="P311" s="360"/>
      <c r="Q311" s="360"/>
      <c r="R311" s="360"/>
      <c r="S311" s="360">
        <f t="shared" si="47"/>
        <v>0</v>
      </c>
      <c r="T311" s="360"/>
      <c r="U311" s="360"/>
      <c r="V311" s="360"/>
      <c r="W311" s="360"/>
      <c r="X311" s="360"/>
      <c r="Y311" s="360"/>
      <c r="Z311" s="360">
        <f t="shared" si="49"/>
        <v>0</v>
      </c>
      <c r="AA311" s="360"/>
      <c r="AB311" s="360"/>
      <c r="AC311" s="360"/>
      <c r="AD311" s="360"/>
      <c r="AE311" s="360"/>
      <c r="AF311" s="360"/>
      <c r="AG311" s="360"/>
      <c r="AH311" s="360"/>
      <c r="AI311" s="360"/>
      <c r="AJ311" s="360"/>
      <c r="AK311" s="360"/>
      <c r="AL311" s="360"/>
      <c r="AM311" s="360"/>
      <c r="AN311" s="360"/>
      <c r="AO311" s="360"/>
      <c r="AP311" s="360">
        <f t="shared" si="50"/>
        <v>0</v>
      </c>
      <c r="AQ311" s="360"/>
      <c r="AR311" s="448"/>
      <c r="AS311" s="448"/>
      <c r="AT311" s="449" t="s">
        <v>2276</v>
      </c>
      <c r="AU311" s="358" t="s">
        <v>1794</v>
      </c>
      <c r="AV311" s="360" t="s">
        <v>196</v>
      </c>
      <c r="AW311" s="360" t="s">
        <v>198</v>
      </c>
      <c r="AX311" s="449"/>
      <c r="AY311" s="377"/>
      <c r="AZ311" s="383"/>
    </row>
    <row r="312" spans="1:53" s="356" customFormat="1" ht="15.75">
      <c r="A312" s="357">
        <v>213</v>
      </c>
      <c r="B312" s="357">
        <v>55</v>
      </c>
      <c r="C312" s="357" t="s">
        <v>338</v>
      </c>
      <c r="D312" s="382" t="s">
        <v>2277</v>
      </c>
      <c r="E312" s="360">
        <v>0.7</v>
      </c>
      <c r="F312" s="361"/>
      <c r="G312" s="360" t="s">
        <v>308</v>
      </c>
      <c r="H312" s="360">
        <f t="shared" si="51"/>
        <v>0.7</v>
      </c>
      <c r="I312" s="360">
        <f t="shared" si="48"/>
        <v>0</v>
      </c>
      <c r="J312" s="360"/>
      <c r="K312" s="360"/>
      <c r="L312" s="360"/>
      <c r="M312" s="360"/>
      <c r="N312" s="360">
        <v>0.7</v>
      </c>
      <c r="O312" s="360"/>
      <c r="P312" s="360"/>
      <c r="Q312" s="360"/>
      <c r="R312" s="360"/>
      <c r="S312" s="360">
        <f t="shared" si="47"/>
        <v>0</v>
      </c>
      <c r="T312" s="360"/>
      <c r="U312" s="360"/>
      <c r="V312" s="360"/>
      <c r="W312" s="360"/>
      <c r="X312" s="360"/>
      <c r="Y312" s="360"/>
      <c r="Z312" s="360">
        <f t="shared" si="49"/>
        <v>0</v>
      </c>
      <c r="AA312" s="360"/>
      <c r="AB312" s="360"/>
      <c r="AC312" s="360"/>
      <c r="AD312" s="360"/>
      <c r="AE312" s="360"/>
      <c r="AF312" s="360"/>
      <c r="AG312" s="360"/>
      <c r="AH312" s="360"/>
      <c r="AI312" s="360"/>
      <c r="AJ312" s="360"/>
      <c r="AK312" s="360"/>
      <c r="AL312" s="360"/>
      <c r="AM312" s="360"/>
      <c r="AN312" s="360"/>
      <c r="AO312" s="360"/>
      <c r="AP312" s="360">
        <f t="shared" si="50"/>
        <v>0</v>
      </c>
      <c r="AQ312" s="360"/>
      <c r="AR312" s="448"/>
      <c r="AS312" s="448"/>
      <c r="AT312" s="449" t="s">
        <v>2278</v>
      </c>
      <c r="AU312" s="358" t="s">
        <v>1794</v>
      </c>
      <c r="AV312" s="360" t="s">
        <v>196</v>
      </c>
      <c r="AW312" s="360" t="s">
        <v>198</v>
      </c>
      <c r="AX312" s="449"/>
      <c r="AY312" s="377"/>
      <c r="AZ312" s="383"/>
    </row>
    <row r="313" spans="1:53" s="356" customFormat="1" ht="31.5">
      <c r="A313" s="357">
        <v>215</v>
      </c>
      <c r="B313" s="357">
        <v>56</v>
      </c>
      <c r="C313" s="357" t="s">
        <v>338</v>
      </c>
      <c r="D313" s="384" t="s">
        <v>2751</v>
      </c>
      <c r="E313" s="360">
        <v>1.5</v>
      </c>
      <c r="F313" s="361"/>
      <c r="G313" s="360" t="s">
        <v>2789</v>
      </c>
      <c r="H313" s="360">
        <f t="shared" si="51"/>
        <v>1.5</v>
      </c>
      <c r="I313" s="360">
        <f t="shared" si="48"/>
        <v>0</v>
      </c>
      <c r="J313" s="360"/>
      <c r="K313" s="360"/>
      <c r="L313" s="360">
        <v>1</v>
      </c>
      <c r="M313" s="360"/>
      <c r="N313" s="360"/>
      <c r="O313" s="360">
        <v>0.5</v>
      </c>
      <c r="P313" s="360"/>
      <c r="Q313" s="360"/>
      <c r="R313" s="360"/>
      <c r="S313" s="360">
        <f t="shared" si="47"/>
        <v>0</v>
      </c>
      <c r="T313" s="360"/>
      <c r="U313" s="360"/>
      <c r="V313" s="360"/>
      <c r="W313" s="360"/>
      <c r="X313" s="360"/>
      <c r="Y313" s="360"/>
      <c r="Z313" s="360">
        <f t="shared" si="49"/>
        <v>0</v>
      </c>
      <c r="AA313" s="360"/>
      <c r="AB313" s="360"/>
      <c r="AC313" s="360"/>
      <c r="AD313" s="360"/>
      <c r="AE313" s="360"/>
      <c r="AF313" s="360"/>
      <c r="AG313" s="360"/>
      <c r="AH313" s="360"/>
      <c r="AI313" s="360"/>
      <c r="AJ313" s="360"/>
      <c r="AK313" s="360"/>
      <c r="AL313" s="360"/>
      <c r="AM313" s="360"/>
      <c r="AN313" s="360"/>
      <c r="AO313" s="360"/>
      <c r="AP313" s="360">
        <f t="shared" si="50"/>
        <v>0</v>
      </c>
      <c r="AQ313" s="360"/>
      <c r="AR313" s="360"/>
      <c r="AS313" s="360"/>
      <c r="AT313" s="360" t="s">
        <v>3203</v>
      </c>
      <c r="AU313" s="357" t="s">
        <v>1795</v>
      </c>
      <c r="AV313" s="360" t="s">
        <v>196</v>
      </c>
      <c r="AW313" s="360" t="s">
        <v>198</v>
      </c>
      <c r="AX313" s="360" t="s">
        <v>2752</v>
      </c>
      <c r="AY313" s="377"/>
      <c r="AZ313" s="386"/>
    </row>
    <row r="314" spans="1:53" s="356" customFormat="1" ht="15.75">
      <c r="A314" s="357">
        <v>219</v>
      </c>
      <c r="B314" s="357">
        <v>57</v>
      </c>
      <c r="C314" s="357" t="s">
        <v>338</v>
      </c>
      <c r="D314" s="384" t="s">
        <v>2279</v>
      </c>
      <c r="E314" s="360">
        <v>0.2</v>
      </c>
      <c r="F314" s="361"/>
      <c r="G314" s="360" t="s">
        <v>304</v>
      </c>
      <c r="H314" s="360">
        <f t="shared" si="51"/>
        <v>0.2</v>
      </c>
      <c r="I314" s="360">
        <f t="shared" si="48"/>
        <v>0.2</v>
      </c>
      <c r="J314" s="360">
        <v>0.2</v>
      </c>
      <c r="K314" s="360"/>
      <c r="L314" s="360"/>
      <c r="M314" s="360"/>
      <c r="N314" s="360"/>
      <c r="O314" s="360"/>
      <c r="P314" s="360"/>
      <c r="Q314" s="360"/>
      <c r="R314" s="360"/>
      <c r="S314" s="360">
        <f t="shared" si="47"/>
        <v>0</v>
      </c>
      <c r="T314" s="360"/>
      <c r="U314" s="360"/>
      <c r="V314" s="360"/>
      <c r="W314" s="360"/>
      <c r="X314" s="360"/>
      <c r="Y314" s="360"/>
      <c r="Z314" s="360">
        <f t="shared" si="49"/>
        <v>0</v>
      </c>
      <c r="AA314" s="360"/>
      <c r="AB314" s="360"/>
      <c r="AC314" s="360"/>
      <c r="AD314" s="360"/>
      <c r="AE314" s="360"/>
      <c r="AF314" s="360"/>
      <c r="AG314" s="360"/>
      <c r="AH314" s="360"/>
      <c r="AI314" s="360"/>
      <c r="AJ314" s="360"/>
      <c r="AK314" s="360"/>
      <c r="AL314" s="360"/>
      <c r="AM314" s="360"/>
      <c r="AN314" s="360"/>
      <c r="AO314" s="360"/>
      <c r="AP314" s="360">
        <f t="shared" si="50"/>
        <v>0</v>
      </c>
      <c r="AQ314" s="360"/>
      <c r="AR314" s="360"/>
      <c r="AS314" s="360"/>
      <c r="AT314" s="357" t="s">
        <v>2280</v>
      </c>
      <c r="AU314" s="357" t="s">
        <v>1795</v>
      </c>
      <c r="AV314" s="360" t="s">
        <v>196</v>
      </c>
      <c r="AW314" s="360" t="s">
        <v>198</v>
      </c>
      <c r="AX314" s="357"/>
      <c r="AY314" s="377"/>
      <c r="AZ314" s="386"/>
    </row>
    <row r="315" spans="1:53" s="413" customFormat="1" ht="47.25">
      <c r="A315" s="357">
        <v>222</v>
      </c>
      <c r="B315" s="407">
        <v>58</v>
      </c>
      <c r="C315" s="407" t="s">
        <v>338</v>
      </c>
      <c r="D315" s="455" t="s">
        <v>2281</v>
      </c>
      <c r="E315" s="409">
        <v>2</v>
      </c>
      <c r="F315" s="435"/>
      <c r="G315" s="409" t="s">
        <v>2618</v>
      </c>
      <c r="H315" s="409">
        <f t="shared" si="51"/>
        <v>2</v>
      </c>
      <c r="I315" s="409">
        <f t="shared" si="48"/>
        <v>0</v>
      </c>
      <c r="J315" s="409"/>
      <c r="K315" s="409"/>
      <c r="L315" s="409"/>
      <c r="M315" s="409">
        <v>0.66</v>
      </c>
      <c r="N315" s="409">
        <v>0.7</v>
      </c>
      <c r="O315" s="409">
        <v>0.64</v>
      </c>
      <c r="P315" s="409"/>
      <c r="Q315" s="409"/>
      <c r="R315" s="409"/>
      <c r="S315" s="409">
        <f t="shared" si="47"/>
        <v>0</v>
      </c>
      <c r="T315" s="409"/>
      <c r="U315" s="409"/>
      <c r="V315" s="409"/>
      <c r="W315" s="409"/>
      <c r="X315" s="409"/>
      <c r="Y315" s="409"/>
      <c r="Z315" s="409">
        <f t="shared" si="49"/>
        <v>0</v>
      </c>
      <c r="AA315" s="409"/>
      <c r="AB315" s="409"/>
      <c r="AC315" s="409"/>
      <c r="AD315" s="409"/>
      <c r="AE315" s="409"/>
      <c r="AF315" s="409"/>
      <c r="AG315" s="409"/>
      <c r="AH315" s="409"/>
      <c r="AI315" s="409"/>
      <c r="AJ315" s="409"/>
      <c r="AK315" s="409"/>
      <c r="AL315" s="409"/>
      <c r="AM315" s="409"/>
      <c r="AN315" s="409"/>
      <c r="AO315" s="409"/>
      <c r="AP315" s="409">
        <f t="shared" si="50"/>
        <v>0</v>
      </c>
      <c r="AQ315" s="409"/>
      <c r="AR315" s="409"/>
      <c r="AS315" s="409"/>
      <c r="AT315" s="409" t="s">
        <v>2282</v>
      </c>
      <c r="AU315" s="441" t="s">
        <v>158</v>
      </c>
      <c r="AV315" s="409" t="s">
        <v>196</v>
      </c>
      <c r="AW315" s="409" t="s">
        <v>198</v>
      </c>
      <c r="AX315" s="360"/>
      <c r="AY315" s="377"/>
      <c r="AZ315" s="386"/>
      <c r="BA315" s="356"/>
    </row>
    <row r="316" spans="1:53" s="356" customFormat="1" ht="15.75">
      <c r="A316" s="357">
        <v>223</v>
      </c>
      <c r="B316" s="357">
        <v>59</v>
      </c>
      <c r="C316" s="357" t="s">
        <v>338</v>
      </c>
      <c r="D316" s="382" t="s">
        <v>2283</v>
      </c>
      <c r="E316" s="360">
        <v>2</v>
      </c>
      <c r="F316" s="361"/>
      <c r="G316" s="360" t="s">
        <v>311</v>
      </c>
      <c r="H316" s="360">
        <f t="shared" si="51"/>
        <v>2</v>
      </c>
      <c r="I316" s="360">
        <f t="shared" si="48"/>
        <v>0</v>
      </c>
      <c r="J316" s="360"/>
      <c r="K316" s="360"/>
      <c r="L316" s="360"/>
      <c r="M316" s="360"/>
      <c r="N316" s="360"/>
      <c r="O316" s="360">
        <v>2</v>
      </c>
      <c r="P316" s="360"/>
      <c r="Q316" s="360"/>
      <c r="R316" s="360"/>
      <c r="S316" s="360">
        <f t="shared" ref="S316:S352" si="52">SUM(T316:Y316)</f>
        <v>0</v>
      </c>
      <c r="T316" s="360"/>
      <c r="U316" s="360"/>
      <c r="V316" s="360"/>
      <c r="W316" s="360"/>
      <c r="X316" s="360"/>
      <c r="Y316" s="360"/>
      <c r="Z316" s="360">
        <f t="shared" si="49"/>
        <v>0</v>
      </c>
      <c r="AA316" s="360"/>
      <c r="AB316" s="360"/>
      <c r="AC316" s="360"/>
      <c r="AD316" s="360"/>
      <c r="AE316" s="360"/>
      <c r="AF316" s="360"/>
      <c r="AG316" s="360"/>
      <c r="AH316" s="360"/>
      <c r="AI316" s="360"/>
      <c r="AJ316" s="360"/>
      <c r="AK316" s="360"/>
      <c r="AL316" s="360"/>
      <c r="AM316" s="360"/>
      <c r="AN316" s="360"/>
      <c r="AO316" s="360"/>
      <c r="AP316" s="360">
        <f t="shared" si="50"/>
        <v>0</v>
      </c>
      <c r="AQ316" s="360"/>
      <c r="AR316" s="360"/>
      <c r="AS316" s="360"/>
      <c r="AT316" s="360" t="s">
        <v>2282</v>
      </c>
      <c r="AU316" s="358" t="s">
        <v>158</v>
      </c>
      <c r="AV316" s="360" t="s">
        <v>196</v>
      </c>
      <c r="AW316" s="360" t="s">
        <v>198</v>
      </c>
      <c r="AX316" s="360"/>
      <c r="AY316" s="377"/>
      <c r="AZ316" s="383"/>
    </row>
    <row r="317" spans="1:53" s="356" customFormat="1" ht="31.5">
      <c r="A317" s="357">
        <v>225</v>
      </c>
      <c r="B317" s="357">
        <v>60</v>
      </c>
      <c r="C317" s="357" t="s">
        <v>338</v>
      </c>
      <c r="D317" s="450" t="s">
        <v>2284</v>
      </c>
      <c r="E317" s="360">
        <v>1.23</v>
      </c>
      <c r="F317" s="361"/>
      <c r="G317" s="360" t="s">
        <v>1983</v>
      </c>
      <c r="H317" s="360">
        <f t="shared" si="51"/>
        <v>1.23</v>
      </c>
      <c r="I317" s="360">
        <f t="shared" si="48"/>
        <v>0</v>
      </c>
      <c r="J317" s="360"/>
      <c r="K317" s="360"/>
      <c r="L317" s="360"/>
      <c r="M317" s="360"/>
      <c r="N317" s="360">
        <v>0.63</v>
      </c>
      <c r="O317" s="360">
        <v>0.6</v>
      </c>
      <c r="P317" s="360"/>
      <c r="Q317" s="360"/>
      <c r="R317" s="360"/>
      <c r="S317" s="360">
        <f t="shared" si="52"/>
        <v>0</v>
      </c>
      <c r="T317" s="360"/>
      <c r="U317" s="360"/>
      <c r="V317" s="360"/>
      <c r="W317" s="360"/>
      <c r="X317" s="360"/>
      <c r="Y317" s="360"/>
      <c r="Z317" s="360">
        <f t="shared" si="49"/>
        <v>0</v>
      </c>
      <c r="AA317" s="360"/>
      <c r="AB317" s="360"/>
      <c r="AC317" s="360"/>
      <c r="AD317" s="360"/>
      <c r="AE317" s="360"/>
      <c r="AF317" s="360"/>
      <c r="AG317" s="360"/>
      <c r="AH317" s="360"/>
      <c r="AI317" s="360"/>
      <c r="AJ317" s="360"/>
      <c r="AK317" s="360"/>
      <c r="AL317" s="360"/>
      <c r="AM317" s="360"/>
      <c r="AN317" s="360"/>
      <c r="AO317" s="360"/>
      <c r="AP317" s="360">
        <f t="shared" si="50"/>
        <v>0</v>
      </c>
      <c r="AQ317" s="360"/>
      <c r="AR317" s="360"/>
      <c r="AS317" s="360"/>
      <c r="AT317" s="360" t="s">
        <v>2285</v>
      </c>
      <c r="AU317" s="358" t="s">
        <v>161</v>
      </c>
      <c r="AV317" s="360" t="s">
        <v>196</v>
      </c>
      <c r="AW317" s="360" t="s">
        <v>198</v>
      </c>
      <c r="AX317" s="360"/>
      <c r="AY317" s="377"/>
      <c r="AZ317" s="451"/>
    </row>
    <row r="318" spans="1:53" s="356" customFormat="1" ht="31.5">
      <c r="A318" s="357">
        <v>226</v>
      </c>
      <c r="B318" s="357">
        <v>61</v>
      </c>
      <c r="C318" s="357" t="s">
        <v>338</v>
      </c>
      <c r="D318" s="450" t="s">
        <v>2286</v>
      </c>
      <c r="E318" s="360">
        <v>1.78</v>
      </c>
      <c r="F318" s="361"/>
      <c r="G318" s="360" t="s">
        <v>1984</v>
      </c>
      <c r="H318" s="360">
        <f t="shared" si="51"/>
        <v>1.7799999999999998</v>
      </c>
      <c r="I318" s="360">
        <f t="shared" si="48"/>
        <v>0</v>
      </c>
      <c r="J318" s="360"/>
      <c r="K318" s="360"/>
      <c r="L318" s="360"/>
      <c r="M318" s="360"/>
      <c r="N318" s="360">
        <v>1.42</v>
      </c>
      <c r="O318" s="360">
        <v>0.36</v>
      </c>
      <c r="P318" s="360"/>
      <c r="Q318" s="360"/>
      <c r="R318" s="360"/>
      <c r="S318" s="360">
        <f t="shared" si="52"/>
        <v>0</v>
      </c>
      <c r="T318" s="360"/>
      <c r="U318" s="360"/>
      <c r="V318" s="360"/>
      <c r="W318" s="360"/>
      <c r="X318" s="360"/>
      <c r="Y318" s="360"/>
      <c r="Z318" s="360">
        <f t="shared" si="49"/>
        <v>0</v>
      </c>
      <c r="AA318" s="360"/>
      <c r="AB318" s="360"/>
      <c r="AC318" s="360"/>
      <c r="AD318" s="360"/>
      <c r="AE318" s="360"/>
      <c r="AF318" s="360"/>
      <c r="AG318" s="360"/>
      <c r="AH318" s="360"/>
      <c r="AI318" s="360"/>
      <c r="AJ318" s="360"/>
      <c r="AK318" s="360"/>
      <c r="AL318" s="360"/>
      <c r="AM318" s="360"/>
      <c r="AN318" s="360"/>
      <c r="AO318" s="360"/>
      <c r="AP318" s="360">
        <f t="shared" si="50"/>
        <v>0</v>
      </c>
      <c r="AQ318" s="360"/>
      <c r="AR318" s="360"/>
      <c r="AS318" s="360"/>
      <c r="AT318" s="360" t="s">
        <v>2287</v>
      </c>
      <c r="AU318" s="358" t="s">
        <v>161</v>
      </c>
      <c r="AV318" s="360" t="s">
        <v>196</v>
      </c>
      <c r="AW318" s="360" t="s">
        <v>198</v>
      </c>
      <c r="AX318" s="360"/>
      <c r="AY318" s="377"/>
      <c r="AZ318" s="451"/>
    </row>
    <row r="319" spans="1:53" s="356" customFormat="1" ht="47.25">
      <c r="A319" s="357">
        <v>228</v>
      </c>
      <c r="B319" s="357">
        <v>62</v>
      </c>
      <c r="C319" s="357" t="s">
        <v>338</v>
      </c>
      <c r="D319" s="382" t="s">
        <v>2288</v>
      </c>
      <c r="E319" s="360">
        <v>0.92</v>
      </c>
      <c r="F319" s="361"/>
      <c r="G319" s="360" t="s">
        <v>1985</v>
      </c>
      <c r="H319" s="360">
        <f t="shared" si="51"/>
        <v>0.91999999999999993</v>
      </c>
      <c r="I319" s="360">
        <f t="shared" si="48"/>
        <v>0.3</v>
      </c>
      <c r="J319" s="360">
        <v>0.3</v>
      </c>
      <c r="K319" s="360"/>
      <c r="L319" s="360">
        <v>0.37</v>
      </c>
      <c r="M319" s="360"/>
      <c r="N319" s="360"/>
      <c r="O319" s="360">
        <v>0.25</v>
      </c>
      <c r="P319" s="360"/>
      <c r="Q319" s="360"/>
      <c r="R319" s="360"/>
      <c r="S319" s="360">
        <f t="shared" si="52"/>
        <v>0</v>
      </c>
      <c r="T319" s="360"/>
      <c r="U319" s="360"/>
      <c r="V319" s="360"/>
      <c r="W319" s="360"/>
      <c r="X319" s="360"/>
      <c r="Y319" s="360"/>
      <c r="Z319" s="360">
        <f t="shared" si="49"/>
        <v>0</v>
      </c>
      <c r="AA319" s="360"/>
      <c r="AB319" s="360"/>
      <c r="AC319" s="360"/>
      <c r="AD319" s="360"/>
      <c r="AE319" s="360"/>
      <c r="AF319" s="360"/>
      <c r="AG319" s="360"/>
      <c r="AH319" s="360"/>
      <c r="AI319" s="360"/>
      <c r="AJ319" s="360"/>
      <c r="AK319" s="360"/>
      <c r="AL319" s="360"/>
      <c r="AM319" s="360"/>
      <c r="AN319" s="360"/>
      <c r="AO319" s="360"/>
      <c r="AP319" s="360">
        <f t="shared" si="50"/>
        <v>0</v>
      </c>
      <c r="AQ319" s="360"/>
      <c r="AR319" s="360"/>
      <c r="AS319" s="360"/>
      <c r="AT319" s="360" t="s">
        <v>577</v>
      </c>
      <c r="AU319" s="358" t="s">
        <v>161</v>
      </c>
      <c r="AV319" s="360" t="s">
        <v>196</v>
      </c>
      <c r="AW319" s="360" t="s">
        <v>198</v>
      </c>
      <c r="AX319" s="360"/>
      <c r="AY319" s="377"/>
      <c r="AZ319" s="383"/>
    </row>
    <row r="320" spans="1:53" s="356" customFormat="1" ht="63">
      <c r="A320" s="357">
        <v>229</v>
      </c>
      <c r="B320" s="357">
        <v>63</v>
      </c>
      <c r="C320" s="357" t="s">
        <v>338</v>
      </c>
      <c r="D320" s="382" t="s">
        <v>2289</v>
      </c>
      <c r="E320" s="360">
        <v>1.4</v>
      </c>
      <c r="F320" s="361"/>
      <c r="G320" s="360" t="s">
        <v>1986</v>
      </c>
      <c r="H320" s="360">
        <f t="shared" si="51"/>
        <v>1.4</v>
      </c>
      <c r="I320" s="360">
        <f t="shared" si="48"/>
        <v>0.3</v>
      </c>
      <c r="J320" s="360">
        <v>0.3</v>
      </c>
      <c r="K320" s="360"/>
      <c r="L320" s="360">
        <v>0.5</v>
      </c>
      <c r="M320" s="360"/>
      <c r="N320" s="360"/>
      <c r="O320" s="360">
        <v>0.6</v>
      </c>
      <c r="P320" s="360"/>
      <c r="Q320" s="360"/>
      <c r="R320" s="360"/>
      <c r="S320" s="360">
        <f t="shared" si="52"/>
        <v>0</v>
      </c>
      <c r="T320" s="360"/>
      <c r="U320" s="360"/>
      <c r="V320" s="360"/>
      <c r="W320" s="360"/>
      <c r="X320" s="360"/>
      <c r="Y320" s="360"/>
      <c r="Z320" s="360">
        <f t="shared" si="49"/>
        <v>0</v>
      </c>
      <c r="AA320" s="360"/>
      <c r="AB320" s="360"/>
      <c r="AC320" s="360"/>
      <c r="AD320" s="360"/>
      <c r="AE320" s="360"/>
      <c r="AF320" s="360"/>
      <c r="AG320" s="360"/>
      <c r="AH320" s="360"/>
      <c r="AI320" s="360"/>
      <c r="AJ320" s="360"/>
      <c r="AK320" s="360"/>
      <c r="AL320" s="360"/>
      <c r="AM320" s="360"/>
      <c r="AN320" s="360"/>
      <c r="AO320" s="360"/>
      <c r="AP320" s="360">
        <f t="shared" si="50"/>
        <v>0</v>
      </c>
      <c r="AQ320" s="360"/>
      <c r="AR320" s="360"/>
      <c r="AS320" s="360"/>
      <c r="AT320" s="403" t="s">
        <v>2290</v>
      </c>
      <c r="AU320" s="358" t="s">
        <v>161</v>
      </c>
      <c r="AV320" s="360" t="s">
        <v>196</v>
      </c>
      <c r="AW320" s="360" t="s">
        <v>198</v>
      </c>
      <c r="AX320" s="403"/>
      <c r="AY320" s="377"/>
      <c r="AZ320" s="383"/>
    </row>
    <row r="321" spans="1:53" s="356" customFormat="1" ht="15.75">
      <c r="A321" s="357">
        <v>230</v>
      </c>
      <c r="B321" s="357">
        <v>64</v>
      </c>
      <c r="C321" s="357" t="s">
        <v>338</v>
      </c>
      <c r="D321" s="450" t="s">
        <v>2291</v>
      </c>
      <c r="E321" s="360">
        <v>0.5</v>
      </c>
      <c r="F321" s="361"/>
      <c r="G321" s="360" t="s">
        <v>190</v>
      </c>
      <c r="H321" s="360">
        <f t="shared" si="51"/>
        <v>0.5</v>
      </c>
      <c r="I321" s="360">
        <f t="shared" si="48"/>
        <v>0</v>
      </c>
      <c r="J321" s="360"/>
      <c r="K321" s="360"/>
      <c r="L321" s="360">
        <v>0.5</v>
      </c>
      <c r="M321" s="360"/>
      <c r="N321" s="360"/>
      <c r="O321" s="360"/>
      <c r="P321" s="360"/>
      <c r="Q321" s="360"/>
      <c r="R321" s="360"/>
      <c r="S321" s="360">
        <f t="shared" si="52"/>
        <v>0</v>
      </c>
      <c r="T321" s="360"/>
      <c r="U321" s="360"/>
      <c r="V321" s="360"/>
      <c r="W321" s="360"/>
      <c r="X321" s="360"/>
      <c r="Y321" s="360"/>
      <c r="Z321" s="360">
        <f t="shared" si="49"/>
        <v>0</v>
      </c>
      <c r="AA321" s="360"/>
      <c r="AB321" s="360"/>
      <c r="AC321" s="360"/>
      <c r="AD321" s="360"/>
      <c r="AE321" s="360"/>
      <c r="AF321" s="360"/>
      <c r="AG321" s="360"/>
      <c r="AH321" s="360"/>
      <c r="AI321" s="360"/>
      <c r="AJ321" s="360"/>
      <c r="AK321" s="360"/>
      <c r="AL321" s="360"/>
      <c r="AM321" s="360"/>
      <c r="AN321" s="360"/>
      <c r="AO321" s="360"/>
      <c r="AP321" s="360">
        <f t="shared" si="50"/>
        <v>0</v>
      </c>
      <c r="AQ321" s="360"/>
      <c r="AR321" s="360"/>
      <c r="AS321" s="360"/>
      <c r="AT321" s="357" t="s">
        <v>2292</v>
      </c>
      <c r="AU321" s="358" t="s">
        <v>1797</v>
      </c>
      <c r="AV321" s="360" t="s">
        <v>196</v>
      </c>
      <c r="AW321" s="360" t="s">
        <v>198</v>
      </c>
      <c r="AX321" s="379"/>
      <c r="AY321" s="377"/>
      <c r="AZ321" s="451"/>
    </row>
    <row r="322" spans="1:53" s="356" customFormat="1" ht="15.75">
      <c r="A322" s="357">
        <v>235</v>
      </c>
      <c r="B322" s="357">
        <v>65</v>
      </c>
      <c r="C322" s="357" t="s">
        <v>338</v>
      </c>
      <c r="D322" s="450" t="s">
        <v>2293</v>
      </c>
      <c r="E322" s="360">
        <v>0.8</v>
      </c>
      <c r="F322" s="361"/>
      <c r="G322" s="366" t="s">
        <v>190</v>
      </c>
      <c r="H322" s="360">
        <f t="shared" si="51"/>
        <v>0.8</v>
      </c>
      <c r="I322" s="360">
        <f t="shared" si="48"/>
        <v>0</v>
      </c>
      <c r="J322" s="360"/>
      <c r="K322" s="360"/>
      <c r="L322" s="360">
        <v>0.8</v>
      </c>
      <c r="M322" s="360"/>
      <c r="N322" s="360"/>
      <c r="O322" s="360"/>
      <c r="P322" s="360"/>
      <c r="Q322" s="360"/>
      <c r="R322" s="360"/>
      <c r="S322" s="360">
        <f t="shared" si="52"/>
        <v>0</v>
      </c>
      <c r="T322" s="360"/>
      <c r="U322" s="360"/>
      <c r="V322" s="360"/>
      <c r="W322" s="360"/>
      <c r="X322" s="360"/>
      <c r="Y322" s="360"/>
      <c r="Z322" s="360">
        <f t="shared" si="49"/>
        <v>0</v>
      </c>
      <c r="AA322" s="360"/>
      <c r="AB322" s="360"/>
      <c r="AC322" s="360"/>
      <c r="AD322" s="360"/>
      <c r="AE322" s="360"/>
      <c r="AF322" s="360"/>
      <c r="AG322" s="360"/>
      <c r="AH322" s="360"/>
      <c r="AI322" s="360"/>
      <c r="AJ322" s="360"/>
      <c r="AK322" s="360"/>
      <c r="AL322" s="360"/>
      <c r="AM322" s="360"/>
      <c r="AN322" s="360"/>
      <c r="AO322" s="360"/>
      <c r="AP322" s="360">
        <f t="shared" si="50"/>
        <v>0</v>
      </c>
      <c r="AQ322" s="360"/>
      <c r="AR322" s="360"/>
      <c r="AS322" s="360"/>
      <c r="AT322" s="357" t="s">
        <v>2294</v>
      </c>
      <c r="AU322" s="358" t="s">
        <v>1797</v>
      </c>
      <c r="AV322" s="360" t="s">
        <v>196</v>
      </c>
      <c r="AW322" s="360" t="s">
        <v>198</v>
      </c>
      <c r="AX322" s="379"/>
      <c r="AY322" s="377"/>
      <c r="AZ322" s="451"/>
    </row>
    <row r="323" spans="1:53" s="356" customFormat="1" ht="47.25">
      <c r="A323" s="357">
        <v>236</v>
      </c>
      <c r="B323" s="357">
        <v>66</v>
      </c>
      <c r="C323" s="357" t="s">
        <v>338</v>
      </c>
      <c r="D323" s="450" t="s">
        <v>1987</v>
      </c>
      <c r="E323" s="360">
        <v>0.8</v>
      </c>
      <c r="F323" s="361"/>
      <c r="G323" s="366" t="s">
        <v>304</v>
      </c>
      <c r="H323" s="360">
        <f t="shared" si="51"/>
        <v>0.8</v>
      </c>
      <c r="I323" s="360">
        <f t="shared" si="48"/>
        <v>0.8</v>
      </c>
      <c r="J323" s="360">
        <v>0.8</v>
      </c>
      <c r="K323" s="360"/>
      <c r="L323" s="360"/>
      <c r="M323" s="360"/>
      <c r="N323" s="360"/>
      <c r="O323" s="360"/>
      <c r="P323" s="360"/>
      <c r="Q323" s="360"/>
      <c r="R323" s="360"/>
      <c r="S323" s="360">
        <f t="shared" si="52"/>
        <v>0</v>
      </c>
      <c r="T323" s="360"/>
      <c r="U323" s="360"/>
      <c r="V323" s="360"/>
      <c r="W323" s="360"/>
      <c r="X323" s="360"/>
      <c r="Y323" s="360"/>
      <c r="Z323" s="360">
        <f t="shared" si="49"/>
        <v>0</v>
      </c>
      <c r="AA323" s="360"/>
      <c r="AB323" s="360"/>
      <c r="AC323" s="360"/>
      <c r="AD323" s="360"/>
      <c r="AE323" s="360"/>
      <c r="AF323" s="360"/>
      <c r="AG323" s="360"/>
      <c r="AH323" s="360"/>
      <c r="AI323" s="360"/>
      <c r="AJ323" s="360"/>
      <c r="AK323" s="360"/>
      <c r="AL323" s="360"/>
      <c r="AM323" s="360"/>
      <c r="AN323" s="360"/>
      <c r="AO323" s="360"/>
      <c r="AP323" s="360">
        <f t="shared" si="50"/>
        <v>0</v>
      </c>
      <c r="AQ323" s="360"/>
      <c r="AR323" s="360"/>
      <c r="AS323" s="360"/>
      <c r="AT323" s="357" t="s">
        <v>2295</v>
      </c>
      <c r="AU323" s="358" t="s">
        <v>1797</v>
      </c>
      <c r="AV323" s="360" t="s">
        <v>196</v>
      </c>
      <c r="AW323" s="360" t="s">
        <v>198</v>
      </c>
      <c r="AX323" s="379"/>
      <c r="AY323" s="377"/>
      <c r="AZ323" s="451"/>
    </row>
    <row r="324" spans="1:53" s="356" customFormat="1" ht="31.5">
      <c r="A324" s="357">
        <v>237</v>
      </c>
      <c r="B324" s="357">
        <v>67</v>
      </c>
      <c r="C324" s="357" t="s">
        <v>338</v>
      </c>
      <c r="D324" s="450" t="s">
        <v>2296</v>
      </c>
      <c r="E324" s="360">
        <v>0.5</v>
      </c>
      <c r="F324" s="361"/>
      <c r="G324" s="366" t="s">
        <v>2297</v>
      </c>
      <c r="H324" s="360">
        <f t="shared" si="51"/>
        <v>0.5</v>
      </c>
      <c r="I324" s="360">
        <f t="shared" si="48"/>
        <v>0.2</v>
      </c>
      <c r="J324" s="360"/>
      <c r="K324" s="360">
        <v>0.2</v>
      </c>
      <c r="L324" s="360"/>
      <c r="M324" s="360"/>
      <c r="N324" s="360">
        <v>0.3</v>
      </c>
      <c r="O324" s="360"/>
      <c r="P324" s="360"/>
      <c r="Q324" s="360"/>
      <c r="R324" s="360"/>
      <c r="S324" s="360">
        <f t="shared" si="52"/>
        <v>0</v>
      </c>
      <c r="T324" s="360"/>
      <c r="U324" s="360"/>
      <c r="V324" s="360"/>
      <c r="W324" s="360"/>
      <c r="X324" s="360"/>
      <c r="Y324" s="360"/>
      <c r="Z324" s="360">
        <f t="shared" si="49"/>
        <v>0</v>
      </c>
      <c r="AA324" s="360"/>
      <c r="AB324" s="360"/>
      <c r="AC324" s="360"/>
      <c r="AD324" s="360"/>
      <c r="AE324" s="360"/>
      <c r="AF324" s="360"/>
      <c r="AG324" s="360"/>
      <c r="AH324" s="360"/>
      <c r="AI324" s="360"/>
      <c r="AJ324" s="360"/>
      <c r="AK324" s="360"/>
      <c r="AL324" s="360"/>
      <c r="AM324" s="360"/>
      <c r="AN324" s="360"/>
      <c r="AO324" s="360"/>
      <c r="AP324" s="360">
        <f t="shared" si="50"/>
        <v>0</v>
      </c>
      <c r="AQ324" s="360"/>
      <c r="AR324" s="360"/>
      <c r="AS324" s="360"/>
      <c r="AT324" s="357" t="s">
        <v>2298</v>
      </c>
      <c r="AU324" s="358" t="s">
        <v>1797</v>
      </c>
      <c r="AV324" s="360" t="s">
        <v>196</v>
      </c>
      <c r="AW324" s="360" t="s">
        <v>198</v>
      </c>
      <c r="AX324" s="379"/>
      <c r="AY324" s="377"/>
      <c r="AZ324" s="451"/>
    </row>
    <row r="325" spans="1:53" s="356" customFormat="1" ht="15.75">
      <c r="A325" s="357"/>
      <c r="B325" s="357">
        <v>68</v>
      </c>
      <c r="C325" s="357" t="s">
        <v>338</v>
      </c>
      <c r="D325" s="450" t="s">
        <v>2299</v>
      </c>
      <c r="E325" s="360">
        <v>0.6</v>
      </c>
      <c r="F325" s="361"/>
      <c r="G325" s="366" t="s">
        <v>304</v>
      </c>
      <c r="H325" s="360">
        <f t="shared" ref="H325:H388" si="53">SUM(I325,L325,M325,N325,O325,P325,Q325,R325,S325,Z325,AP325)</f>
        <v>0.6</v>
      </c>
      <c r="I325" s="360">
        <f t="shared" si="48"/>
        <v>0.6</v>
      </c>
      <c r="J325" s="360">
        <v>0.6</v>
      </c>
      <c r="K325" s="360"/>
      <c r="L325" s="360"/>
      <c r="M325" s="360"/>
      <c r="N325" s="360"/>
      <c r="O325" s="360"/>
      <c r="P325" s="360"/>
      <c r="Q325" s="360"/>
      <c r="R325" s="360"/>
      <c r="S325" s="360">
        <f t="shared" si="52"/>
        <v>0</v>
      </c>
      <c r="T325" s="360"/>
      <c r="U325" s="360"/>
      <c r="V325" s="360"/>
      <c r="W325" s="360"/>
      <c r="X325" s="360"/>
      <c r="Y325" s="360"/>
      <c r="Z325" s="360">
        <f t="shared" si="49"/>
        <v>0</v>
      </c>
      <c r="AA325" s="360"/>
      <c r="AB325" s="360"/>
      <c r="AC325" s="360"/>
      <c r="AD325" s="360"/>
      <c r="AE325" s="360"/>
      <c r="AF325" s="360"/>
      <c r="AG325" s="360"/>
      <c r="AH325" s="360"/>
      <c r="AI325" s="360"/>
      <c r="AJ325" s="360"/>
      <c r="AK325" s="360"/>
      <c r="AL325" s="360"/>
      <c r="AM325" s="360"/>
      <c r="AN325" s="360"/>
      <c r="AO325" s="360"/>
      <c r="AP325" s="360">
        <f t="shared" si="50"/>
        <v>0</v>
      </c>
      <c r="AQ325" s="360"/>
      <c r="AR325" s="360"/>
      <c r="AS325" s="360"/>
      <c r="AT325" s="357" t="s">
        <v>2300</v>
      </c>
      <c r="AU325" s="368" t="s">
        <v>1800</v>
      </c>
      <c r="AV325" s="360" t="s">
        <v>197</v>
      </c>
      <c r="AW325" s="360" t="s">
        <v>198</v>
      </c>
      <c r="AX325" s="379"/>
      <c r="AY325" s="377"/>
      <c r="AZ325" s="451"/>
    </row>
    <row r="326" spans="1:53" s="356" customFormat="1" ht="31.5">
      <c r="A326" s="357"/>
      <c r="B326" s="357">
        <v>69</v>
      </c>
      <c r="C326" s="357" t="s">
        <v>338</v>
      </c>
      <c r="D326" s="450" t="s">
        <v>2301</v>
      </c>
      <c r="E326" s="360">
        <v>0.45</v>
      </c>
      <c r="F326" s="361"/>
      <c r="G326" s="366" t="s">
        <v>1988</v>
      </c>
      <c r="H326" s="360">
        <f t="shared" si="53"/>
        <v>0.44999999999999996</v>
      </c>
      <c r="I326" s="360">
        <f t="shared" si="48"/>
        <v>0.1</v>
      </c>
      <c r="J326" s="360"/>
      <c r="K326" s="360">
        <v>0.1</v>
      </c>
      <c r="L326" s="360">
        <v>0.35</v>
      </c>
      <c r="M326" s="360"/>
      <c r="N326" s="360"/>
      <c r="O326" s="360"/>
      <c r="P326" s="360"/>
      <c r="Q326" s="360"/>
      <c r="R326" s="360"/>
      <c r="S326" s="360">
        <f t="shared" si="52"/>
        <v>0</v>
      </c>
      <c r="T326" s="360"/>
      <c r="U326" s="360"/>
      <c r="V326" s="360"/>
      <c r="W326" s="360"/>
      <c r="X326" s="360"/>
      <c r="Y326" s="360"/>
      <c r="Z326" s="360">
        <f t="shared" si="49"/>
        <v>0</v>
      </c>
      <c r="AA326" s="360"/>
      <c r="AB326" s="360"/>
      <c r="AC326" s="360"/>
      <c r="AD326" s="360"/>
      <c r="AE326" s="360"/>
      <c r="AF326" s="360"/>
      <c r="AG326" s="360"/>
      <c r="AH326" s="360"/>
      <c r="AI326" s="360"/>
      <c r="AJ326" s="360"/>
      <c r="AK326" s="360"/>
      <c r="AL326" s="360"/>
      <c r="AM326" s="360"/>
      <c r="AN326" s="360"/>
      <c r="AO326" s="360"/>
      <c r="AP326" s="360">
        <f t="shared" si="50"/>
        <v>0</v>
      </c>
      <c r="AQ326" s="360"/>
      <c r="AR326" s="360"/>
      <c r="AS326" s="360"/>
      <c r="AT326" s="357" t="s">
        <v>2302</v>
      </c>
      <c r="AU326" s="358" t="s">
        <v>1800</v>
      </c>
      <c r="AV326" s="360" t="s">
        <v>197</v>
      </c>
      <c r="AW326" s="360" t="s">
        <v>198</v>
      </c>
      <c r="AX326" s="379"/>
      <c r="AY326" s="377"/>
      <c r="AZ326" s="451"/>
    </row>
    <row r="327" spans="1:53" s="356" customFormat="1" ht="15.75">
      <c r="A327" s="357"/>
      <c r="B327" s="357">
        <v>70</v>
      </c>
      <c r="C327" s="357" t="s">
        <v>338</v>
      </c>
      <c r="D327" s="450" t="s">
        <v>2303</v>
      </c>
      <c r="E327" s="360">
        <v>0.55000000000000004</v>
      </c>
      <c r="F327" s="361"/>
      <c r="G327" s="366" t="s">
        <v>190</v>
      </c>
      <c r="H327" s="360">
        <f t="shared" si="53"/>
        <v>0.55000000000000004</v>
      </c>
      <c r="I327" s="360">
        <f t="shared" si="48"/>
        <v>0</v>
      </c>
      <c r="J327" s="360"/>
      <c r="K327" s="360"/>
      <c r="L327" s="360">
        <v>0.55000000000000004</v>
      </c>
      <c r="M327" s="360"/>
      <c r="N327" s="360"/>
      <c r="O327" s="360"/>
      <c r="P327" s="360"/>
      <c r="Q327" s="360"/>
      <c r="R327" s="360"/>
      <c r="S327" s="360">
        <f t="shared" si="52"/>
        <v>0</v>
      </c>
      <c r="T327" s="360"/>
      <c r="U327" s="360"/>
      <c r="V327" s="360"/>
      <c r="W327" s="360"/>
      <c r="X327" s="360"/>
      <c r="Y327" s="360"/>
      <c r="Z327" s="360">
        <f t="shared" si="49"/>
        <v>0</v>
      </c>
      <c r="AA327" s="360"/>
      <c r="AB327" s="360"/>
      <c r="AC327" s="360"/>
      <c r="AD327" s="360"/>
      <c r="AE327" s="360"/>
      <c r="AF327" s="360"/>
      <c r="AG327" s="360"/>
      <c r="AH327" s="360"/>
      <c r="AI327" s="360"/>
      <c r="AJ327" s="360"/>
      <c r="AK327" s="360"/>
      <c r="AL327" s="360"/>
      <c r="AM327" s="360"/>
      <c r="AN327" s="360"/>
      <c r="AO327" s="360"/>
      <c r="AP327" s="360">
        <f t="shared" si="50"/>
        <v>0</v>
      </c>
      <c r="AQ327" s="360"/>
      <c r="AR327" s="360"/>
      <c r="AS327" s="360"/>
      <c r="AT327" s="360" t="s">
        <v>2304</v>
      </c>
      <c r="AU327" s="368" t="s">
        <v>1800</v>
      </c>
      <c r="AV327" s="360" t="s">
        <v>197</v>
      </c>
      <c r="AW327" s="360" t="s">
        <v>198</v>
      </c>
      <c r="AX327" s="379"/>
      <c r="AY327" s="377"/>
      <c r="AZ327" s="451"/>
    </row>
    <row r="328" spans="1:53" s="356" customFormat="1" ht="15.75">
      <c r="A328" s="357"/>
      <c r="B328" s="357">
        <v>71</v>
      </c>
      <c r="C328" s="357" t="s">
        <v>338</v>
      </c>
      <c r="D328" s="450" t="s">
        <v>2305</v>
      </c>
      <c r="E328" s="360">
        <v>0.3</v>
      </c>
      <c r="F328" s="361"/>
      <c r="G328" s="366" t="s">
        <v>304</v>
      </c>
      <c r="H328" s="360">
        <f t="shared" si="53"/>
        <v>0.3</v>
      </c>
      <c r="I328" s="360">
        <f t="shared" si="48"/>
        <v>0.3</v>
      </c>
      <c r="J328" s="360">
        <v>0.3</v>
      </c>
      <c r="K328" s="360"/>
      <c r="L328" s="360"/>
      <c r="M328" s="360"/>
      <c r="N328" s="360"/>
      <c r="O328" s="360"/>
      <c r="P328" s="360"/>
      <c r="Q328" s="360"/>
      <c r="R328" s="360"/>
      <c r="S328" s="360">
        <f t="shared" si="52"/>
        <v>0</v>
      </c>
      <c r="T328" s="360"/>
      <c r="U328" s="360"/>
      <c r="V328" s="360"/>
      <c r="W328" s="360"/>
      <c r="X328" s="360"/>
      <c r="Y328" s="360"/>
      <c r="Z328" s="360">
        <f t="shared" si="49"/>
        <v>0</v>
      </c>
      <c r="AA328" s="360"/>
      <c r="AB328" s="360"/>
      <c r="AC328" s="360"/>
      <c r="AD328" s="360"/>
      <c r="AE328" s="360"/>
      <c r="AF328" s="360"/>
      <c r="AG328" s="360"/>
      <c r="AH328" s="360"/>
      <c r="AI328" s="360"/>
      <c r="AJ328" s="360"/>
      <c r="AK328" s="360"/>
      <c r="AL328" s="360"/>
      <c r="AM328" s="360"/>
      <c r="AN328" s="360"/>
      <c r="AO328" s="360"/>
      <c r="AP328" s="360">
        <f t="shared" si="50"/>
        <v>0</v>
      </c>
      <c r="AQ328" s="360"/>
      <c r="AR328" s="360"/>
      <c r="AS328" s="360"/>
      <c r="AT328" s="357" t="s">
        <v>2306</v>
      </c>
      <c r="AU328" s="368" t="s">
        <v>1800</v>
      </c>
      <c r="AV328" s="360" t="s">
        <v>197</v>
      </c>
      <c r="AW328" s="360" t="s">
        <v>198</v>
      </c>
      <c r="AX328" s="379"/>
      <c r="AY328" s="377"/>
      <c r="AZ328" s="451"/>
    </row>
    <row r="329" spans="1:53" s="413" customFormat="1" ht="15.75">
      <c r="A329" s="357">
        <v>238</v>
      </c>
      <c r="B329" s="407">
        <v>72</v>
      </c>
      <c r="C329" s="407" t="s">
        <v>338</v>
      </c>
      <c r="D329" s="548" t="s">
        <v>2307</v>
      </c>
      <c r="E329" s="409">
        <v>2</v>
      </c>
      <c r="F329" s="435"/>
      <c r="G329" s="549" t="s">
        <v>2308</v>
      </c>
      <c r="H329" s="409">
        <f t="shared" si="53"/>
        <v>2</v>
      </c>
      <c r="I329" s="409">
        <f t="shared" si="48"/>
        <v>2</v>
      </c>
      <c r="J329" s="409">
        <v>2</v>
      </c>
      <c r="K329" s="409"/>
      <c r="L329" s="409"/>
      <c r="M329" s="409"/>
      <c r="N329" s="409"/>
      <c r="O329" s="409"/>
      <c r="P329" s="409"/>
      <c r="Q329" s="409"/>
      <c r="R329" s="409"/>
      <c r="S329" s="409">
        <f t="shared" si="52"/>
        <v>0</v>
      </c>
      <c r="T329" s="409"/>
      <c r="U329" s="409"/>
      <c r="V329" s="409"/>
      <c r="W329" s="409"/>
      <c r="X329" s="409"/>
      <c r="Y329" s="409"/>
      <c r="Z329" s="409">
        <f t="shared" si="49"/>
        <v>0</v>
      </c>
      <c r="AA329" s="409"/>
      <c r="AB329" s="409"/>
      <c r="AC329" s="409"/>
      <c r="AD329" s="409"/>
      <c r="AE329" s="409"/>
      <c r="AF329" s="409"/>
      <c r="AG329" s="409"/>
      <c r="AH329" s="409"/>
      <c r="AI329" s="409"/>
      <c r="AJ329" s="409"/>
      <c r="AK329" s="409"/>
      <c r="AL329" s="409"/>
      <c r="AM329" s="409"/>
      <c r="AN329" s="409"/>
      <c r="AO329" s="409"/>
      <c r="AP329" s="409">
        <f t="shared" si="50"/>
        <v>0</v>
      </c>
      <c r="AQ329" s="409"/>
      <c r="AR329" s="409"/>
      <c r="AS329" s="409"/>
      <c r="AT329" s="407" t="s">
        <v>2309</v>
      </c>
      <c r="AU329" s="441" t="s">
        <v>1800</v>
      </c>
      <c r="AV329" s="409" t="s">
        <v>196</v>
      </c>
      <c r="AW329" s="409" t="s">
        <v>198</v>
      </c>
      <c r="AX329" s="357"/>
      <c r="AY329" s="377"/>
      <c r="AZ329" s="453"/>
      <c r="BA329" s="356"/>
    </row>
    <row r="330" spans="1:53" s="356" customFormat="1" ht="31.5">
      <c r="A330" s="357">
        <v>240</v>
      </c>
      <c r="B330" s="357">
        <v>73</v>
      </c>
      <c r="C330" s="357" t="s">
        <v>338</v>
      </c>
      <c r="D330" s="382" t="s">
        <v>1989</v>
      </c>
      <c r="E330" s="360">
        <v>1.8</v>
      </c>
      <c r="F330" s="361"/>
      <c r="G330" s="366" t="s">
        <v>1990</v>
      </c>
      <c r="H330" s="360">
        <f t="shared" si="53"/>
        <v>1.7999999999999998</v>
      </c>
      <c r="I330" s="360">
        <f t="shared" si="48"/>
        <v>1.65</v>
      </c>
      <c r="J330" s="360">
        <v>1.65</v>
      </c>
      <c r="K330" s="360"/>
      <c r="L330" s="360">
        <v>0.15</v>
      </c>
      <c r="M330" s="360"/>
      <c r="N330" s="360"/>
      <c r="O330" s="360"/>
      <c r="P330" s="360"/>
      <c r="Q330" s="360"/>
      <c r="R330" s="360"/>
      <c r="S330" s="360">
        <f t="shared" si="52"/>
        <v>0</v>
      </c>
      <c r="T330" s="360"/>
      <c r="U330" s="360"/>
      <c r="V330" s="360"/>
      <c r="W330" s="360"/>
      <c r="X330" s="360"/>
      <c r="Y330" s="360"/>
      <c r="Z330" s="360">
        <f t="shared" si="49"/>
        <v>0</v>
      </c>
      <c r="AA330" s="360"/>
      <c r="AB330" s="360"/>
      <c r="AC330" s="360"/>
      <c r="AD330" s="360"/>
      <c r="AE330" s="360"/>
      <c r="AF330" s="360"/>
      <c r="AG330" s="360"/>
      <c r="AH330" s="360"/>
      <c r="AI330" s="360"/>
      <c r="AJ330" s="360"/>
      <c r="AK330" s="360"/>
      <c r="AL330" s="360"/>
      <c r="AM330" s="360"/>
      <c r="AN330" s="360"/>
      <c r="AO330" s="360"/>
      <c r="AP330" s="360">
        <f t="shared" si="50"/>
        <v>0</v>
      </c>
      <c r="AQ330" s="360"/>
      <c r="AR330" s="366"/>
      <c r="AS330" s="366"/>
      <c r="AT330" s="357" t="s">
        <v>2310</v>
      </c>
      <c r="AU330" s="358" t="s">
        <v>1800</v>
      </c>
      <c r="AV330" s="360" t="s">
        <v>196</v>
      </c>
      <c r="AW330" s="360" t="s">
        <v>198</v>
      </c>
      <c r="AX330" s="357"/>
      <c r="AY330" s="377"/>
      <c r="AZ330" s="383"/>
    </row>
    <row r="331" spans="1:53" s="356" customFormat="1" ht="47.25">
      <c r="A331" s="357">
        <v>243</v>
      </c>
      <c r="B331" s="357">
        <v>74</v>
      </c>
      <c r="C331" s="357" t="s">
        <v>338</v>
      </c>
      <c r="D331" s="452" t="s">
        <v>2311</v>
      </c>
      <c r="E331" s="360">
        <v>0.64</v>
      </c>
      <c r="F331" s="361"/>
      <c r="G331" s="366" t="s">
        <v>2312</v>
      </c>
      <c r="H331" s="360">
        <f t="shared" si="53"/>
        <v>0.64</v>
      </c>
      <c r="I331" s="360">
        <f t="shared" si="48"/>
        <v>0.25</v>
      </c>
      <c r="J331" s="360">
        <v>0.25</v>
      </c>
      <c r="K331" s="360"/>
      <c r="L331" s="360">
        <v>0.25</v>
      </c>
      <c r="M331" s="360"/>
      <c r="N331" s="360">
        <v>0.14000000000000001</v>
      </c>
      <c r="O331" s="360"/>
      <c r="P331" s="360"/>
      <c r="Q331" s="360"/>
      <c r="R331" s="360"/>
      <c r="S331" s="360">
        <f t="shared" si="52"/>
        <v>0</v>
      </c>
      <c r="T331" s="360"/>
      <c r="U331" s="360"/>
      <c r="V331" s="360"/>
      <c r="W331" s="360"/>
      <c r="X331" s="360"/>
      <c r="Y331" s="360"/>
      <c r="Z331" s="360">
        <f t="shared" si="49"/>
        <v>0</v>
      </c>
      <c r="AA331" s="360"/>
      <c r="AB331" s="360"/>
      <c r="AC331" s="360"/>
      <c r="AD331" s="360"/>
      <c r="AE331" s="360"/>
      <c r="AF331" s="360"/>
      <c r="AG331" s="360"/>
      <c r="AH331" s="360"/>
      <c r="AI331" s="360"/>
      <c r="AJ331" s="360"/>
      <c r="AK331" s="360"/>
      <c r="AL331" s="360"/>
      <c r="AM331" s="360"/>
      <c r="AN331" s="360"/>
      <c r="AO331" s="360"/>
      <c r="AP331" s="360">
        <f t="shared" si="50"/>
        <v>0</v>
      </c>
      <c r="AQ331" s="360"/>
      <c r="AR331" s="454"/>
      <c r="AS331" s="454"/>
      <c r="AT331" s="357" t="s">
        <v>2313</v>
      </c>
      <c r="AU331" s="358" t="s">
        <v>156</v>
      </c>
      <c r="AV331" s="360" t="s">
        <v>196</v>
      </c>
      <c r="AW331" s="360" t="s">
        <v>198</v>
      </c>
      <c r="AX331" s="379"/>
      <c r="AY331" s="377"/>
      <c r="AZ331" s="453"/>
    </row>
    <row r="332" spans="1:53" s="356" customFormat="1" ht="15.75">
      <c r="A332" s="357">
        <v>244</v>
      </c>
      <c r="B332" s="357">
        <v>75</v>
      </c>
      <c r="C332" s="357" t="s">
        <v>338</v>
      </c>
      <c r="D332" s="382" t="s">
        <v>2314</v>
      </c>
      <c r="E332" s="360">
        <v>1.2</v>
      </c>
      <c r="F332" s="361"/>
      <c r="G332" s="366" t="s">
        <v>304</v>
      </c>
      <c r="H332" s="360">
        <f t="shared" si="53"/>
        <v>1.2</v>
      </c>
      <c r="I332" s="360">
        <f t="shared" si="48"/>
        <v>1.2</v>
      </c>
      <c r="J332" s="360">
        <v>1.2</v>
      </c>
      <c r="K332" s="360"/>
      <c r="L332" s="360"/>
      <c r="M332" s="360"/>
      <c r="N332" s="360"/>
      <c r="O332" s="360"/>
      <c r="P332" s="360"/>
      <c r="Q332" s="360"/>
      <c r="R332" s="360"/>
      <c r="S332" s="360">
        <f t="shared" si="52"/>
        <v>0</v>
      </c>
      <c r="T332" s="360"/>
      <c r="U332" s="360"/>
      <c r="V332" s="360"/>
      <c r="W332" s="360"/>
      <c r="X332" s="360"/>
      <c r="Y332" s="360"/>
      <c r="Z332" s="360">
        <f t="shared" si="49"/>
        <v>0</v>
      </c>
      <c r="AA332" s="360"/>
      <c r="AB332" s="360"/>
      <c r="AC332" s="360"/>
      <c r="AD332" s="360"/>
      <c r="AE332" s="360"/>
      <c r="AF332" s="360"/>
      <c r="AG332" s="360"/>
      <c r="AH332" s="360"/>
      <c r="AI332" s="360"/>
      <c r="AJ332" s="360"/>
      <c r="AK332" s="360"/>
      <c r="AL332" s="360"/>
      <c r="AM332" s="360"/>
      <c r="AN332" s="360"/>
      <c r="AO332" s="360"/>
      <c r="AP332" s="360">
        <f t="shared" si="50"/>
        <v>0</v>
      </c>
      <c r="AQ332" s="360"/>
      <c r="AR332" s="454"/>
      <c r="AS332" s="454"/>
      <c r="AT332" s="403" t="s">
        <v>597</v>
      </c>
      <c r="AU332" s="358" t="s">
        <v>156</v>
      </c>
      <c r="AV332" s="360" t="s">
        <v>196</v>
      </c>
      <c r="AW332" s="360" t="s">
        <v>198</v>
      </c>
      <c r="AX332" s="403"/>
      <c r="AY332" s="377"/>
      <c r="AZ332" s="383"/>
    </row>
    <row r="333" spans="1:53" s="356" customFormat="1" ht="31.5">
      <c r="A333" s="357">
        <v>245</v>
      </c>
      <c r="B333" s="357">
        <v>76</v>
      </c>
      <c r="C333" s="357" t="s">
        <v>338</v>
      </c>
      <c r="D333" s="384" t="s">
        <v>2315</v>
      </c>
      <c r="E333" s="360">
        <v>0.8</v>
      </c>
      <c r="F333" s="361"/>
      <c r="G333" s="366" t="s">
        <v>2316</v>
      </c>
      <c r="H333" s="360">
        <f t="shared" si="53"/>
        <v>0.8</v>
      </c>
      <c r="I333" s="360">
        <f t="shared" si="48"/>
        <v>0.2</v>
      </c>
      <c r="J333" s="360"/>
      <c r="K333" s="360">
        <v>0.2</v>
      </c>
      <c r="L333" s="360"/>
      <c r="M333" s="360"/>
      <c r="N333" s="360">
        <v>0.6</v>
      </c>
      <c r="O333" s="360"/>
      <c r="P333" s="360"/>
      <c r="Q333" s="360"/>
      <c r="R333" s="360"/>
      <c r="S333" s="360">
        <f t="shared" si="52"/>
        <v>0</v>
      </c>
      <c r="T333" s="360"/>
      <c r="U333" s="360"/>
      <c r="V333" s="360"/>
      <c r="W333" s="360"/>
      <c r="X333" s="360"/>
      <c r="Y333" s="360"/>
      <c r="Z333" s="360">
        <f t="shared" si="49"/>
        <v>0</v>
      </c>
      <c r="AA333" s="360"/>
      <c r="AB333" s="360"/>
      <c r="AC333" s="360"/>
      <c r="AD333" s="360"/>
      <c r="AE333" s="360"/>
      <c r="AF333" s="360"/>
      <c r="AG333" s="360"/>
      <c r="AH333" s="360"/>
      <c r="AI333" s="360"/>
      <c r="AJ333" s="360"/>
      <c r="AK333" s="360"/>
      <c r="AL333" s="360"/>
      <c r="AM333" s="360"/>
      <c r="AN333" s="360"/>
      <c r="AO333" s="360"/>
      <c r="AP333" s="360">
        <f t="shared" si="50"/>
        <v>0</v>
      </c>
      <c r="AQ333" s="360"/>
      <c r="AR333" s="360"/>
      <c r="AS333" s="360"/>
      <c r="AT333" s="358" t="s">
        <v>2317</v>
      </c>
      <c r="AU333" s="358" t="s">
        <v>153</v>
      </c>
      <c r="AV333" s="360" t="s">
        <v>196</v>
      </c>
      <c r="AW333" s="360" t="s">
        <v>198</v>
      </c>
      <c r="AX333" s="358"/>
      <c r="AY333" s="377"/>
      <c r="AZ333" s="386"/>
    </row>
    <row r="334" spans="1:53" s="356" customFormat="1" ht="31.5">
      <c r="A334" s="357">
        <v>246</v>
      </c>
      <c r="B334" s="357">
        <v>77</v>
      </c>
      <c r="C334" s="357" t="s">
        <v>338</v>
      </c>
      <c r="D334" s="384" t="s">
        <v>2318</v>
      </c>
      <c r="E334" s="360">
        <v>0.35</v>
      </c>
      <c r="F334" s="361"/>
      <c r="G334" s="366" t="s">
        <v>2319</v>
      </c>
      <c r="H334" s="360">
        <f t="shared" si="53"/>
        <v>0.35</v>
      </c>
      <c r="I334" s="360">
        <f t="shared" si="48"/>
        <v>0</v>
      </c>
      <c r="J334" s="360"/>
      <c r="K334" s="360"/>
      <c r="L334" s="360"/>
      <c r="M334" s="360"/>
      <c r="N334" s="360">
        <v>0.3</v>
      </c>
      <c r="O334" s="360"/>
      <c r="P334" s="360"/>
      <c r="Q334" s="360"/>
      <c r="R334" s="360">
        <v>0.05</v>
      </c>
      <c r="S334" s="360">
        <f t="shared" si="52"/>
        <v>0</v>
      </c>
      <c r="T334" s="360"/>
      <c r="U334" s="360"/>
      <c r="V334" s="360"/>
      <c r="W334" s="360"/>
      <c r="X334" s="360"/>
      <c r="Y334" s="360"/>
      <c r="Z334" s="360">
        <f t="shared" si="49"/>
        <v>0</v>
      </c>
      <c r="AA334" s="360"/>
      <c r="AB334" s="360"/>
      <c r="AC334" s="360"/>
      <c r="AD334" s="360"/>
      <c r="AE334" s="360"/>
      <c r="AF334" s="360"/>
      <c r="AG334" s="360"/>
      <c r="AH334" s="360"/>
      <c r="AI334" s="360"/>
      <c r="AJ334" s="360"/>
      <c r="AK334" s="360"/>
      <c r="AL334" s="360"/>
      <c r="AM334" s="360"/>
      <c r="AN334" s="360"/>
      <c r="AO334" s="360"/>
      <c r="AP334" s="360">
        <f t="shared" si="50"/>
        <v>0</v>
      </c>
      <c r="AQ334" s="360"/>
      <c r="AR334" s="360"/>
      <c r="AS334" s="360"/>
      <c r="AT334" s="358"/>
      <c r="AU334" s="358" t="s">
        <v>153</v>
      </c>
      <c r="AV334" s="360" t="s">
        <v>196</v>
      </c>
      <c r="AW334" s="360" t="s">
        <v>198</v>
      </c>
      <c r="AX334" s="358"/>
      <c r="AY334" s="377"/>
      <c r="AZ334" s="386"/>
    </row>
    <row r="335" spans="1:53" s="356" customFormat="1" ht="47.25">
      <c r="A335" s="357">
        <v>247</v>
      </c>
      <c r="B335" s="357">
        <v>78</v>
      </c>
      <c r="C335" s="357" t="s">
        <v>338</v>
      </c>
      <c r="D335" s="384" t="s">
        <v>2320</v>
      </c>
      <c r="E335" s="360">
        <v>0.75</v>
      </c>
      <c r="F335" s="361"/>
      <c r="G335" s="366" t="s">
        <v>1991</v>
      </c>
      <c r="H335" s="360">
        <f t="shared" si="53"/>
        <v>0.75</v>
      </c>
      <c r="I335" s="360">
        <f t="shared" si="48"/>
        <v>0.1</v>
      </c>
      <c r="J335" s="360"/>
      <c r="K335" s="360">
        <v>0.1</v>
      </c>
      <c r="L335" s="360"/>
      <c r="M335" s="360">
        <v>0.3</v>
      </c>
      <c r="N335" s="360">
        <v>0.35</v>
      </c>
      <c r="O335" s="360"/>
      <c r="P335" s="360"/>
      <c r="Q335" s="360"/>
      <c r="R335" s="360"/>
      <c r="S335" s="360">
        <f t="shared" si="52"/>
        <v>0</v>
      </c>
      <c r="T335" s="360"/>
      <c r="U335" s="360"/>
      <c r="V335" s="360"/>
      <c r="W335" s="360"/>
      <c r="X335" s="360"/>
      <c r="Y335" s="360"/>
      <c r="Z335" s="360">
        <f t="shared" si="49"/>
        <v>0</v>
      </c>
      <c r="AA335" s="360"/>
      <c r="AB335" s="360"/>
      <c r="AC335" s="360"/>
      <c r="AD335" s="360"/>
      <c r="AE335" s="360"/>
      <c r="AF335" s="360"/>
      <c r="AG335" s="360"/>
      <c r="AH335" s="360"/>
      <c r="AI335" s="360"/>
      <c r="AJ335" s="360"/>
      <c r="AK335" s="360"/>
      <c r="AL335" s="360"/>
      <c r="AM335" s="360"/>
      <c r="AN335" s="360"/>
      <c r="AO335" s="360"/>
      <c r="AP335" s="360">
        <f t="shared" si="50"/>
        <v>0</v>
      </c>
      <c r="AQ335" s="360"/>
      <c r="AR335" s="360"/>
      <c r="AS335" s="360"/>
      <c r="AT335" s="358" t="s">
        <v>2321</v>
      </c>
      <c r="AU335" s="358" t="s">
        <v>153</v>
      </c>
      <c r="AV335" s="360" t="s">
        <v>196</v>
      </c>
      <c r="AW335" s="360" t="s">
        <v>198</v>
      </c>
      <c r="AX335" s="358"/>
      <c r="AY335" s="377"/>
      <c r="AZ335" s="386"/>
    </row>
    <row r="336" spans="1:53" s="356" customFormat="1" ht="15.75">
      <c r="A336" s="357">
        <v>248</v>
      </c>
      <c r="B336" s="357">
        <v>79</v>
      </c>
      <c r="C336" s="357" t="s">
        <v>338</v>
      </c>
      <c r="D336" s="384" t="s">
        <v>2322</v>
      </c>
      <c r="E336" s="360">
        <v>0.5</v>
      </c>
      <c r="F336" s="361"/>
      <c r="G336" s="366" t="s">
        <v>308</v>
      </c>
      <c r="H336" s="360">
        <f t="shared" si="53"/>
        <v>0.5</v>
      </c>
      <c r="I336" s="360">
        <f t="shared" si="48"/>
        <v>0</v>
      </c>
      <c r="J336" s="360"/>
      <c r="K336" s="360"/>
      <c r="L336" s="360"/>
      <c r="M336" s="360"/>
      <c r="N336" s="360">
        <v>0.5</v>
      </c>
      <c r="O336" s="360"/>
      <c r="P336" s="360"/>
      <c r="Q336" s="360"/>
      <c r="R336" s="360"/>
      <c r="S336" s="360">
        <f t="shared" si="52"/>
        <v>0</v>
      </c>
      <c r="T336" s="360"/>
      <c r="U336" s="360"/>
      <c r="V336" s="360"/>
      <c r="W336" s="360"/>
      <c r="X336" s="360"/>
      <c r="Y336" s="360"/>
      <c r="Z336" s="360">
        <f t="shared" si="49"/>
        <v>0</v>
      </c>
      <c r="AA336" s="360"/>
      <c r="AB336" s="360"/>
      <c r="AC336" s="360"/>
      <c r="AD336" s="360"/>
      <c r="AE336" s="360"/>
      <c r="AF336" s="360"/>
      <c r="AG336" s="360"/>
      <c r="AH336" s="360"/>
      <c r="AI336" s="360"/>
      <c r="AJ336" s="360"/>
      <c r="AK336" s="360"/>
      <c r="AL336" s="360"/>
      <c r="AM336" s="360"/>
      <c r="AN336" s="360"/>
      <c r="AO336" s="360"/>
      <c r="AP336" s="360">
        <f t="shared" si="50"/>
        <v>0</v>
      </c>
      <c r="AQ336" s="360"/>
      <c r="AR336" s="360"/>
      <c r="AS336" s="360"/>
      <c r="AT336" s="358"/>
      <c r="AU336" s="358" t="s">
        <v>153</v>
      </c>
      <c r="AV336" s="360" t="s">
        <v>196</v>
      </c>
      <c r="AW336" s="360" t="s">
        <v>198</v>
      </c>
      <c r="AX336" s="358"/>
      <c r="AY336" s="377"/>
      <c r="AZ336" s="386"/>
    </row>
    <row r="337" spans="1:52" s="356" customFormat="1" ht="15.75">
      <c r="A337" s="357">
        <v>249</v>
      </c>
      <c r="B337" s="357">
        <v>80</v>
      </c>
      <c r="C337" s="357" t="s">
        <v>338</v>
      </c>
      <c r="D337" s="384" t="s">
        <v>2323</v>
      </c>
      <c r="E337" s="360">
        <v>0.6</v>
      </c>
      <c r="F337" s="361"/>
      <c r="G337" s="366" t="s">
        <v>308</v>
      </c>
      <c r="H337" s="360">
        <f t="shared" si="53"/>
        <v>0.6</v>
      </c>
      <c r="I337" s="360">
        <f t="shared" si="48"/>
        <v>0</v>
      </c>
      <c r="J337" s="360"/>
      <c r="K337" s="360"/>
      <c r="L337" s="360"/>
      <c r="M337" s="360"/>
      <c r="N337" s="360">
        <v>0.6</v>
      </c>
      <c r="O337" s="360"/>
      <c r="P337" s="360"/>
      <c r="Q337" s="360"/>
      <c r="R337" s="360"/>
      <c r="S337" s="360">
        <f t="shared" si="52"/>
        <v>0</v>
      </c>
      <c r="T337" s="360"/>
      <c r="U337" s="360"/>
      <c r="V337" s="360"/>
      <c r="W337" s="360"/>
      <c r="X337" s="360"/>
      <c r="Y337" s="360"/>
      <c r="Z337" s="360">
        <f t="shared" si="49"/>
        <v>0</v>
      </c>
      <c r="AA337" s="360"/>
      <c r="AB337" s="360"/>
      <c r="AC337" s="360"/>
      <c r="AD337" s="360"/>
      <c r="AE337" s="360"/>
      <c r="AF337" s="360"/>
      <c r="AG337" s="360"/>
      <c r="AH337" s="360"/>
      <c r="AI337" s="360"/>
      <c r="AJ337" s="360"/>
      <c r="AK337" s="360"/>
      <c r="AL337" s="360"/>
      <c r="AM337" s="360"/>
      <c r="AN337" s="360"/>
      <c r="AO337" s="360"/>
      <c r="AP337" s="360">
        <f t="shared" si="50"/>
        <v>0</v>
      </c>
      <c r="AQ337" s="360"/>
      <c r="AR337" s="360"/>
      <c r="AS337" s="360"/>
      <c r="AT337" s="358"/>
      <c r="AU337" s="358" t="s">
        <v>153</v>
      </c>
      <c r="AV337" s="360" t="s">
        <v>196</v>
      </c>
      <c r="AW337" s="360" t="s">
        <v>198</v>
      </c>
      <c r="AX337" s="358"/>
      <c r="AY337" s="377"/>
      <c r="AZ337" s="386"/>
    </row>
    <row r="338" spans="1:52" s="356" customFormat="1" ht="31.5">
      <c r="A338" s="357">
        <v>250</v>
      </c>
      <c r="B338" s="357">
        <v>81</v>
      </c>
      <c r="C338" s="357" t="s">
        <v>338</v>
      </c>
      <c r="D338" s="384" t="s">
        <v>2414</v>
      </c>
      <c r="E338" s="360">
        <v>0.35</v>
      </c>
      <c r="F338" s="361"/>
      <c r="G338" s="366" t="s">
        <v>2415</v>
      </c>
      <c r="H338" s="360">
        <f t="shared" si="53"/>
        <v>0.35</v>
      </c>
      <c r="I338" s="360">
        <f t="shared" si="48"/>
        <v>0.15</v>
      </c>
      <c r="J338" s="360"/>
      <c r="K338" s="360">
        <v>0.15</v>
      </c>
      <c r="L338" s="360"/>
      <c r="M338" s="360"/>
      <c r="N338" s="360">
        <v>0.2</v>
      </c>
      <c r="O338" s="360"/>
      <c r="P338" s="360"/>
      <c r="Q338" s="360"/>
      <c r="R338" s="360"/>
      <c r="S338" s="360">
        <f t="shared" si="52"/>
        <v>0</v>
      </c>
      <c r="T338" s="360"/>
      <c r="U338" s="360"/>
      <c r="V338" s="360"/>
      <c r="W338" s="360"/>
      <c r="X338" s="360"/>
      <c r="Y338" s="360"/>
      <c r="Z338" s="360">
        <f t="shared" si="49"/>
        <v>0</v>
      </c>
      <c r="AA338" s="360"/>
      <c r="AB338" s="360"/>
      <c r="AC338" s="360"/>
      <c r="AD338" s="360"/>
      <c r="AE338" s="360"/>
      <c r="AF338" s="360"/>
      <c r="AG338" s="360"/>
      <c r="AH338" s="360"/>
      <c r="AI338" s="360"/>
      <c r="AJ338" s="360"/>
      <c r="AK338" s="360"/>
      <c r="AL338" s="360"/>
      <c r="AM338" s="360"/>
      <c r="AN338" s="360"/>
      <c r="AO338" s="360"/>
      <c r="AP338" s="360">
        <f t="shared" si="50"/>
        <v>0</v>
      </c>
      <c r="AQ338" s="360"/>
      <c r="AR338" s="360"/>
      <c r="AS338" s="360"/>
      <c r="AT338" s="358" t="s">
        <v>2416</v>
      </c>
      <c r="AU338" s="358" t="s">
        <v>153</v>
      </c>
      <c r="AV338" s="360" t="s">
        <v>196</v>
      </c>
      <c r="AW338" s="360" t="s">
        <v>198</v>
      </c>
      <c r="AX338" s="358"/>
      <c r="AY338" s="377"/>
      <c r="AZ338" s="386"/>
    </row>
    <row r="339" spans="1:52" s="356" customFormat="1" ht="15.75">
      <c r="A339" s="357">
        <v>251</v>
      </c>
      <c r="B339" s="357">
        <v>82</v>
      </c>
      <c r="C339" s="357" t="s">
        <v>338</v>
      </c>
      <c r="D339" s="384" t="s">
        <v>1992</v>
      </c>
      <c r="E339" s="360">
        <v>0.14000000000000001</v>
      </c>
      <c r="F339" s="361"/>
      <c r="G339" s="366" t="s">
        <v>304</v>
      </c>
      <c r="H339" s="360">
        <f t="shared" si="53"/>
        <v>0.14000000000000001</v>
      </c>
      <c r="I339" s="360">
        <f t="shared" si="48"/>
        <v>0.14000000000000001</v>
      </c>
      <c r="J339" s="360">
        <v>0.14000000000000001</v>
      </c>
      <c r="K339" s="360"/>
      <c r="L339" s="360"/>
      <c r="M339" s="360"/>
      <c r="N339" s="360"/>
      <c r="O339" s="360"/>
      <c r="P339" s="360"/>
      <c r="Q339" s="360"/>
      <c r="R339" s="360"/>
      <c r="S339" s="360">
        <f t="shared" si="52"/>
        <v>0</v>
      </c>
      <c r="T339" s="360"/>
      <c r="U339" s="360"/>
      <c r="V339" s="360"/>
      <c r="W339" s="360"/>
      <c r="X339" s="360"/>
      <c r="Y339" s="360"/>
      <c r="Z339" s="360">
        <f t="shared" si="49"/>
        <v>0</v>
      </c>
      <c r="AA339" s="360"/>
      <c r="AB339" s="360"/>
      <c r="AC339" s="360"/>
      <c r="AD339" s="360"/>
      <c r="AE339" s="360"/>
      <c r="AF339" s="360"/>
      <c r="AG339" s="360"/>
      <c r="AH339" s="360"/>
      <c r="AI339" s="360"/>
      <c r="AJ339" s="360"/>
      <c r="AK339" s="360"/>
      <c r="AL339" s="360"/>
      <c r="AM339" s="360"/>
      <c r="AN339" s="360"/>
      <c r="AO339" s="360"/>
      <c r="AP339" s="360">
        <f t="shared" si="50"/>
        <v>0</v>
      </c>
      <c r="AQ339" s="360"/>
      <c r="AR339" s="366"/>
      <c r="AS339" s="366"/>
      <c r="AT339" s="358" t="s">
        <v>2417</v>
      </c>
      <c r="AU339" s="358" t="s">
        <v>153</v>
      </c>
      <c r="AV339" s="360" t="s">
        <v>196</v>
      </c>
      <c r="AW339" s="360" t="s">
        <v>198</v>
      </c>
      <c r="AX339" s="358"/>
      <c r="AY339" s="377"/>
      <c r="AZ339" s="386"/>
    </row>
    <row r="340" spans="1:52" s="356" customFormat="1" ht="63">
      <c r="A340" s="357"/>
      <c r="B340" s="357">
        <v>83</v>
      </c>
      <c r="C340" s="357" t="s">
        <v>338</v>
      </c>
      <c r="D340" s="384" t="s">
        <v>2418</v>
      </c>
      <c r="E340" s="360">
        <v>1.4</v>
      </c>
      <c r="F340" s="361"/>
      <c r="G340" s="366" t="s">
        <v>1993</v>
      </c>
      <c r="H340" s="360">
        <f t="shared" si="53"/>
        <v>1.4000000000000001</v>
      </c>
      <c r="I340" s="360">
        <f t="shared" si="48"/>
        <v>0.77</v>
      </c>
      <c r="J340" s="360">
        <v>0.4</v>
      </c>
      <c r="K340" s="360">
        <v>0.37</v>
      </c>
      <c r="L340" s="360">
        <v>0.28999999999999998</v>
      </c>
      <c r="M340" s="360"/>
      <c r="N340" s="360"/>
      <c r="O340" s="360"/>
      <c r="P340" s="360"/>
      <c r="Q340" s="360"/>
      <c r="R340" s="360">
        <v>0.25</v>
      </c>
      <c r="S340" s="360">
        <f t="shared" si="52"/>
        <v>0</v>
      </c>
      <c r="T340" s="360"/>
      <c r="U340" s="360"/>
      <c r="V340" s="360"/>
      <c r="W340" s="360"/>
      <c r="X340" s="360"/>
      <c r="Y340" s="360"/>
      <c r="Z340" s="360">
        <f t="shared" si="49"/>
        <v>0.09</v>
      </c>
      <c r="AA340" s="360"/>
      <c r="AB340" s="360"/>
      <c r="AC340" s="360"/>
      <c r="AD340" s="360"/>
      <c r="AE340" s="360"/>
      <c r="AF340" s="360"/>
      <c r="AG340" s="360"/>
      <c r="AH340" s="360"/>
      <c r="AI340" s="360"/>
      <c r="AJ340" s="360"/>
      <c r="AK340" s="360"/>
      <c r="AL340" s="360"/>
      <c r="AM340" s="360"/>
      <c r="AN340" s="360"/>
      <c r="AO340" s="360">
        <v>0.09</v>
      </c>
      <c r="AP340" s="360">
        <f t="shared" si="50"/>
        <v>0</v>
      </c>
      <c r="AQ340" s="360"/>
      <c r="AR340" s="366"/>
      <c r="AS340" s="366"/>
      <c r="AT340" s="403" t="s">
        <v>204</v>
      </c>
      <c r="AU340" s="357" t="s">
        <v>157</v>
      </c>
      <c r="AV340" s="360" t="s">
        <v>197</v>
      </c>
      <c r="AW340" s="360" t="s">
        <v>198</v>
      </c>
      <c r="AX340" s="358"/>
      <c r="AY340" s="377"/>
      <c r="AZ340" s="386"/>
    </row>
    <row r="341" spans="1:52" s="356" customFormat="1" ht="31.5">
      <c r="A341" s="357"/>
      <c r="B341" s="357">
        <v>84</v>
      </c>
      <c r="C341" s="357" t="s">
        <v>338</v>
      </c>
      <c r="D341" s="384" t="s">
        <v>1994</v>
      </c>
      <c r="E341" s="360">
        <v>3.77</v>
      </c>
      <c r="F341" s="361"/>
      <c r="G341" s="366" t="s">
        <v>311</v>
      </c>
      <c r="H341" s="360">
        <f t="shared" si="53"/>
        <v>3.77</v>
      </c>
      <c r="I341" s="360">
        <f t="shared" si="48"/>
        <v>0</v>
      </c>
      <c r="J341" s="360"/>
      <c r="K341" s="360"/>
      <c r="L341" s="360"/>
      <c r="M341" s="360"/>
      <c r="N341" s="360"/>
      <c r="O341" s="360">
        <v>3.77</v>
      </c>
      <c r="P341" s="360"/>
      <c r="Q341" s="360"/>
      <c r="R341" s="360"/>
      <c r="S341" s="360">
        <f t="shared" si="52"/>
        <v>0</v>
      </c>
      <c r="T341" s="360"/>
      <c r="U341" s="360"/>
      <c r="V341" s="360"/>
      <c r="W341" s="360"/>
      <c r="X341" s="360"/>
      <c r="Y341" s="360"/>
      <c r="Z341" s="360">
        <f t="shared" si="49"/>
        <v>0</v>
      </c>
      <c r="AA341" s="360"/>
      <c r="AB341" s="360"/>
      <c r="AC341" s="360"/>
      <c r="AD341" s="360"/>
      <c r="AE341" s="360"/>
      <c r="AF341" s="360"/>
      <c r="AG341" s="360"/>
      <c r="AH341" s="360"/>
      <c r="AI341" s="360"/>
      <c r="AJ341" s="360"/>
      <c r="AK341" s="360"/>
      <c r="AL341" s="360"/>
      <c r="AM341" s="360"/>
      <c r="AN341" s="360"/>
      <c r="AO341" s="360"/>
      <c r="AP341" s="360">
        <f t="shared" si="50"/>
        <v>0</v>
      </c>
      <c r="AQ341" s="360"/>
      <c r="AR341" s="366"/>
      <c r="AS341" s="366"/>
      <c r="AT341" s="403" t="s">
        <v>204</v>
      </c>
      <c r="AU341" s="357" t="s">
        <v>157</v>
      </c>
      <c r="AV341" s="360" t="s">
        <v>197</v>
      </c>
      <c r="AW341" s="360" t="s">
        <v>198</v>
      </c>
      <c r="AX341" s="358"/>
      <c r="AY341" s="377"/>
      <c r="AZ341" s="386"/>
    </row>
    <row r="342" spans="1:52" s="356" customFormat="1" ht="15.75">
      <c r="A342" s="357">
        <v>252</v>
      </c>
      <c r="B342" s="357">
        <v>85</v>
      </c>
      <c r="C342" s="357" t="s">
        <v>338</v>
      </c>
      <c r="D342" s="384" t="s">
        <v>2419</v>
      </c>
      <c r="E342" s="360">
        <v>0.72</v>
      </c>
      <c r="F342" s="361"/>
      <c r="G342" s="366" t="s">
        <v>305</v>
      </c>
      <c r="H342" s="360">
        <f t="shared" si="53"/>
        <v>0.72</v>
      </c>
      <c r="I342" s="360">
        <f t="shared" si="48"/>
        <v>0.72</v>
      </c>
      <c r="J342" s="360"/>
      <c r="K342" s="360">
        <v>0.72</v>
      </c>
      <c r="L342" s="360"/>
      <c r="M342" s="360"/>
      <c r="N342" s="360"/>
      <c r="O342" s="360"/>
      <c r="P342" s="360"/>
      <c r="Q342" s="360"/>
      <c r="R342" s="360"/>
      <c r="S342" s="360">
        <f t="shared" si="52"/>
        <v>0</v>
      </c>
      <c r="T342" s="360"/>
      <c r="U342" s="360"/>
      <c r="V342" s="360"/>
      <c r="W342" s="360"/>
      <c r="X342" s="360"/>
      <c r="Y342" s="360"/>
      <c r="Z342" s="360">
        <f t="shared" si="49"/>
        <v>0</v>
      </c>
      <c r="AA342" s="360"/>
      <c r="AB342" s="360"/>
      <c r="AC342" s="360"/>
      <c r="AD342" s="360"/>
      <c r="AE342" s="360"/>
      <c r="AF342" s="360"/>
      <c r="AG342" s="360"/>
      <c r="AH342" s="360"/>
      <c r="AI342" s="360"/>
      <c r="AJ342" s="360"/>
      <c r="AK342" s="360"/>
      <c r="AL342" s="360"/>
      <c r="AM342" s="360"/>
      <c r="AN342" s="360"/>
      <c r="AO342" s="360"/>
      <c r="AP342" s="360">
        <f t="shared" si="50"/>
        <v>0</v>
      </c>
      <c r="AQ342" s="360"/>
      <c r="AR342" s="366"/>
      <c r="AS342" s="366"/>
      <c r="AT342" s="358" t="s">
        <v>2420</v>
      </c>
      <c r="AU342" s="358" t="s">
        <v>157</v>
      </c>
      <c r="AV342" s="360" t="s">
        <v>196</v>
      </c>
      <c r="AW342" s="360" t="s">
        <v>198</v>
      </c>
      <c r="AX342" s="358"/>
      <c r="AY342" s="377"/>
      <c r="AZ342" s="386"/>
    </row>
    <row r="343" spans="1:52" s="356" customFormat="1" ht="31.5">
      <c r="A343" s="357">
        <v>254</v>
      </c>
      <c r="B343" s="357">
        <v>86</v>
      </c>
      <c r="C343" s="357" t="s">
        <v>338</v>
      </c>
      <c r="D343" s="384" t="s">
        <v>2421</v>
      </c>
      <c r="E343" s="360">
        <v>1.1000000000000001</v>
      </c>
      <c r="F343" s="361"/>
      <c r="G343" s="366" t="s">
        <v>2787</v>
      </c>
      <c r="H343" s="360">
        <f t="shared" si="53"/>
        <v>1.1000000000000001</v>
      </c>
      <c r="I343" s="360">
        <f t="shared" si="48"/>
        <v>0.7</v>
      </c>
      <c r="J343" s="360">
        <v>0.7</v>
      </c>
      <c r="K343" s="360"/>
      <c r="L343" s="360">
        <v>0.4</v>
      </c>
      <c r="M343" s="360"/>
      <c r="N343" s="360"/>
      <c r="O343" s="360"/>
      <c r="P343" s="360"/>
      <c r="Q343" s="360"/>
      <c r="R343" s="360"/>
      <c r="S343" s="360">
        <f t="shared" si="52"/>
        <v>0</v>
      </c>
      <c r="T343" s="360"/>
      <c r="U343" s="360"/>
      <c r="V343" s="360"/>
      <c r="W343" s="360"/>
      <c r="X343" s="360"/>
      <c r="Y343" s="360"/>
      <c r="Z343" s="360">
        <f t="shared" si="49"/>
        <v>0</v>
      </c>
      <c r="AA343" s="360"/>
      <c r="AB343" s="360"/>
      <c r="AC343" s="360"/>
      <c r="AD343" s="360"/>
      <c r="AE343" s="360"/>
      <c r="AF343" s="360"/>
      <c r="AG343" s="360"/>
      <c r="AH343" s="360"/>
      <c r="AI343" s="360"/>
      <c r="AJ343" s="360"/>
      <c r="AK343" s="360"/>
      <c r="AL343" s="360"/>
      <c r="AM343" s="360"/>
      <c r="AN343" s="360"/>
      <c r="AO343" s="360"/>
      <c r="AP343" s="360">
        <f t="shared" si="50"/>
        <v>0</v>
      </c>
      <c r="AQ343" s="360"/>
      <c r="AR343" s="366"/>
      <c r="AS343" s="366"/>
      <c r="AT343" s="358" t="s">
        <v>2422</v>
      </c>
      <c r="AU343" s="358" t="s">
        <v>157</v>
      </c>
      <c r="AV343" s="360" t="s">
        <v>196</v>
      </c>
      <c r="AW343" s="360" t="s">
        <v>198</v>
      </c>
      <c r="AX343" s="358"/>
      <c r="AY343" s="377"/>
      <c r="AZ343" s="386"/>
    </row>
    <row r="344" spans="1:52" s="356" customFormat="1" ht="31.5">
      <c r="A344" s="357">
        <v>255</v>
      </c>
      <c r="B344" s="357">
        <v>87</v>
      </c>
      <c r="C344" s="357" t="s">
        <v>338</v>
      </c>
      <c r="D344" s="384" t="s">
        <v>1995</v>
      </c>
      <c r="E344" s="360">
        <v>0.5</v>
      </c>
      <c r="F344" s="361"/>
      <c r="G344" s="366" t="s">
        <v>304</v>
      </c>
      <c r="H344" s="360">
        <f t="shared" si="53"/>
        <v>0.5</v>
      </c>
      <c r="I344" s="360">
        <f t="shared" si="48"/>
        <v>0.5</v>
      </c>
      <c r="J344" s="360">
        <v>0.5</v>
      </c>
      <c r="K344" s="360"/>
      <c r="L344" s="360"/>
      <c r="M344" s="360"/>
      <c r="N344" s="360"/>
      <c r="O344" s="360"/>
      <c r="P344" s="360"/>
      <c r="Q344" s="360"/>
      <c r="R344" s="360"/>
      <c r="S344" s="360">
        <f t="shared" si="52"/>
        <v>0</v>
      </c>
      <c r="T344" s="360"/>
      <c r="U344" s="360"/>
      <c r="V344" s="360"/>
      <c r="W344" s="360"/>
      <c r="X344" s="360"/>
      <c r="Y344" s="360"/>
      <c r="Z344" s="360">
        <f t="shared" si="49"/>
        <v>0</v>
      </c>
      <c r="AA344" s="360"/>
      <c r="AB344" s="360"/>
      <c r="AC344" s="360"/>
      <c r="AD344" s="360"/>
      <c r="AE344" s="360"/>
      <c r="AF344" s="360"/>
      <c r="AG344" s="360"/>
      <c r="AH344" s="360"/>
      <c r="AI344" s="360"/>
      <c r="AJ344" s="360"/>
      <c r="AK344" s="360"/>
      <c r="AL344" s="360"/>
      <c r="AM344" s="360"/>
      <c r="AN344" s="360"/>
      <c r="AO344" s="360"/>
      <c r="AP344" s="360">
        <f t="shared" si="50"/>
        <v>0</v>
      </c>
      <c r="AQ344" s="360"/>
      <c r="AR344" s="366"/>
      <c r="AS344" s="366"/>
      <c r="AT344" s="358" t="s">
        <v>2423</v>
      </c>
      <c r="AU344" s="358" t="s">
        <v>157</v>
      </c>
      <c r="AV344" s="360" t="s">
        <v>196</v>
      </c>
      <c r="AW344" s="360" t="s">
        <v>198</v>
      </c>
      <c r="AX344" s="358"/>
      <c r="AY344" s="377"/>
      <c r="AZ344" s="386"/>
    </row>
    <row r="345" spans="1:52" s="356" customFormat="1" ht="15.75">
      <c r="A345" s="357">
        <v>255</v>
      </c>
      <c r="B345" s="357">
        <v>88</v>
      </c>
      <c r="C345" s="357" t="s">
        <v>338</v>
      </c>
      <c r="D345" s="384" t="s">
        <v>2424</v>
      </c>
      <c r="E345" s="360">
        <v>0.6</v>
      </c>
      <c r="F345" s="361"/>
      <c r="G345" s="366" t="s">
        <v>311</v>
      </c>
      <c r="H345" s="360">
        <f t="shared" si="53"/>
        <v>0.6</v>
      </c>
      <c r="I345" s="360">
        <f t="shared" si="48"/>
        <v>0</v>
      </c>
      <c r="J345" s="360"/>
      <c r="K345" s="360"/>
      <c r="L345" s="360"/>
      <c r="M345" s="360"/>
      <c r="N345" s="360"/>
      <c r="O345" s="360">
        <v>0.6</v>
      </c>
      <c r="P345" s="360"/>
      <c r="Q345" s="360"/>
      <c r="R345" s="360"/>
      <c r="S345" s="360">
        <f t="shared" si="52"/>
        <v>0</v>
      </c>
      <c r="T345" s="360"/>
      <c r="U345" s="360"/>
      <c r="V345" s="360"/>
      <c r="W345" s="360"/>
      <c r="X345" s="360"/>
      <c r="Y345" s="360"/>
      <c r="Z345" s="360">
        <f t="shared" si="49"/>
        <v>0</v>
      </c>
      <c r="AA345" s="360"/>
      <c r="AB345" s="360"/>
      <c r="AC345" s="360"/>
      <c r="AD345" s="360"/>
      <c r="AE345" s="360"/>
      <c r="AF345" s="360"/>
      <c r="AG345" s="360"/>
      <c r="AH345" s="360"/>
      <c r="AI345" s="360"/>
      <c r="AJ345" s="360"/>
      <c r="AK345" s="360"/>
      <c r="AL345" s="360"/>
      <c r="AM345" s="360"/>
      <c r="AN345" s="360"/>
      <c r="AO345" s="360"/>
      <c r="AP345" s="360">
        <f t="shared" si="50"/>
        <v>0</v>
      </c>
      <c r="AQ345" s="360"/>
      <c r="AR345" s="366"/>
      <c r="AS345" s="366"/>
      <c r="AT345" s="358" t="s">
        <v>2425</v>
      </c>
      <c r="AU345" s="358" t="s">
        <v>157</v>
      </c>
      <c r="AV345" s="360" t="s">
        <v>197</v>
      </c>
      <c r="AW345" s="360" t="s">
        <v>198</v>
      </c>
      <c r="AX345" s="358"/>
      <c r="AY345" s="377"/>
      <c r="AZ345" s="386"/>
    </row>
    <row r="346" spans="1:52" s="356" customFormat="1" ht="31.5">
      <c r="A346" s="357">
        <v>265</v>
      </c>
      <c r="B346" s="357">
        <v>89</v>
      </c>
      <c r="C346" s="357" t="s">
        <v>338</v>
      </c>
      <c r="D346" s="384" t="s">
        <v>1996</v>
      </c>
      <c r="E346" s="360">
        <v>1.1000000000000001</v>
      </c>
      <c r="F346" s="361"/>
      <c r="G346" s="366" t="s">
        <v>2227</v>
      </c>
      <c r="H346" s="360">
        <f t="shared" si="53"/>
        <v>1.1000000000000001</v>
      </c>
      <c r="I346" s="360">
        <f t="shared" si="48"/>
        <v>1</v>
      </c>
      <c r="J346" s="360">
        <v>1</v>
      </c>
      <c r="K346" s="360"/>
      <c r="L346" s="360"/>
      <c r="M346" s="360"/>
      <c r="N346" s="360">
        <v>0.1</v>
      </c>
      <c r="O346" s="360"/>
      <c r="P346" s="360"/>
      <c r="Q346" s="360"/>
      <c r="R346" s="360"/>
      <c r="S346" s="360">
        <f t="shared" si="52"/>
        <v>0</v>
      </c>
      <c r="T346" s="360"/>
      <c r="U346" s="360"/>
      <c r="V346" s="360"/>
      <c r="W346" s="360"/>
      <c r="X346" s="360"/>
      <c r="Y346" s="360"/>
      <c r="Z346" s="360">
        <f t="shared" si="49"/>
        <v>0</v>
      </c>
      <c r="AA346" s="360"/>
      <c r="AB346" s="360"/>
      <c r="AC346" s="360"/>
      <c r="AD346" s="360"/>
      <c r="AE346" s="360"/>
      <c r="AF346" s="360"/>
      <c r="AG346" s="360"/>
      <c r="AH346" s="360"/>
      <c r="AI346" s="360"/>
      <c r="AJ346" s="360"/>
      <c r="AK346" s="360"/>
      <c r="AL346" s="360"/>
      <c r="AM346" s="360"/>
      <c r="AN346" s="360"/>
      <c r="AO346" s="360"/>
      <c r="AP346" s="360">
        <f t="shared" si="50"/>
        <v>0</v>
      </c>
      <c r="AQ346" s="360"/>
      <c r="AR346" s="366"/>
      <c r="AS346" s="366"/>
      <c r="AT346" s="358" t="s">
        <v>3232</v>
      </c>
      <c r="AU346" s="358" t="s">
        <v>1796</v>
      </c>
      <c r="AV346" s="360" t="s">
        <v>196</v>
      </c>
      <c r="AW346" s="360" t="s">
        <v>198</v>
      </c>
      <c r="AX346" s="358"/>
      <c r="AY346" s="377"/>
      <c r="AZ346" s="386"/>
    </row>
    <row r="347" spans="1:52" s="356" customFormat="1" ht="31.5">
      <c r="A347" s="357">
        <v>266</v>
      </c>
      <c r="B347" s="357">
        <v>90</v>
      </c>
      <c r="C347" s="357" t="s">
        <v>338</v>
      </c>
      <c r="D347" s="384" t="s">
        <v>1997</v>
      </c>
      <c r="E347" s="360">
        <v>0.8</v>
      </c>
      <c r="F347" s="361"/>
      <c r="G347" s="366" t="s">
        <v>2788</v>
      </c>
      <c r="H347" s="360">
        <f t="shared" si="53"/>
        <v>0.8</v>
      </c>
      <c r="I347" s="360">
        <f t="shared" si="48"/>
        <v>0</v>
      </c>
      <c r="J347" s="360"/>
      <c r="K347" s="360"/>
      <c r="L347" s="360">
        <v>0.4</v>
      </c>
      <c r="M347" s="360"/>
      <c r="N347" s="360">
        <v>0.4</v>
      </c>
      <c r="O347" s="360"/>
      <c r="P347" s="360"/>
      <c r="Q347" s="360"/>
      <c r="R347" s="360"/>
      <c r="S347" s="360">
        <f t="shared" si="52"/>
        <v>0</v>
      </c>
      <c r="T347" s="360"/>
      <c r="U347" s="360"/>
      <c r="V347" s="360"/>
      <c r="W347" s="360"/>
      <c r="X347" s="360"/>
      <c r="Y347" s="360"/>
      <c r="Z347" s="360">
        <f t="shared" si="49"/>
        <v>0</v>
      </c>
      <c r="AA347" s="360"/>
      <c r="AB347" s="360"/>
      <c r="AC347" s="360"/>
      <c r="AD347" s="360"/>
      <c r="AE347" s="360"/>
      <c r="AF347" s="360"/>
      <c r="AG347" s="360"/>
      <c r="AH347" s="360"/>
      <c r="AI347" s="360"/>
      <c r="AJ347" s="360"/>
      <c r="AK347" s="360"/>
      <c r="AL347" s="360"/>
      <c r="AM347" s="360"/>
      <c r="AN347" s="360"/>
      <c r="AO347" s="360"/>
      <c r="AP347" s="360">
        <f t="shared" si="50"/>
        <v>0</v>
      </c>
      <c r="AQ347" s="360"/>
      <c r="AR347" s="366"/>
      <c r="AS347" s="366"/>
      <c r="AT347" s="358" t="s">
        <v>209</v>
      </c>
      <c r="AU347" s="358" t="s">
        <v>1796</v>
      </c>
      <c r="AV347" s="360" t="s">
        <v>196</v>
      </c>
      <c r="AW347" s="360" t="s">
        <v>198</v>
      </c>
      <c r="AX347" s="358"/>
      <c r="AY347" s="377"/>
      <c r="AZ347" s="386"/>
    </row>
    <row r="348" spans="1:52" s="356" customFormat="1" ht="31.5">
      <c r="A348" s="357">
        <v>274</v>
      </c>
      <c r="B348" s="357">
        <v>94</v>
      </c>
      <c r="C348" s="357" t="s">
        <v>338</v>
      </c>
      <c r="D348" s="384" t="s">
        <v>2426</v>
      </c>
      <c r="E348" s="360">
        <v>0.6</v>
      </c>
      <c r="F348" s="361"/>
      <c r="G348" s="366" t="s">
        <v>2793</v>
      </c>
      <c r="H348" s="360">
        <f t="shared" si="53"/>
        <v>0.6</v>
      </c>
      <c r="I348" s="360">
        <f t="shared" si="48"/>
        <v>0.17</v>
      </c>
      <c r="J348" s="360">
        <v>0.17</v>
      </c>
      <c r="K348" s="360"/>
      <c r="L348" s="360">
        <v>0.43</v>
      </c>
      <c r="M348" s="360"/>
      <c r="N348" s="360"/>
      <c r="O348" s="360"/>
      <c r="P348" s="360"/>
      <c r="Q348" s="360"/>
      <c r="R348" s="360"/>
      <c r="S348" s="360">
        <f t="shared" si="52"/>
        <v>0</v>
      </c>
      <c r="T348" s="360"/>
      <c r="U348" s="360"/>
      <c r="V348" s="360"/>
      <c r="W348" s="360"/>
      <c r="X348" s="360"/>
      <c r="Y348" s="360"/>
      <c r="Z348" s="360">
        <f t="shared" si="49"/>
        <v>0</v>
      </c>
      <c r="AA348" s="360"/>
      <c r="AB348" s="360"/>
      <c r="AC348" s="360"/>
      <c r="AD348" s="360"/>
      <c r="AE348" s="360"/>
      <c r="AF348" s="360"/>
      <c r="AG348" s="360"/>
      <c r="AH348" s="360"/>
      <c r="AI348" s="360"/>
      <c r="AJ348" s="360"/>
      <c r="AK348" s="360"/>
      <c r="AL348" s="360"/>
      <c r="AM348" s="360"/>
      <c r="AN348" s="360"/>
      <c r="AO348" s="360"/>
      <c r="AP348" s="360">
        <f t="shared" si="50"/>
        <v>0</v>
      </c>
      <c r="AQ348" s="360"/>
      <c r="AR348" s="366"/>
      <c r="AS348" s="366"/>
      <c r="AT348" s="358" t="s">
        <v>2427</v>
      </c>
      <c r="AU348" s="358" t="s">
        <v>154</v>
      </c>
      <c r="AV348" s="360" t="s">
        <v>196</v>
      </c>
      <c r="AW348" s="360" t="s">
        <v>198</v>
      </c>
      <c r="AX348" s="358"/>
      <c r="AY348" s="377"/>
      <c r="AZ348" s="386"/>
    </row>
    <row r="349" spans="1:52" s="356" customFormat="1" ht="15.75">
      <c r="A349" s="357"/>
      <c r="B349" s="357">
        <v>95</v>
      </c>
      <c r="C349" s="357" t="s">
        <v>338</v>
      </c>
      <c r="D349" s="384" t="s">
        <v>2428</v>
      </c>
      <c r="E349" s="360">
        <v>0.74</v>
      </c>
      <c r="F349" s="361"/>
      <c r="G349" s="366" t="s">
        <v>304</v>
      </c>
      <c r="H349" s="360">
        <f t="shared" si="53"/>
        <v>0.74</v>
      </c>
      <c r="I349" s="360">
        <f t="shared" si="48"/>
        <v>0.74</v>
      </c>
      <c r="J349" s="360">
        <v>0.74</v>
      </c>
      <c r="K349" s="360"/>
      <c r="L349" s="360"/>
      <c r="M349" s="360"/>
      <c r="N349" s="360"/>
      <c r="O349" s="360"/>
      <c r="P349" s="360"/>
      <c r="Q349" s="360"/>
      <c r="R349" s="360"/>
      <c r="S349" s="360">
        <f t="shared" si="52"/>
        <v>0</v>
      </c>
      <c r="T349" s="360"/>
      <c r="U349" s="360"/>
      <c r="V349" s="360"/>
      <c r="W349" s="360"/>
      <c r="X349" s="360"/>
      <c r="Y349" s="360"/>
      <c r="Z349" s="360">
        <f t="shared" si="49"/>
        <v>0</v>
      </c>
      <c r="AA349" s="360"/>
      <c r="AB349" s="360"/>
      <c r="AC349" s="360"/>
      <c r="AD349" s="360"/>
      <c r="AE349" s="360"/>
      <c r="AF349" s="360"/>
      <c r="AG349" s="360"/>
      <c r="AH349" s="360"/>
      <c r="AI349" s="360"/>
      <c r="AJ349" s="360"/>
      <c r="AK349" s="360"/>
      <c r="AL349" s="360"/>
      <c r="AM349" s="360"/>
      <c r="AN349" s="360"/>
      <c r="AO349" s="360"/>
      <c r="AP349" s="360">
        <f t="shared" si="50"/>
        <v>0</v>
      </c>
      <c r="AQ349" s="360"/>
      <c r="AR349" s="366"/>
      <c r="AS349" s="366"/>
      <c r="AT349" s="358" t="s">
        <v>2429</v>
      </c>
      <c r="AU349" s="358" t="s">
        <v>154</v>
      </c>
      <c r="AV349" s="360" t="s">
        <v>197</v>
      </c>
      <c r="AW349" s="360" t="s">
        <v>198</v>
      </c>
      <c r="AX349" s="358"/>
      <c r="AY349" s="377"/>
      <c r="AZ349" s="386"/>
    </row>
    <row r="350" spans="1:52" s="356" customFormat="1" ht="31.5">
      <c r="A350" s="357"/>
      <c r="B350" s="357">
        <v>96</v>
      </c>
      <c r="C350" s="357" t="s">
        <v>338</v>
      </c>
      <c r="D350" s="384" t="s">
        <v>2430</v>
      </c>
      <c r="E350" s="360">
        <v>1.46</v>
      </c>
      <c r="F350" s="361"/>
      <c r="G350" s="366" t="s">
        <v>1998</v>
      </c>
      <c r="H350" s="360">
        <f t="shared" si="53"/>
        <v>1.46</v>
      </c>
      <c r="I350" s="360">
        <f t="shared" si="48"/>
        <v>1.27</v>
      </c>
      <c r="J350" s="360">
        <v>1.27</v>
      </c>
      <c r="K350" s="360"/>
      <c r="L350" s="360"/>
      <c r="M350" s="360"/>
      <c r="N350" s="360">
        <v>0.19</v>
      </c>
      <c r="O350" s="360"/>
      <c r="P350" s="360"/>
      <c r="Q350" s="360"/>
      <c r="R350" s="360"/>
      <c r="S350" s="360">
        <f t="shared" si="52"/>
        <v>0</v>
      </c>
      <c r="T350" s="360"/>
      <c r="U350" s="360"/>
      <c r="V350" s="360"/>
      <c r="W350" s="360"/>
      <c r="X350" s="360"/>
      <c r="Y350" s="360"/>
      <c r="Z350" s="360">
        <f t="shared" si="49"/>
        <v>0</v>
      </c>
      <c r="AA350" s="360"/>
      <c r="AB350" s="360"/>
      <c r="AC350" s="360"/>
      <c r="AD350" s="360"/>
      <c r="AE350" s="360"/>
      <c r="AF350" s="360"/>
      <c r="AG350" s="360"/>
      <c r="AH350" s="360"/>
      <c r="AI350" s="360"/>
      <c r="AJ350" s="360"/>
      <c r="AK350" s="360"/>
      <c r="AL350" s="360"/>
      <c r="AM350" s="360"/>
      <c r="AN350" s="360"/>
      <c r="AO350" s="360"/>
      <c r="AP350" s="360">
        <f t="shared" si="50"/>
        <v>0</v>
      </c>
      <c r="AQ350" s="360"/>
      <c r="AR350" s="366"/>
      <c r="AS350" s="366"/>
      <c r="AT350" s="358" t="s">
        <v>2431</v>
      </c>
      <c r="AU350" s="358" t="s">
        <v>154</v>
      </c>
      <c r="AV350" s="360" t="s">
        <v>197</v>
      </c>
      <c r="AW350" s="360" t="s">
        <v>198</v>
      </c>
      <c r="AX350" s="358"/>
      <c r="AY350" s="377"/>
      <c r="AZ350" s="386"/>
    </row>
    <row r="351" spans="1:52" s="356" customFormat="1" ht="15.75">
      <c r="A351" s="357">
        <v>275</v>
      </c>
      <c r="B351" s="357">
        <v>97</v>
      </c>
      <c r="C351" s="357" t="s">
        <v>338</v>
      </c>
      <c r="D351" s="384" t="s">
        <v>2432</v>
      </c>
      <c r="E351" s="360">
        <v>0.55000000000000004</v>
      </c>
      <c r="F351" s="361"/>
      <c r="G351" s="366" t="s">
        <v>304</v>
      </c>
      <c r="H351" s="360">
        <f t="shared" si="53"/>
        <v>0.55000000000000004</v>
      </c>
      <c r="I351" s="360">
        <f t="shared" si="48"/>
        <v>0.55000000000000004</v>
      </c>
      <c r="J351" s="360">
        <v>0.55000000000000004</v>
      </c>
      <c r="K351" s="360"/>
      <c r="L351" s="360"/>
      <c r="M351" s="360"/>
      <c r="N351" s="360"/>
      <c r="O351" s="360"/>
      <c r="P351" s="360"/>
      <c r="Q351" s="360"/>
      <c r="R351" s="360"/>
      <c r="S351" s="360">
        <f t="shared" si="52"/>
        <v>0</v>
      </c>
      <c r="T351" s="360"/>
      <c r="U351" s="360"/>
      <c r="V351" s="360"/>
      <c r="W351" s="360"/>
      <c r="X351" s="360"/>
      <c r="Y351" s="360"/>
      <c r="Z351" s="360">
        <f t="shared" si="49"/>
        <v>0</v>
      </c>
      <c r="AA351" s="360"/>
      <c r="AB351" s="360"/>
      <c r="AC351" s="360"/>
      <c r="AD351" s="360"/>
      <c r="AE351" s="360"/>
      <c r="AF351" s="360"/>
      <c r="AG351" s="360"/>
      <c r="AH351" s="360"/>
      <c r="AI351" s="360"/>
      <c r="AJ351" s="360"/>
      <c r="AK351" s="360"/>
      <c r="AL351" s="360"/>
      <c r="AM351" s="360"/>
      <c r="AN351" s="360"/>
      <c r="AO351" s="360"/>
      <c r="AP351" s="360">
        <f t="shared" si="50"/>
        <v>0</v>
      </c>
      <c r="AQ351" s="360"/>
      <c r="AR351" s="366"/>
      <c r="AS351" s="366"/>
      <c r="AT351" s="358" t="s">
        <v>2433</v>
      </c>
      <c r="AU351" s="358" t="s">
        <v>154</v>
      </c>
      <c r="AV351" s="360" t="s">
        <v>196</v>
      </c>
      <c r="AW351" s="360" t="s">
        <v>198</v>
      </c>
      <c r="AX351" s="358"/>
      <c r="AY351" s="377"/>
      <c r="AZ351" s="386"/>
    </row>
    <row r="352" spans="1:52" s="356" customFormat="1" ht="15.75">
      <c r="A352" s="357">
        <v>275</v>
      </c>
      <c r="B352" s="357">
        <v>98</v>
      </c>
      <c r="C352" s="357" t="s">
        <v>338</v>
      </c>
      <c r="D352" s="384" t="s">
        <v>2434</v>
      </c>
      <c r="E352" s="360">
        <v>0.28000000000000003</v>
      </c>
      <c r="F352" s="361"/>
      <c r="G352" s="366" t="s">
        <v>304</v>
      </c>
      <c r="H352" s="360">
        <f t="shared" si="53"/>
        <v>0.28000000000000003</v>
      </c>
      <c r="I352" s="360">
        <f t="shared" si="48"/>
        <v>0.28000000000000003</v>
      </c>
      <c r="J352" s="360">
        <v>0.28000000000000003</v>
      </c>
      <c r="K352" s="360"/>
      <c r="L352" s="360"/>
      <c r="M352" s="360"/>
      <c r="N352" s="360"/>
      <c r="O352" s="360"/>
      <c r="P352" s="360"/>
      <c r="Q352" s="360"/>
      <c r="R352" s="360"/>
      <c r="S352" s="360">
        <f t="shared" si="52"/>
        <v>0</v>
      </c>
      <c r="T352" s="360"/>
      <c r="U352" s="360"/>
      <c r="V352" s="360"/>
      <c r="W352" s="360"/>
      <c r="X352" s="360"/>
      <c r="Y352" s="360"/>
      <c r="Z352" s="360">
        <f t="shared" si="49"/>
        <v>0</v>
      </c>
      <c r="AA352" s="360"/>
      <c r="AB352" s="360"/>
      <c r="AC352" s="360"/>
      <c r="AD352" s="360"/>
      <c r="AE352" s="360"/>
      <c r="AF352" s="360"/>
      <c r="AG352" s="360"/>
      <c r="AH352" s="360"/>
      <c r="AI352" s="360"/>
      <c r="AJ352" s="360"/>
      <c r="AK352" s="360"/>
      <c r="AL352" s="360"/>
      <c r="AM352" s="360"/>
      <c r="AN352" s="360"/>
      <c r="AO352" s="360"/>
      <c r="AP352" s="360">
        <f t="shared" si="50"/>
        <v>0</v>
      </c>
      <c r="AQ352" s="360"/>
      <c r="AR352" s="366"/>
      <c r="AS352" s="366"/>
      <c r="AT352" s="358" t="s">
        <v>3248</v>
      </c>
      <c r="AU352" s="358" t="s">
        <v>154</v>
      </c>
      <c r="AV352" s="360" t="s">
        <v>197</v>
      </c>
      <c r="AW352" s="360" t="s">
        <v>198</v>
      </c>
      <c r="AX352" s="358"/>
      <c r="AY352" s="377"/>
      <c r="AZ352" s="386"/>
    </row>
    <row r="353" spans="1:53" s="356" customFormat="1" ht="31.5">
      <c r="A353" s="357"/>
      <c r="B353" s="357">
        <v>99</v>
      </c>
      <c r="C353" s="357" t="s">
        <v>338</v>
      </c>
      <c r="D353" s="384" t="s">
        <v>1999</v>
      </c>
      <c r="E353" s="360">
        <v>0.2</v>
      </c>
      <c r="F353" s="361"/>
      <c r="G353" s="366" t="s">
        <v>190</v>
      </c>
      <c r="H353" s="360">
        <f t="shared" si="53"/>
        <v>0.2</v>
      </c>
      <c r="I353" s="360">
        <f t="shared" si="48"/>
        <v>0</v>
      </c>
      <c r="J353" s="360"/>
      <c r="K353" s="360"/>
      <c r="L353" s="360">
        <v>0.2</v>
      </c>
      <c r="M353" s="360"/>
      <c r="N353" s="360"/>
      <c r="O353" s="360"/>
      <c r="P353" s="360"/>
      <c r="Q353" s="360"/>
      <c r="R353" s="360"/>
      <c r="S353" s="360"/>
      <c r="T353" s="360"/>
      <c r="U353" s="360"/>
      <c r="V353" s="360"/>
      <c r="W353" s="360"/>
      <c r="X353" s="360"/>
      <c r="Y353" s="360"/>
      <c r="Z353" s="360">
        <f t="shared" si="49"/>
        <v>0</v>
      </c>
      <c r="AA353" s="360"/>
      <c r="AB353" s="360"/>
      <c r="AC353" s="360"/>
      <c r="AD353" s="360"/>
      <c r="AE353" s="360"/>
      <c r="AF353" s="360"/>
      <c r="AG353" s="360"/>
      <c r="AH353" s="360"/>
      <c r="AI353" s="360"/>
      <c r="AJ353" s="360"/>
      <c r="AK353" s="360"/>
      <c r="AL353" s="360"/>
      <c r="AM353" s="360"/>
      <c r="AN353" s="360"/>
      <c r="AO353" s="360"/>
      <c r="AP353" s="360">
        <f t="shared" si="50"/>
        <v>0</v>
      </c>
      <c r="AQ353" s="360"/>
      <c r="AR353" s="366"/>
      <c r="AS353" s="366"/>
      <c r="AT353" s="358" t="s">
        <v>2435</v>
      </c>
      <c r="AU353" s="357" t="s">
        <v>160</v>
      </c>
      <c r="AV353" s="360" t="s">
        <v>197</v>
      </c>
      <c r="AW353" s="360" t="s">
        <v>198</v>
      </c>
      <c r="AX353" s="358"/>
      <c r="AY353" s="377"/>
      <c r="AZ353" s="386"/>
    </row>
    <row r="354" spans="1:53" s="356" customFormat="1" ht="49.9" customHeight="1">
      <c r="A354" s="357"/>
      <c r="B354" s="357">
        <v>100</v>
      </c>
      <c r="C354" s="357" t="s">
        <v>338</v>
      </c>
      <c r="D354" s="384" t="s">
        <v>2000</v>
      </c>
      <c r="E354" s="360">
        <v>0.22</v>
      </c>
      <c r="F354" s="361"/>
      <c r="G354" s="366" t="s">
        <v>305</v>
      </c>
      <c r="H354" s="360">
        <f t="shared" si="53"/>
        <v>0.22</v>
      </c>
      <c r="I354" s="360">
        <f t="shared" si="48"/>
        <v>0.22</v>
      </c>
      <c r="J354" s="360"/>
      <c r="K354" s="360">
        <v>0.22</v>
      </c>
      <c r="L354" s="360"/>
      <c r="M354" s="360"/>
      <c r="N354" s="360"/>
      <c r="O354" s="360"/>
      <c r="P354" s="360"/>
      <c r="Q354" s="360"/>
      <c r="R354" s="360"/>
      <c r="S354" s="360"/>
      <c r="T354" s="360"/>
      <c r="U354" s="360"/>
      <c r="V354" s="360"/>
      <c r="W354" s="360"/>
      <c r="X354" s="360"/>
      <c r="Y354" s="360"/>
      <c r="Z354" s="360">
        <f t="shared" si="49"/>
        <v>0</v>
      </c>
      <c r="AA354" s="360"/>
      <c r="AB354" s="360"/>
      <c r="AC354" s="360"/>
      <c r="AD354" s="360"/>
      <c r="AE354" s="360"/>
      <c r="AF354" s="360"/>
      <c r="AG354" s="360"/>
      <c r="AH354" s="360"/>
      <c r="AI354" s="360"/>
      <c r="AJ354" s="360"/>
      <c r="AK354" s="360"/>
      <c r="AL354" s="360"/>
      <c r="AM354" s="360"/>
      <c r="AN354" s="360"/>
      <c r="AO354" s="360"/>
      <c r="AP354" s="360">
        <f t="shared" si="50"/>
        <v>0</v>
      </c>
      <c r="AQ354" s="360"/>
      <c r="AR354" s="366"/>
      <c r="AS354" s="366"/>
      <c r="AT354" s="358" t="s">
        <v>2435</v>
      </c>
      <c r="AU354" s="357" t="s">
        <v>160</v>
      </c>
      <c r="AV354" s="360" t="s">
        <v>197</v>
      </c>
      <c r="AW354" s="360" t="s">
        <v>198</v>
      </c>
      <c r="AX354" s="358"/>
      <c r="AY354" s="377"/>
      <c r="AZ354" s="386"/>
    </row>
    <row r="355" spans="1:53" s="356" customFormat="1" ht="31.5">
      <c r="A355" s="357"/>
      <c r="B355" s="357">
        <v>101</v>
      </c>
      <c r="C355" s="357" t="s">
        <v>338</v>
      </c>
      <c r="D355" s="384" t="s">
        <v>2001</v>
      </c>
      <c r="E355" s="360">
        <v>0.5</v>
      </c>
      <c r="F355" s="361"/>
      <c r="G355" s="366" t="s">
        <v>312</v>
      </c>
      <c r="H355" s="360">
        <f t="shared" si="53"/>
        <v>0.5</v>
      </c>
      <c r="I355" s="360">
        <f t="shared" si="48"/>
        <v>0</v>
      </c>
      <c r="J355" s="360"/>
      <c r="K355" s="360"/>
      <c r="L355" s="360"/>
      <c r="M355" s="360"/>
      <c r="N355" s="360"/>
      <c r="O355" s="360"/>
      <c r="P355" s="360"/>
      <c r="Q355" s="360"/>
      <c r="R355" s="360">
        <v>0.5</v>
      </c>
      <c r="S355" s="360">
        <f t="shared" ref="S355:S464" si="54">SUM(T355:Y355)</f>
        <v>0</v>
      </c>
      <c r="T355" s="360"/>
      <c r="U355" s="360"/>
      <c r="V355" s="360"/>
      <c r="W355" s="360"/>
      <c r="X355" s="360"/>
      <c r="Y355" s="360"/>
      <c r="Z355" s="360">
        <f t="shared" si="49"/>
        <v>0</v>
      </c>
      <c r="AA355" s="360"/>
      <c r="AB355" s="360"/>
      <c r="AC355" s="360"/>
      <c r="AD355" s="360"/>
      <c r="AE355" s="360"/>
      <c r="AF355" s="360"/>
      <c r="AG355" s="360"/>
      <c r="AH355" s="360"/>
      <c r="AI355" s="360"/>
      <c r="AJ355" s="360"/>
      <c r="AK355" s="360"/>
      <c r="AL355" s="360"/>
      <c r="AM355" s="360"/>
      <c r="AN355" s="360"/>
      <c r="AO355" s="360"/>
      <c r="AP355" s="360">
        <f t="shared" si="50"/>
        <v>0</v>
      </c>
      <c r="AQ355" s="360"/>
      <c r="AR355" s="366"/>
      <c r="AS355" s="366"/>
      <c r="AT355" s="425" t="s">
        <v>569</v>
      </c>
      <c r="AU355" s="357" t="s">
        <v>160</v>
      </c>
      <c r="AV355" s="360" t="s">
        <v>197</v>
      </c>
      <c r="AW355" s="360" t="s">
        <v>198</v>
      </c>
      <c r="AX355" s="358"/>
      <c r="AY355" s="377"/>
      <c r="AZ355" s="386"/>
    </row>
    <row r="356" spans="1:53" s="356" customFormat="1" ht="15.75">
      <c r="A356" s="357" t="s">
        <v>2002</v>
      </c>
      <c r="B356" s="357">
        <v>102</v>
      </c>
      <c r="C356" s="357" t="s">
        <v>338</v>
      </c>
      <c r="D356" s="382" t="s">
        <v>2436</v>
      </c>
      <c r="E356" s="360">
        <v>1</v>
      </c>
      <c r="F356" s="361"/>
      <c r="G356" s="366" t="s">
        <v>308</v>
      </c>
      <c r="H356" s="360">
        <f t="shared" si="53"/>
        <v>1</v>
      </c>
      <c r="I356" s="360">
        <f t="shared" si="48"/>
        <v>0</v>
      </c>
      <c r="J356" s="360"/>
      <c r="K356" s="360"/>
      <c r="L356" s="360"/>
      <c r="M356" s="360"/>
      <c r="N356" s="360">
        <v>1</v>
      </c>
      <c r="O356" s="360"/>
      <c r="P356" s="360"/>
      <c r="Q356" s="360"/>
      <c r="R356" s="360"/>
      <c r="S356" s="360">
        <f t="shared" si="54"/>
        <v>0</v>
      </c>
      <c r="T356" s="360"/>
      <c r="U356" s="360"/>
      <c r="V356" s="360"/>
      <c r="W356" s="360"/>
      <c r="X356" s="360"/>
      <c r="Y356" s="360"/>
      <c r="Z356" s="360">
        <f t="shared" si="49"/>
        <v>0</v>
      </c>
      <c r="AA356" s="360"/>
      <c r="AB356" s="360"/>
      <c r="AC356" s="360"/>
      <c r="AD356" s="360"/>
      <c r="AE356" s="360"/>
      <c r="AF356" s="360"/>
      <c r="AG356" s="360"/>
      <c r="AH356" s="360"/>
      <c r="AI356" s="360"/>
      <c r="AJ356" s="360"/>
      <c r="AK356" s="360"/>
      <c r="AL356" s="360"/>
      <c r="AM356" s="360"/>
      <c r="AN356" s="360"/>
      <c r="AO356" s="360"/>
      <c r="AP356" s="360">
        <f t="shared" si="50"/>
        <v>0</v>
      </c>
      <c r="AQ356" s="360"/>
      <c r="AR356" s="366"/>
      <c r="AS356" s="366"/>
      <c r="AT356" s="358"/>
      <c r="AU356" s="357" t="s">
        <v>159</v>
      </c>
      <c r="AV356" s="360" t="s">
        <v>197</v>
      </c>
      <c r="AW356" s="360" t="s">
        <v>198</v>
      </c>
      <c r="AX356" s="358"/>
      <c r="AY356" s="377"/>
      <c r="AZ356" s="386"/>
    </row>
    <row r="357" spans="1:53" s="413" customFormat="1" ht="15.75">
      <c r="A357" s="357" t="s">
        <v>2003</v>
      </c>
      <c r="B357" s="407">
        <v>103</v>
      </c>
      <c r="C357" s="407" t="s">
        <v>338</v>
      </c>
      <c r="D357" s="408" t="s">
        <v>2437</v>
      </c>
      <c r="E357" s="409">
        <v>2</v>
      </c>
      <c r="F357" s="435"/>
      <c r="G357" s="549" t="s">
        <v>308</v>
      </c>
      <c r="H357" s="409">
        <f t="shared" si="53"/>
        <v>2</v>
      </c>
      <c r="I357" s="409">
        <f t="shared" si="48"/>
        <v>0</v>
      </c>
      <c r="J357" s="409"/>
      <c r="K357" s="409"/>
      <c r="L357" s="409"/>
      <c r="M357" s="409"/>
      <c r="N357" s="409">
        <v>2</v>
      </c>
      <c r="O357" s="409"/>
      <c r="P357" s="409"/>
      <c r="Q357" s="409"/>
      <c r="R357" s="409"/>
      <c r="S357" s="409">
        <f t="shared" si="54"/>
        <v>0</v>
      </c>
      <c r="T357" s="409"/>
      <c r="U357" s="409"/>
      <c r="V357" s="409"/>
      <c r="W357" s="409"/>
      <c r="X357" s="409"/>
      <c r="Y357" s="409"/>
      <c r="Z357" s="409">
        <f t="shared" si="49"/>
        <v>0</v>
      </c>
      <c r="AA357" s="409"/>
      <c r="AB357" s="409"/>
      <c r="AC357" s="409"/>
      <c r="AD357" s="409"/>
      <c r="AE357" s="409"/>
      <c r="AF357" s="409"/>
      <c r="AG357" s="409"/>
      <c r="AH357" s="409"/>
      <c r="AI357" s="409"/>
      <c r="AJ357" s="409"/>
      <c r="AK357" s="409"/>
      <c r="AL357" s="409"/>
      <c r="AM357" s="409"/>
      <c r="AN357" s="409"/>
      <c r="AO357" s="409"/>
      <c r="AP357" s="409">
        <f t="shared" si="50"/>
        <v>0</v>
      </c>
      <c r="AQ357" s="409"/>
      <c r="AR357" s="549"/>
      <c r="AS357" s="549"/>
      <c r="AT357" s="441"/>
      <c r="AU357" s="407" t="s">
        <v>159</v>
      </c>
      <c r="AV357" s="409" t="s">
        <v>197</v>
      </c>
      <c r="AW357" s="409" t="s">
        <v>198</v>
      </c>
      <c r="AX357" s="358"/>
      <c r="AY357" s="377"/>
      <c r="AZ357" s="386"/>
      <c r="BA357" s="356"/>
    </row>
    <row r="358" spans="1:53" s="413" customFormat="1" ht="15.75">
      <c r="A358" s="357" t="s">
        <v>2004</v>
      </c>
      <c r="B358" s="407">
        <v>104</v>
      </c>
      <c r="C358" s="407" t="s">
        <v>338</v>
      </c>
      <c r="D358" s="408" t="s">
        <v>2438</v>
      </c>
      <c r="E358" s="409">
        <v>2.7</v>
      </c>
      <c r="F358" s="435"/>
      <c r="G358" s="549" t="s">
        <v>308</v>
      </c>
      <c r="H358" s="409">
        <f t="shared" si="53"/>
        <v>2</v>
      </c>
      <c r="I358" s="409">
        <f t="shared" si="48"/>
        <v>0</v>
      </c>
      <c r="J358" s="409"/>
      <c r="K358" s="409"/>
      <c r="L358" s="409"/>
      <c r="M358" s="409"/>
      <c r="N358" s="409">
        <v>2</v>
      </c>
      <c r="O358" s="409"/>
      <c r="P358" s="409"/>
      <c r="Q358" s="409"/>
      <c r="R358" s="409"/>
      <c r="S358" s="409">
        <f t="shared" si="54"/>
        <v>0</v>
      </c>
      <c r="T358" s="409"/>
      <c r="U358" s="409"/>
      <c r="V358" s="409"/>
      <c r="W358" s="409"/>
      <c r="X358" s="409"/>
      <c r="Y358" s="409"/>
      <c r="Z358" s="409">
        <f t="shared" si="49"/>
        <v>0</v>
      </c>
      <c r="AA358" s="409"/>
      <c r="AB358" s="409"/>
      <c r="AC358" s="409"/>
      <c r="AD358" s="409"/>
      <c r="AE358" s="409"/>
      <c r="AF358" s="409"/>
      <c r="AG358" s="409"/>
      <c r="AH358" s="409"/>
      <c r="AI358" s="409"/>
      <c r="AJ358" s="409"/>
      <c r="AK358" s="409"/>
      <c r="AL358" s="409"/>
      <c r="AM358" s="409"/>
      <c r="AN358" s="409"/>
      <c r="AO358" s="409"/>
      <c r="AP358" s="409">
        <f t="shared" si="50"/>
        <v>0</v>
      </c>
      <c r="AQ358" s="409"/>
      <c r="AR358" s="549"/>
      <c r="AS358" s="549"/>
      <c r="AT358" s="441"/>
      <c r="AU358" s="407" t="s">
        <v>159</v>
      </c>
      <c r="AV358" s="409" t="s">
        <v>197</v>
      </c>
      <c r="AW358" s="409" t="s">
        <v>198</v>
      </c>
      <c r="AX358" s="358"/>
      <c r="AY358" s="377"/>
      <c r="AZ358" s="386"/>
      <c r="BA358" s="356"/>
    </row>
    <row r="359" spans="1:53" s="356" customFormat="1" ht="15.75">
      <c r="A359" s="357" t="s">
        <v>2005</v>
      </c>
      <c r="B359" s="357">
        <v>105</v>
      </c>
      <c r="C359" s="357" t="s">
        <v>338</v>
      </c>
      <c r="D359" s="384" t="s">
        <v>2439</v>
      </c>
      <c r="E359" s="360">
        <v>0.4</v>
      </c>
      <c r="F359" s="361"/>
      <c r="G359" s="366" t="s">
        <v>308</v>
      </c>
      <c r="H359" s="360">
        <f t="shared" si="53"/>
        <v>0.4</v>
      </c>
      <c r="I359" s="360">
        <f t="shared" si="48"/>
        <v>0</v>
      </c>
      <c r="J359" s="360"/>
      <c r="K359" s="360"/>
      <c r="L359" s="360"/>
      <c r="M359" s="360"/>
      <c r="N359" s="360">
        <v>0.4</v>
      </c>
      <c r="O359" s="360"/>
      <c r="P359" s="360"/>
      <c r="Q359" s="360"/>
      <c r="R359" s="360"/>
      <c r="S359" s="360">
        <f t="shared" si="54"/>
        <v>0</v>
      </c>
      <c r="T359" s="360"/>
      <c r="U359" s="360"/>
      <c r="V359" s="360"/>
      <c r="W359" s="360"/>
      <c r="X359" s="360"/>
      <c r="Y359" s="360"/>
      <c r="Z359" s="360">
        <f t="shared" si="49"/>
        <v>0</v>
      </c>
      <c r="AA359" s="360"/>
      <c r="AB359" s="360"/>
      <c r="AC359" s="360"/>
      <c r="AD359" s="360"/>
      <c r="AE359" s="360"/>
      <c r="AF359" s="360"/>
      <c r="AG359" s="360"/>
      <c r="AH359" s="360"/>
      <c r="AI359" s="360"/>
      <c r="AJ359" s="360"/>
      <c r="AK359" s="360"/>
      <c r="AL359" s="360"/>
      <c r="AM359" s="360"/>
      <c r="AN359" s="360"/>
      <c r="AO359" s="360"/>
      <c r="AP359" s="360">
        <f t="shared" si="50"/>
        <v>0</v>
      </c>
      <c r="AQ359" s="360"/>
      <c r="AR359" s="366"/>
      <c r="AS359" s="366"/>
      <c r="AT359" s="358"/>
      <c r="AU359" s="357" t="s">
        <v>159</v>
      </c>
      <c r="AV359" s="360" t="s">
        <v>197</v>
      </c>
      <c r="AW359" s="360" t="s">
        <v>198</v>
      </c>
      <c r="AX359" s="358"/>
      <c r="AY359" s="377"/>
      <c r="AZ359" s="386"/>
    </row>
    <row r="360" spans="1:53" s="356" customFormat="1" ht="15.75">
      <c r="A360" s="357" t="s">
        <v>2006</v>
      </c>
      <c r="B360" s="357">
        <v>106</v>
      </c>
      <c r="C360" s="357" t="s">
        <v>338</v>
      </c>
      <c r="D360" s="384" t="s">
        <v>2440</v>
      </c>
      <c r="E360" s="360">
        <v>1.5</v>
      </c>
      <c r="F360" s="361"/>
      <c r="G360" s="366" t="s">
        <v>308</v>
      </c>
      <c r="H360" s="360">
        <f t="shared" si="53"/>
        <v>1.5</v>
      </c>
      <c r="I360" s="360">
        <f t="shared" si="48"/>
        <v>0</v>
      </c>
      <c r="J360" s="360"/>
      <c r="K360" s="360"/>
      <c r="L360" s="360"/>
      <c r="M360" s="360"/>
      <c r="N360" s="360">
        <v>1.5</v>
      </c>
      <c r="O360" s="360"/>
      <c r="P360" s="360"/>
      <c r="Q360" s="360"/>
      <c r="R360" s="360"/>
      <c r="S360" s="360">
        <f t="shared" si="54"/>
        <v>0</v>
      </c>
      <c r="T360" s="360"/>
      <c r="U360" s="360"/>
      <c r="V360" s="360"/>
      <c r="W360" s="360"/>
      <c r="X360" s="360"/>
      <c r="Y360" s="360"/>
      <c r="Z360" s="360">
        <f t="shared" si="49"/>
        <v>0</v>
      </c>
      <c r="AA360" s="360"/>
      <c r="AB360" s="360"/>
      <c r="AC360" s="360"/>
      <c r="AD360" s="360"/>
      <c r="AE360" s="360"/>
      <c r="AF360" s="360"/>
      <c r="AG360" s="360"/>
      <c r="AH360" s="360"/>
      <c r="AI360" s="360"/>
      <c r="AJ360" s="360"/>
      <c r="AK360" s="360"/>
      <c r="AL360" s="360"/>
      <c r="AM360" s="360"/>
      <c r="AN360" s="360"/>
      <c r="AO360" s="360"/>
      <c r="AP360" s="360">
        <f t="shared" si="50"/>
        <v>0</v>
      </c>
      <c r="AQ360" s="360"/>
      <c r="AR360" s="366"/>
      <c r="AS360" s="366"/>
      <c r="AT360" s="358"/>
      <c r="AU360" s="357" t="s">
        <v>159</v>
      </c>
      <c r="AV360" s="360" t="s">
        <v>197</v>
      </c>
      <c r="AW360" s="360" t="s">
        <v>198</v>
      </c>
      <c r="AX360" s="358"/>
      <c r="AY360" s="377"/>
      <c r="AZ360" s="386"/>
    </row>
    <row r="361" spans="1:53" s="356" customFormat="1" ht="15.75">
      <c r="A361" s="357">
        <v>279</v>
      </c>
      <c r="B361" s="357">
        <v>107</v>
      </c>
      <c r="C361" s="357" t="s">
        <v>338</v>
      </c>
      <c r="D361" s="384" t="s">
        <v>2441</v>
      </c>
      <c r="E361" s="360">
        <v>0.5</v>
      </c>
      <c r="F361" s="361"/>
      <c r="G361" s="366" t="s">
        <v>308</v>
      </c>
      <c r="H361" s="360">
        <f t="shared" si="53"/>
        <v>0.5</v>
      </c>
      <c r="I361" s="360">
        <f t="shared" si="48"/>
        <v>0</v>
      </c>
      <c r="J361" s="360"/>
      <c r="K361" s="360"/>
      <c r="L361" s="360"/>
      <c r="M361" s="360"/>
      <c r="N361" s="360">
        <v>0.5</v>
      </c>
      <c r="O361" s="360"/>
      <c r="P361" s="360"/>
      <c r="Q361" s="360"/>
      <c r="R361" s="360"/>
      <c r="S361" s="360">
        <f t="shared" si="54"/>
        <v>0</v>
      </c>
      <c r="T361" s="360"/>
      <c r="U361" s="360"/>
      <c r="V361" s="360"/>
      <c r="W361" s="360"/>
      <c r="X361" s="360"/>
      <c r="Y361" s="360"/>
      <c r="Z361" s="360">
        <f t="shared" si="49"/>
        <v>0</v>
      </c>
      <c r="AA361" s="360"/>
      <c r="AB361" s="360"/>
      <c r="AC361" s="360"/>
      <c r="AD361" s="360"/>
      <c r="AE361" s="360"/>
      <c r="AF361" s="360"/>
      <c r="AG361" s="360"/>
      <c r="AH361" s="360"/>
      <c r="AI361" s="360"/>
      <c r="AJ361" s="360"/>
      <c r="AK361" s="360"/>
      <c r="AL361" s="360"/>
      <c r="AM361" s="360"/>
      <c r="AN361" s="360"/>
      <c r="AO361" s="360"/>
      <c r="AP361" s="360">
        <f t="shared" si="50"/>
        <v>0</v>
      </c>
      <c r="AQ361" s="360"/>
      <c r="AR361" s="366"/>
      <c r="AS361" s="366"/>
      <c r="AT361" s="358" t="s">
        <v>2442</v>
      </c>
      <c r="AU361" s="358" t="s">
        <v>159</v>
      </c>
      <c r="AV361" s="360" t="s">
        <v>196</v>
      </c>
      <c r="AW361" s="360" t="s">
        <v>198</v>
      </c>
      <c r="AX361" s="358"/>
      <c r="AY361" s="377"/>
      <c r="AZ361" s="386"/>
    </row>
    <row r="362" spans="1:53" s="356" customFormat="1" ht="31.5">
      <c r="A362" s="357">
        <v>279</v>
      </c>
      <c r="B362" s="357">
        <v>108</v>
      </c>
      <c r="C362" s="357" t="s">
        <v>338</v>
      </c>
      <c r="D362" s="384" t="s">
        <v>2443</v>
      </c>
      <c r="E362" s="360">
        <v>0.3</v>
      </c>
      <c r="F362" s="361"/>
      <c r="G362" s="366" t="s">
        <v>304</v>
      </c>
      <c r="H362" s="360">
        <f t="shared" si="53"/>
        <v>0.3</v>
      </c>
      <c r="I362" s="360">
        <f t="shared" si="48"/>
        <v>0.3</v>
      </c>
      <c r="J362" s="360">
        <v>0.3</v>
      </c>
      <c r="K362" s="360"/>
      <c r="L362" s="360"/>
      <c r="M362" s="360"/>
      <c r="N362" s="360"/>
      <c r="O362" s="360"/>
      <c r="P362" s="360"/>
      <c r="Q362" s="360"/>
      <c r="R362" s="360"/>
      <c r="S362" s="360">
        <f t="shared" si="54"/>
        <v>0</v>
      </c>
      <c r="T362" s="360"/>
      <c r="U362" s="360"/>
      <c r="V362" s="360"/>
      <c r="W362" s="360"/>
      <c r="X362" s="360"/>
      <c r="Y362" s="360"/>
      <c r="Z362" s="360">
        <f t="shared" si="49"/>
        <v>0</v>
      </c>
      <c r="AA362" s="360"/>
      <c r="AB362" s="360"/>
      <c r="AC362" s="360"/>
      <c r="AD362" s="360"/>
      <c r="AE362" s="360"/>
      <c r="AF362" s="360"/>
      <c r="AG362" s="360"/>
      <c r="AH362" s="360"/>
      <c r="AI362" s="360"/>
      <c r="AJ362" s="360"/>
      <c r="AK362" s="360"/>
      <c r="AL362" s="360"/>
      <c r="AM362" s="360"/>
      <c r="AN362" s="360"/>
      <c r="AO362" s="360"/>
      <c r="AP362" s="360">
        <f t="shared" si="50"/>
        <v>0</v>
      </c>
      <c r="AQ362" s="360"/>
      <c r="AR362" s="366"/>
      <c r="AS362" s="366"/>
      <c r="AT362" s="358" t="s">
        <v>2007</v>
      </c>
      <c r="AU362" s="358" t="s">
        <v>159</v>
      </c>
      <c r="AV362" s="360" t="s">
        <v>197</v>
      </c>
      <c r="AW362" s="360" t="s">
        <v>198</v>
      </c>
      <c r="AX362" s="358"/>
      <c r="AY362" s="377"/>
      <c r="AZ362" s="386"/>
    </row>
    <row r="363" spans="1:53" s="356" customFormat="1" ht="31.5">
      <c r="A363" s="357">
        <v>279</v>
      </c>
      <c r="B363" s="357">
        <v>109</v>
      </c>
      <c r="C363" s="357" t="s">
        <v>338</v>
      </c>
      <c r="D363" s="384" t="s">
        <v>2444</v>
      </c>
      <c r="E363" s="360">
        <v>0.5</v>
      </c>
      <c r="F363" s="361"/>
      <c r="G363" s="366" t="s">
        <v>304</v>
      </c>
      <c r="H363" s="360">
        <f t="shared" si="53"/>
        <v>0.5</v>
      </c>
      <c r="I363" s="360">
        <f t="shared" si="48"/>
        <v>0.5</v>
      </c>
      <c r="J363" s="360">
        <v>0.5</v>
      </c>
      <c r="K363" s="360"/>
      <c r="L363" s="360"/>
      <c r="M363" s="360"/>
      <c r="N363" s="360"/>
      <c r="O363" s="360"/>
      <c r="P363" s="360"/>
      <c r="Q363" s="360"/>
      <c r="R363" s="360"/>
      <c r="S363" s="360">
        <f t="shared" si="54"/>
        <v>0</v>
      </c>
      <c r="T363" s="360"/>
      <c r="U363" s="360"/>
      <c r="V363" s="360"/>
      <c r="W363" s="360"/>
      <c r="X363" s="360"/>
      <c r="Y363" s="360"/>
      <c r="Z363" s="360">
        <f t="shared" si="49"/>
        <v>0</v>
      </c>
      <c r="AA363" s="360"/>
      <c r="AB363" s="360"/>
      <c r="AC363" s="360"/>
      <c r="AD363" s="360"/>
      <c r="AE363" s="360"/>
      <c r="AF363" s="360"/>
      <c r="AG363" s="360"/>
      <c r="AH363" s="360"/>
      <c r="AI363" s="360"/>
      <c r="AJ363" s="360"/>
      <c r="AK363" s="360"/>
      <c r="AL363" s="360"/>
      <c r="AM363" s="360"/>
      <c r="AN363" s="360"/>
      <c r="AO363" s="360"/>
      <c r="AP363" s="360">
        <f t="shared" si="50"/>
        <v>0</v>
      </c>
      <c r="AQ363" s="360"/>
      <c r="AR363" s="366"/>
      <c r="AS363" s="366"/>
      <c r="AT363" s="358" t="s">
        <v>2008</v>
      </c>
      <c r="AU363" s="358" t="s">
        <v>159</v>
      </c>
      <c r="AV363" s="360" t="s">
        <v>197</v>
      </c>
      <c r="AW363" s="360" t="s">
        <v>198</v>
      </c>
      <c r="AX363" s="358"/>
      <c r="AY363" s="377"/>
      <c r="AZ363" s="386"/>
    </row>
    <row r="364" spans="1:53" s="356" customFormat="1" ht="31.5">
      <c r="A364" s="357">
        <v>279</v>
      </c>
      <c r="B364" s="357">
        <v>110</v>
      </c>
      <c r="C364" s="357" t="s">
        <v>338</v>
      </c>
      <c r="D364" s="384" t="s">
        <v>2445</v>
      </c>
      <c r="E364" s="360">
        <v>0.5</v>
      </c>
      <c r="F364" s="361"/>
      <c r="G364" s="366" t="s">
        <v>304</v>
      </c>
      <c r="H364" s="360">
        <f t="shared" si="53"/>
        <v>0.5</v>
      </c>
      <c r="I364" s="360">
        <f t="shared" si="48"/>
        <v>0.5</v>
      </c>
      <c r="J364" s="360">
        <v>0.5</v>
      </c>
      <c r="K364" s="360"/>
      <c r="L364" s="360"/>
      <c r="M364" s="360"/>
      <c r="N364" s="360"/>
      <c r="O364" s="360"/>
      <c r="P364" s="360"/>
      <c r="Q364" s="360"/>
      <c r="R364" s="360"/>
      <c r="S364" s="360">
        <f t="shared" si="54"/>
        <v>0</v>
      </c>
      <c r="T364" s="360"/>
      <c r="U364" s="360"/>
      <c r="V364" s="360"/>
      <c r="W364" s="360"/>
      <c r="X364" s="360"/>
      <c r="Y364" s="360"/>
      <c r="Z364" s="360">
        <f t="shared" si="49"/>
        <v>0</v>
      </c>
      <c r="AA364" s="360"/>
      <c r="AB364" s="360"/>
      <c r="AC364" s="360"/>
      <c r="AD364" s="360"/>
      <c r="AE364" s="360"/>
      <c r="AF364" s="360"/>
      <c r="AG364" s="360"/>
      <c r="AH364" s="360"/>
      <c r="AI364" s="360"/>
      <c r="AJ364" s="360"/>
      <c r="AK364" s="360"/>
      <c r="AL364" s="360"/>
      <c r="AM364" s="360"/>
      <c r="AN364" s="360"/>
      <c r="AO364" s="360"/>
      <c r="AP364" s="360">
        <f t="shared" si="50"/>
        <v>0</v>
      </c>
      <c r="AQ364" s="360"/>
      <c r="AR364" s="366"/>
      <c r="AS364" s="366"/>
      <c r="AT364" s="358" t="s">
        <v>2446</v>
      </c>
      <c r="AU364" s="358" t="s">
        <v>159</v>
      </c>
      <c r="AV364" s="360" t="s">
        <v>197</v>
      </c>
      <c r="AW364" s="360" t="s">
        <v>198</v>
      </c>
      <c r="AX364" s="358"/>
      <c r="AY364" s="377"/>
      <c r="AZ364" s="386"/>
    </row>
    <row r="365" spans="1:53" s="356" customFormat="1" ht="31.5">
      <c r="A365" s="357">
        <v>281</v>
      </c>
      <c r="B365" s="357">
        <v>111</v>
      </c>
      <c r="C365" s="357" t="s">
        <v>338</v>
      </c>
      <c r="D365" s="450" t="s">
        <v>2447</v>
      </c>
      <c r="E365" s="360">
        <v>0.4</v>
      </c>
      <c r="F365" s="367"/>
      <c r="G365" s="360" t="s">
        <v>308</v>
      </c>
      <c r="H365" s="360">
        <f t="shared" si="53"/>
        <v>0.4</v>
      </c>
      <c r="I365" s="360">
        <f t="shared" si="48"/>
        <v>0</v>
      </c>
      <c r="J365" s="360"/>
      <c r="K365" s="360"/>
      <c r="L365" s="360"/>
      <c r="M365" s="360"/>
      <c r="N365" s="360">
        <v>0.4</v>
      </c>
      <c r="O365" s="360"/>
      <c r="P365" s="360"/>
      <c r="Q365" s="360"/>
      <c r="R365" s="360"/>
      <c r="S365" s="360">
        <f t="shared" si="54"/>
        <v>0</v>
      </c>
      <c r="T365" s="360"/>
      <c r="U365" s="360"/>
      <c r="V365" s="360"/>
      <c r="W365" s="360"/>
      <c r="X365" s="360"/>
      <c r="Y365" s="360"/>
      <c r="Z365" s="360">
        <f t="shared" si="49"/>
        <v>0</v>
      </c>
      <c r="AA365" s="360"/>
      <c r="AB365" s="360"/>
      <c r="AC365" s="360"/>
      <c r="AD365" s="360"/>
      <c r="AE365" s="360"/>
      <c r="AF365" s="360"/>
      <c r="AG365" s="360"/>
      <c r="AH365" s="360"/>
      <c r="AI365" s="360"/>
      <c r="AJ365" s="360"/>
      <c r="AK365" s="360"/>
      <c r="AL365" s="360"/>
      <c r="AM365" s="360"/>
      <c r="AN365" s="360"/>
      <c r="AO365" s="360"/>
      <c r="AP365" s="360">
        <f t="shared" si="50"/>
        <v>0</v>
      </c>
      <c r="AQ365" s="360"/>
      <c r="AR365" s="367"/>
      <c r="AS365" s="367"/>
      <c r="AT365" s="357" t="s">
        <v>2448</v>
      </c>
      <c r="AU365" s="368" t="s">
        <v>1797</v>
      </c>
      <c r="AV365" s="360" t="s">
        <v>197</v>
      </c>
      <c r="AW365" s="360" t="s">
        <v>198</v>
      </c>
      <c r="AX365" s="357" t="s">
        <v>2009</v>
      </c>
      <c r="AY365" s="379"/>
      <c r="AZ365" s="380"/>
    </row>
    <row r="366" spans="1:53" s="356" customFormat="1" ht="31.5">
      <c r="A366" s="357">
        <v>283</v>
      </c>
      <c r="B366" s="357">
        <v>112</v>
      </c>
      <c r="C366" s="357" t="s">
        <v>338</v>
      </c>
      <c r="D366" s="359" t="s">
        <v>2449</v>
      </c>
      <c r="E366" s="360">
        <v>0.15</v>
      </c>
      <c r="F366" s="367"/>
      <c r="G366" s="360" t="s">
        <v>304</v>
      </c>
      <c r="H366" s="360">
        <f t="shared" si="53"/>
        <v>0.15</v>
      </c>
      <c r="I366" s="360">
        <f t="shared" si="48"/>
        <v>0.15</v>
      </c>
      <c r="J366" s="360">
        <v>0.15</v>
      </c>
      <c r="K366" s="360"/>
      <c r="L366" s="360"/>
      <c r="M366" s="360"/>
      <c r="N366" s="360"/>
      <c r="O366" s="360"/>
      <c r="P366" s="360"/>
      <c r="Q366" s="360"/>
      <c r="R366" s="360"/>
      <c r="S366" s="360">
        <f t="shared" si="54"/>
        <v>0</v>
      </c>
      <c r="T366" s="360"/>
      <c r="U366" s="360"/>
      <c r="V366" s="360"/>
      <c r="W366" s="360"/>
      <c r="X366" s="360"/>
      <c r="Y366" s="360"/>
      <c r="Z366" s="360">
        <f t="shared" si="49"/>
        <v>0</v>
      </c>
      <c r="AA366" s="360"/>
      <c r="AB366" s="360"/>
      <c r="AC366" s="360"/>
      <c r="AD366" s="360"/>
      <c r="AE366" s="360"/>
      <c r="AF366" s="360"/>
      <c r="AG366" s="360"/>
      <c r="AH366" s="360"/>
      <c r="AI366" s="360"/>
      <c r="AJ366" s="360"/>
      <c r="AK366" s="360"/>
      <c r="AL366" s="360"/>
      <c r="AM366" s="360"/>
      <c r="AN366" s="360"/>
      <c r="AO366" s="360"/>
      <c r="AP366" s="360">
        <f t="shared" si="50"/>
        <v>0</v>
      </c>
      <c r="AQ366" s="360"/>
      <c r="AR366" s="367"/>
      <c r="AS366" s="367"/>
      <c r="AT366" s="357" t="s">
        <v>2450</v>
      </c>
      <c r="AU366" s="368" t="s">
        <v>199</v>
      </c>
      <c r="AV366" s="360" t="s">
        <v>197</v>
      </c>
      <c r="AW366" s="360" t="s">
        <v>198</v>
      </c>
      <c r="AX366" s="357" t="s">
        <v>1723</v>
      </c>
      <c r="AY366" s="379"/>
      <c r="AZ366" s="380"/>
    </row>
    <row r="367" spans="1:53" s="356" customFormat="1" ht="31.5">
      <c r="A367" s="357">
        <v>284</v>
      </c>
      <c r="B367" s="357">
        <v>113</v>
      </c>
      <c r="C367" s="357" t="s">
        <v>338</v>
      </c>
      <c r="D367" s="359" t="s">
        <v>2010</v>
      </c>
      <c r="E367" s="360">
        <v>2</v>
      </c>
      <c r="F367" s="367"/>
      <c r="G367" s="360" t="s">
        <v>2011</v>
      </c>
      <c r="H367" s="360">
        <f t="shared" si="53"/>
        <v>2</v>
      </c>
      <c r="I367" s="360">
        <f t="shared" si="48"/>
        <v>1.6</v>
      </c>
      <c r="J367" s="360">
        <v>1.6</v>
      </c>
      <c r="K367" s="360"/>
      <c r="L367" s="360"/>
      <c r="M367" s="360"/>
      <c r="N367" s="360">
        <v>0.4</v>
      </c>
      <c r="O367" s="360"/>
      <c r="P367" s="360"/>
      <c r="Q367" s="360"/>
      <c r="R367" s="360"/>
      <c r="S367" s="360">
        <f t="shared" si="54"/>
        <v>0</v>
      </c>
      <c r="T367" s="360"/>
      <c r="U367" s="360"/>
      <c r="V367" s="360"/>
      <c r="W367" s="360"/>
      <c r="X367" s="360"/>
      <c r="Y367" s="360"/>
      <c r="Z367" s="360">
        <f t="shared" si="49"/>
        <v>0</v>
      </c>
      <c r="AA367" s="360"/>
      <c r="AB367" s="360"/>
      <c r="AC367" s="360"/>
      <c r="AD367" s="360"/>
      <c r="AE367" s="360"/>
      <c r="AF367" s="360"/>
      <c r="AG367" s="360"/>
      <c r="AH367" s="360"/>
      <c r="AI367" s="360"/>
      <c r="AJ367" s="360"/>
      <c r="AK367" s="360"/>
      <c r="AL367" s="360"/>
      <c r="AM367" s="360"/>
      <c r="AN367" s="360"/>
      <c r="AO367" s="360"/>
      <c r="AP367" s="360">
        <f t="shared" si="50"/>
        <v>0</v>
      </c>
      <c r="AQ367" s="360"/>
      <c r="AR367" s="367"/>
      <c r="AS367" s="367"/>
      <c r="AT367" s="357" t="s">
        <v>2451</v>
      </c>
      <c r="AU367" s="368" t="s">
        <v>199</v>
      </c>
      <c r="AV367" s="360" t="s">
        <v>197</v>
      </c>
      <c r="AW367" s="360" t="s">
        <v>198</v>
      </c>
      <c r="AX367" s="357" t="s">
        <v>1723</v>
      </c>
      <c r="AY367" s="379"/>
      <c r="AZ367" s="380"/>
      <c r="BA367" s="356" t="s">
        <v>2012</v>
      </c>
    </row>
    <row r="368" spans="1:53" s="356" customFormat="1" ht="31.5">
      <c r="A368" s="357">
        <v>285</v>
      </c>
      <c r="B368" s="357">
        <v>114</v>
      </c>
      <c r="C368" s="357" t="s">
        <v>338</v>
      </c>
      <c r="D368" s="359" t="s">
        <v>2013</v>
      </c>
      <c r="E368" s="360">
        <v>1.5</v>
      </c>
      <c r="F368" s="367"/>
      <c r="G368" s="360" t="s">
        <v>2014</v>
      </c>
      <c r="H368" s="360">
        <f t="shared" si="53"/>
        <v>1.5</v>
      </c>
      <c r="I368" s="360">
        <f t="shared" si="48"/>
        <v>0</v>
      </c>
      <c r="J368" s="360"/>
      <c r="K368" s="360"/>
      <c r="L368" s="360">
        <v>0.6</v>
      </c>
      <c r="M368" s="360"/>
      <c r="N368" s="360"/>
      <c r="O368" s="360"/>
      <c r="P368" s="360"/>
      <c r="Q368" s="360"/>
      <c r="R368" s="360">
        <v>0.9</v>
      </c>
      <c r="S368" s="360">
        <f t="shared" si="54"/>
        <v>0</v>
      </c>
      <c r="T368" s="360"/>
      <c r="U368" s="360"/>
      <c r="V368" s="360"/>
      <c r="W368" s="360"/>
      <c r="X368" s="360"/>
      <c r="Y368" s="360"/>
      <c r="Z368" s="360">
        <f t="shared" si="49"/>
        <v>0</v>
      </c>
      <c r="AA368" s="360"/>
      <c r="AB368" s="360"/>
      <c r="AC368" s="360"/>
      <c r="AD368" s="360"/>
      <c r="AE368" s="360"/>
      <c r="AF368" s="360"/>
      <c r="AG368" s="360"/>
      <c r="AH368" s="360"/>
      <c r="AI368" s="360"/>
      <c r="AJ368" s="360"/>
      <c r="AK368" s="360"/>
      <c r="AL368" s="360"/>
      <c r="AM368" s="360"/>
      <c r="AN368" s="360"/>
      <c r="AO368" s="360"/>
      <c r="AP368" s="360">
        <f t="shared" si="50"/>
        <v>0</v>
      </c>
      <c r="AQ368" s="360"/>
      <c r="AR368" s="367"/>
      <c r="AS368" s="367"/>
      <c r="AT368" s="357" t="s">
        <v>2452</v>
      </c>
      <c r="AU368" s="368" t="s">
        <v>199</v>
      </c>
      <c r="AV368" s="360" t="s">
        <v>197</v>
      </c>
      <c r="AW368" s="360" t="s">
        <v>198</v>
      </c>
      <c r="AX368" s="357" t="s">
        <v>1723</v>
      </c>
      <c r="AY368" s="379"/>
      <c r="AZ368" s="380"/>
    </row>
    <row r="369" spans="1:52" s="356" customFormat="1" ht="15.75">
      <c r="A369" s="357">
        <v>285</v>
      </c>
      <c r="B369" s="357">
        <v>115</v>
      </c>
      <c r="C369" s="357" t="s">
        <v>338</v>
      </c>
      <c r="D369" s="359" t="s">
        <v>2015</v>
      </c>
      <c r="E369" s="360">
        <v>0.75</v>
      </c>
      <c r="F369" s="367"/>
      <c r="G369" s="360" t="s">
        <v>340</v>
      </c>
      <c r="H369" s="360">
        <f t="shared" si="53"/>
        <v>0.75</v>
      </c>
      <c r="I369" s="360">
        <f t="shared" si="48"/>
        <v>0</v>
      </c>
      <c r="J369" s="360"/>
      <c r="K369" s="360"/>
      <c r="L369" s="360"/>
      <c r="M369" s="360"/>
      <c r="N369" s="360"/>
      <c r="O369" s="360"/>
      <c r="P369" s="360"/>
      <c r="Q369" s="360"/>
      <c r="R369" s="360"/>
      <c r="S369" s="360">
        <f t="shared" si="54"/>
        <v>0</v>
      </c>
      <c r="T369" s="360"/>
      <c r="U369" s="360"/>
      <c r="V369" s="360"/>
      <c r="W369" s="360"/>
      <c r="X369" s="360"/>
      <c r="Y369" s="360"/>
      <c r="Z369" s="360">
        <f t="shared" si="49"/>
        <v>0.75</v>
      </c>
      <c r="AA369" s="360">
        <v>0.75</v>
      </c>
      <c r="AB369" s="360"/>
      <c r="AC369" s="360"/>
      <c r="AD369" s="360"/>
      <c r="AE369" s="360"/>
      <c r="AF369" s="360"/>
      <c r="AG369" s="360"/>
      <c r="AH369" s="360"/>
      <c r="AI369" s="360"/>
      <c r="AJ369" s="360"/>
      <c r="AK369" s="360"/>
      <c r="AL369" s="360"/>
      <c r="AM369" s="360"/>
      <c r="AN369" s="360"/>
      <c r="AO369" s="360"/>
      <c r="AP369" s="360">
        <f t="shared" si="50"/>
        <v>0</v>
      </c>
      <c r="AQ369" s="360"/>
      <c r="AR369" s="367"/>
      <c r="AS369" s="367"/>
      <c r="AT369" s="357" t="s">
        <v>2450</v>
      </c>
      <c r="AU369" s="368" t="s">
        <v>199</v>
      </c>
      <c r="AV369" s="360" t="s">
        <v>197</v>
      </c>
      <c r="AW369" s="360" t="s">
        <v>198</v>
      </c>
      <c r="AX369" s="357"/>
      <c r="AY369" s="379"/>
      <c r="AZ369" s="380"/>
    </row>
    <row r="370" spans="1:52" s="356" customFormat="1" ht="15.75">
      <c r="A370" s="357">
        <v>287</v>
      </c>
      <c r="B370" s="357">
        <v>116</v>
      </c>
      <c r="C370" s="357" t="s">
        <v>338</v>
      </c>
      <c r="D370" s="359" t="s">
        <v>2453</v>
      </c>
      <c r="E370" s="360">
        <v>0.7</v>
      </c>
      <c r="F370" s="367"/>
      <c r="G370" s="360" t="s">
        <v>304</v>
      </c>
      <c r="H370" s="360">
        <f t="shared" si="53"/>
        <v>0.7</v>
      </c>
      <c r="I370" s="360">
        <f t="shared" si="48"/>
        <v>0.7</v>
      </c>
      <c r="J370" s="360">
        <v>0.7</v>
      </c>
      <c r="K370" s="360"/>
      <c r="L370" s="360"/>
      <c r="M370" s="360"/>
      <c r="N370" s="360"/>
      <c r="O370" s="360"/>
      <c r="P370" s="360"/>
      <c r="Q370" s="360"/>
      <c r="R370" s="360"/>
      <c r="S370" s="360">
        <f t="shared" si="54"/>
        <v>0</v>
      </c>
      <c r="T370" s="360"/>
      <c r="U370" s="360"/>
      <c r="V370" s="360"/>
      <c r="W370" s="360"/>
      <c r="X370" s="360"/>
      <c r="Y370" s="360"/>
      <c r="Z370" s="360">
        <f t="shared" si="49"/>
        <v>0</v>
      </c>
      <c r="AA370" s="360"/>
      <c r="AB370" s="360"/>
      <c r="AC370" s="360"/>
      <c r="AD370" s="360"/>
      <c r="AE370" s="360"/>
      <c r="AF370" s="360"/>
      <c r="AG370" s="360"/>
      <c r="AH370" s="360"/>
      <c r="AI370" s="360"/>
      <c r="AJ370" s="360"/>
      <c r="AK370" s="360"/>
      <c r="AL370" s="360"/>
      <c r="AM370" s="360"/>
      <c r="AN370" s="360"/>
      <c r="AO370" s="360"/>
      <c r="AP370" s="360">
        <f t="shared" si="50"/>
        <v>0</v>
      </c>
      <c r="AQ370" s="360"/>
      <c r="AR370" s="367"/>
      <c r="AS370" s="367"/>
      <c r="AT370" s="357" t="s">
        <v>2454</v>
      </c>
      <c r="AU370" s="368" t="s">
        <v>1795</v>
      </c>
      <c r="AV370" s="360" t="s">
        <v>197</v>
      </c>
      <c r="AW370" s="360" t="s">
        <v>198</v>
      </c>
      <c r="AX370" s="357"/>
      <c r="AY370" s="379"/>
      <c r="AZ370" s="380"/>
    </row>
    <row r="371" spans="1:52" s="356" customFormat="1" ht="15.75">
      <c r="A371" s="357">
        <v>290</v>
      </c>
      <c r="B371" s="357">
        <v>117</v>
      </c>
      <c r="C371" s="357" t="s">
        <v>338</v>
      </c>
      <c r="D371" s="359" t="s">
        <v>2455</v>
      </c>
      <c r="E371" s="360">
        <v>2.15</v>
      </c>
      <c r="F371" s="367"/>
      <c r="G371" s="360" t="s">
        <v>2016</v>
      </c>
      <c r="H371" s="360">
        <f t="shared" si="53"/>
        <v>2.15</v>
      </c>
      <c r="I371" s="360">
        <f t="shared" si="48"/>
        <v>0</v>
      </c>
      <c r="J371" s="360"/>
      <c r="K371" s="360"/>
      <c r="L371" s="360"/>
      <c r="M371" s="360"/>
      <c r="N371" s="360">
        <v>2.15</v>
      </c>
      <c r="O371" s="360"/>
      <c r="P371" s="360"/>
      <c r="Q371" s="360"/>
      <c r="R371" s="360"/>
      <c r="S371" s="360">
        <f t="shared" si="54"/>
        <v>0</v>
      </c>
      <c r="T371" s="360"/>
      <c r="U371" s="360"/>
      <c r="V371" s="360"/>
      <c r="W371" s="360"/>
      <c r="X371" s="360"/>
      <c r="Y371" s="360"/>
      <c r="Z371" s="360">
        <f t="shared" si="49"/>
        <v>0</v>
      </c>
      <c r="AA371" s="360"/>
      <c r="AB371" s="360"/>
      <c r="AC371" s="360"/>
      <c r="AD371" s="360"/>
      <c r="AE371" s="360"/>
      <c r="AF371" s="360"/>
      <c r="AG371" s="360"/>
      <c r="AH371" s="360"/>
      <c r="AI371" s="360"/>
      <c r="AJ371" s="360"/>
      <c r="AK371" s="360"/>
      <c r="AL371" s="360"/>
      <c r="AM371" s="360"/>
      <c r="AN371" s="360"/>
      <c r="AO371" s="360"/>
      <c r="AP371" s="360">
        <f t="shared" si="50"/>
        <v>0</v>
      </c>
      <c r="AQ371" s="360"/>
      <c r="AR371" s="367"/>
      <c r="AS371" s="367"/>
      <c r="AT371" s="357" t="s">
        <v>2456</v>
      </c>
      <c r="AU371" s="368" t="s">
        <v>1794</v>
      </c>
      <c r="AV371" s="360" t="s">
        <v>197</v>
      </c>
      <c r="AW371" s="360" t="s">
        <v>198</v>
      </c>
      <c r="AX371" s="357"/>
      <c r="AY371" s="379"/>
      <c r="AZ371" s="380" t="s">
        <v>2017</v>
      </c>
    </row>
    <row r="372" spans="1:52" s="356" customFormat="1" ht="47.25">
      <c r="A372" s="357">
        <v>290</v>
      </c>
      <c r="B372" s="357">
        <v>118</v>
      </c>
      <c r="C372" s="357" t="s">
        <v>338</v>
      </c>
      <c r="D372" s="359" t="s">
        <v>2018</v>
      </c>
      <c r="E372" s="360">
        <v>2</v>
      </c>
      <c r="F372" s="367"/>
      <c r="G372" s="360" t="s">
        <v>308</v>
      </c>
      <c r="H372" s="360">
        <f t="shared" si="53"/>
        <v>2</v>
      </c>
      <c r="I372" s="360">
        <f t="shared" si="48"/>
        <v>0</v>
      </c>
      <c r="J372" s="360"/>
      <c r="K372" s="360"/>
      <c r="L372" s="360"/>
      <c r="M372" s="360"/>
      <c r="N372" s="360">
        <v>2</v>
      </c>
      <c r="O372" s="360"/>
      <c r="P372" s="360"/>
      <c r="Q372" s="360"/>
      <c r="R372" s="360"/>
      <c r="S372" s="360">
        <f t="shared" si="54"/>
        <v>0</v>
      </c>
      <c r="T372" s="360"/>
      <c r="U372" s="360"/>
      <c r="V372" s="360"/>
      <c r="W372" s="360"/>
      <c r="X372" s="360"/>
      <c r="Y372" s="360"/>
      <c r="Z372" s="360">
        <f t="shared" si="49"/>
        <v>0</v>
      </c>
      <c r="AA372" s="360"/>
      <c r="AB372" s="360"/>
      <c r="AC372" s="360"/>
      <c r="AD372" s="360"/>
      <c r="AE372" s="360"/>
      <c r="AF372" s="360"/>
      <c r="AG372" s="360"/>
      <c r="AH372" s="360"/>
      <c r="AI372" s="360"/>
      <c r="AJ372" s="360"/>
      <c r="AK372" s="360"/>
      <c r="AL372" s="360"/>
      <c r="AM372" s="360"/>
      <c r="AN372" s="360"/>
      <c r="AO372" s="360"/>
      <c r="AP372" s="360">
        <f t="shared" si="50"/>
        <v>0</v>
      </c>
      <c r="AQ372" s="360"/>
      <c r="AR372" s="367"/>
      <c r="AS372" s="367"/>
      <c r="AT372" s="357" t="s">
        <v>2019</v>
      </c>
      <c r="AU372" s="368" t="s">
        <v>1795</v>
      </c>
      <c r="AV372" s="360" t="s">
        <v>197</v>
      </c>
      <c r="AW372" s="360" t="s">
        <v>198</v>
      </c>
      <c r="AX372" s="357"/>
      <c r="AY372" s="379"/>
      <c r="AZ372" s="380" t="s">
        <v>2017</v>
      </c>
    </row>
    <row r="373" spans="1:52" s="356" customFormat="1" ht="31.5">
      <c r="A373" s="357">
        <v>290</v>
      </c>
      <c r="B373" s="357">
        <v>119</v>
      </c>
      <c r="C373" s="357" t="s">
        <v>338</v>
      </c>
      <c r="D373" s="359" t="s">
        <v>2739</v>
      </c>
      <c r="E373" s="360">
        <v>0.4</v>
      </c>
      <c r="F373" s="367"/>
      <c r="G373" s="360" t="s">
        <v>2740</v>
      </c>
      <c r="H373" s="360">
        <f t="shared" si="53"/>
        <v>0.4</v>
      </c>
      <c r="I373" s="360">
        <f t="shared" si="48"/>
        <v>0.4</v>
      </c>
      <c r="J373" s="360">
        <v>0.1</v>
      </c>
      <c r="K373" s="360">
        <v>0.3</v>
      </c>
      <c r="L373" s="360"/>
      <c r="M373" s="360"/>
      <c r="N373" s="360"/>
      <c r="O373" s="360"/>
      <c r="P373" s="360"/>
      <c r="Q373" s="360"/>
      <c r="R373" s="360"/>
      <c r="S373" s="360">
        <f t="shared" si="54"/>
        <v>0</v>
      </c>
      <c r="T373" s="360"/>
      <c r="U373" s="360"/>
      <c r="V373" s="360"/>
      <c r="W373" s="360"/>
      <c r="X373" s="360"/>
      <c r="Y373" s="360"/>
      <c r="Z373" s="360">
        <f t="shared" si="49"/>
        <v>0</v>
      </c>
      <c r="AA373" s="360"/>
      <c r="AB373" s="360"/>
      <c r="AC373" s="360"/>
      <c r="AD373" s="360"/>
      <c r="AE373" s="360"/>
      <c r="AF373" s="360"/>
      <c r="AG373" s="360"/>
      <c r="AH373" s="360"/>
      <c r="AI373" s="360"/>
      <c r="AJ373" s="360"/>
      <c r="AK373" s="360"/>
      <c r="AL373" s="360"/>
      <c r="AM373" s="360"/>
      <c r="AN373" s="360"/>
      <c r="AO373" s="360"/>
      <c r="AP373" s="360">
        <f t="shared" si="50"/>
        <v>0</v>
      </c>
      <c r="AQ373" s="360"/>
      <c r="AR373" s="367"/>
      <c r="AS373" s="367"/>
      <c r="AT373" s="357" t="s">
        <v>2738</v>
      </c>
      <c r="AU373" s="368" t="s">
        <v>153</v>
      </c>
      <c r="AV373" s="360" t="s">
        <v>197</v>
      </c>
      <c r="AW373" s="360" t="s">
        <v>198</v>
      </c>
      <c r="AX373" s="357"/>
      <c r="AY373" s="379"/>
      <c r="AZ373" s="380" t="s">
        <v>2017</v>
      </c>
    </row>
    <row r="374" spans="1:52" s="356" customFormat="1" ht="15.75">
      <c r="A374" s="357">
        <v>290</v>
      </c>
      <c r="B374" s="357">
        <v>120</v>
      </c>
      <c r="C374" s="357" t="s">
        <v>338</v>
      </c>
      <c r="D374" s="359" t="s">
        <v>2753</v>
      </c>
      <c r="E374" s="360">
        <v>0.4</v>
      </c>
      <c r="F374" s="367"/>
      <c r="G374" s="360" t="s">
        <v>304</v>
      </c>
      <c r="H374" s="360">
        <f t="shared" si="53"/>
        <v>0.4</v>
      </c>
      <c r="I374" s="360">
        <f t="shared" si="48"/>
        <v>0.4</v>
      </c>
      <c r="J374" s="360">
        <v>0.4</v>
      </c>
      <c r="K374" s="360"/>
      <c r="L374" s="360"/>
      <c r="M374" s="360"/>
      <c r="N374" s="360"/>
      <c r="O374" s="360"/>
      <c r="P374" s="360"/>
      <c r="Q374" s="360"/>
      <c r="R374" s="360"/>
      <c r="S374" s="360">
        <f t="shared" si="54"/>
        <v>0</v>
      </c>
      <c r="T374" s="360"/>
      <c r="U374" s="360"/>
      <c r="V374" s="360"/>
      <c r="W374" s="360"/>
      <c r="X374" s="360"/>
      <c r="Y374" s="360"/>
      <c r="Z374" s="360">
        <f t="shared" si="49"/>
        <v>0</v>
      </c>
      <c r="AA374" s="360"/>
      <c r="AB374" s="360"/>
      <c r="AC374" s="360"/>
      <c r="AD374" s="360"/>
      <c r="AE374" s="360"/>
      <c r="AF374" s="360"/>
      <c r="AG374" s="360"/>
      <c r="AH374" s="360"/>
      <c r="AI374" s="360"/>
      <c r="AJ374" s="360"/>
      <c r="AK374" s="360"/>
      <c r="AL374" s="360"/>
      <c r="AM374" s="360"/>
      <c r="AN374" s="360"/>
      <c r="AO374" s="360"/>
      <c r="AP374" s="360">
        <f t="shared" si="50"/>
        <v>0</v>
      </c>
      <c r="AQ374" s="360"/>
      <c r="AR374" s="367"/>
      <c r="AS374" s="367"/>
      <c r="AT374" s="357" t="s">
        <v>205</v>
      </c>
      <c r="AU374" s="368" t="s">
        <v>153</v>
      </c>
      <c r="AV374" s="360" t="s">
        <v>197</v>
      </c>
      <c r="AW374" s="360" t="s">
        <v>198</v>
      </c>
      <c r="AX374" s="357"/>
      <c r="AY374" s="379"/>
      <c r="AZ374" s="380" t="s">
        <v>2017</v>
      </c>
    </row>
    <row r="375" spans="1:52" s="356" customFormat="1" ht="33" customHeight="1">
      <c r="A375" s="357">
        <v>290</v>
      </c>
      <c r="B375" s="357">
        <v>121</v>
      </c>
      <c r="C375" s="357" t="s">
        <v>338</v>
      </c>
      <c r="D375" s="359" t="s">
        <v>1434</v>
      </c>
      <c r="E375" s="360">
        <v>0.6</v>
      </c>
      <c r="F375" s="367"/>
      <c r="G375" s="360" t="s">
        <v>305</v>
      </c>
      <c r="H375" s="360">
        <f t="shared" si="53"/>
        <v>0.6</v>
      </c>
      <c r="I375" s="360">
        <f t="shared" si="48"/>
        <v>0.6</v>
      </c>
      <c r="J375" s="360"/>
      <c r="K375" s="360">
        <v>0.6</v>
      </c>
      <c r="L375" s="360"/>
      <c r="M375" s="360"/>
      <c r="N375" s="360"/>
      <c r="O375" s="360"/>
      <c r="P375" s="360"/>
      <c r="Q375" s="360"/>
      <c r="R375" s="360"/>
      <c r="S375" s="360">
        <f t="shared" si="54"/>
        <v>0</v>
      </c>
      <c r="T375" s="360"/>
      <c r="U375" s="360"/>
      <c r="V375" s="360"/>
      <c r="W375" s="360"/>
      <c r="X375" s="360"/>
      <c r="Y375" s="360"/>
      <c r="Z375" s="360">
        <f t="shared" si="49"/>
        <v>0</v>
      </c>
      <c r="AA375" s="360"/>
      <c r="AB375" s="360"/>
      <c r="AC375" s="360"/>
      <c r="AD375" s="360"/>
      <c r="AE375" s="360"/>
      <c r="AF375" s="360"/>
      <c r="AG375" s="360"/>
      <c r="AH375" s="360"/>
      <c r="AI375" s="360"/>
      <c r="AJ375" s="360"/>
      <c r="AK375" s="360"/>
      <c r="AL375" s="360"/>
      <c r="AM375" s="360"/>
      <c r="AN375" s="360"/>
      <c r="AO375" s="360"/>
      <c r="AP375" s="360">
        <f t="shared" si="50"/>
        <v>0</v>
      </c>
      <c r="AQ375" s="360"/>
      <c r="AR375" s="367"/>
      <c r="AS375" s="367"/>
      <c r="AT375" s="357" t="s">
        <v>1435</v>
      </c>
      <c r="AU375" s="368" t="s">
        <v>1796</v>
      </c>
      <c r="AV375" s="360" t="s">
        <v>197</v>
      </c>
      <c r="AW375" s="360" t="s">
        <v>198</v>
      </c>
      <c r="AX375" s="357"/>
      <c r="AY375" s="379"/>
      <c r="AZ375" s="380" t="s">
        <v>2017</v>
      </c>
    </row>
    <row r="376" spans="1:52" s="356" customFormat="1" ht="33" customHeight="1">
      <c r="A376" s="357">
        <v>290</v>
      </c>
      <c r="B376" s="357">
        <v>122</v>
      </c>
      <c r="C376" s="357" t="s">
        <v>338</v>
      </c>
      <c r="D376" s="359" t="s">
        <v>59</v>
      </c>
      <c r="E376" s="360">
        <v>0.2</v>
      </c>
      <c r="F376" s="367"/>
      <c r="G376" s="360" t="s">
        <v>304</v>
      </c>
      <c r="H376" s="360">
        <f t="shared" si="53"/>
        <v>0.2</v>
      </c>
      <c r="I376" s="360">
        <f t="shared" si="48"/>
        <v>0.2</v>
      </c>
      <c r="J376" s="360">
        <v>0.2</v>
      </c>
      <c r="K376" s="360"/>
      <c r="L376" s="360"/>
      <c r="M376" s="360"/>
      <c r="N376" s="360"/>
      <c r="O376" s="360"/>
      <c r="P376" s="360"/>
      <c r="Q376" s="360"/>
      <c r="R376" s="360"/>
      <c r="S376" s="360">
        <f t="shared" si="54"/>
        <v>0</v>
      </c>
      <c r="T376" s="360"/>
      <c r="U376" s="360"/>
      <c r="V376" s="360"/>
      <c r="W376" s="360"/>
      <c r="X376" s="360"/>
      <c r="Y376" s="360"/>
      <c r="Z376" s="360">
        <f t="shared" si="49"/>
        <v>0</v>
      </c>
      <c r="AA376" s="360"/>
      <c r="AB376" s="360"/>
      <c r="AC376" s="360"/>
      <c r="AD376" s="360"/>
      <c r="AE376" s="360"/>
      <c r="AF376" s="360"/>
      <c r="AG376" s="360"/>
      <c r="AH376" s="360"/>
      <c r="AI376" s="360"/>
      <c r="AJ376" s="360"/>
      <c r="AK376" s="360"/>
      <c r="AL376" s="360"/>
      <c r="AM376" s="360"/>
      <c r="AN376" s="360"/>
      <c r="AO376" s="360"/>
      <c r="AP376" s="360">
        <f t="shared" si="50"/>
        <v>0</v>
      </c>
      <c r="AQ376" s="360"/>
      <c r="AR376" s="367"/>
      <c r="AS376" s="367"/>
      <c r="AT376" s="357" t="s">
        <v>60</v>
      </c>
      <c r="AU376" s="368" t="s">
        <v>2020</v>
      </c>
      <c r="AV376" s="360" t="s">
        <v>197</v>
      </c>
      <c r="AW376" s="360" t="s">
        <v>198</v>
      </c>
      <c r="AX376" s="357"/>
      <c r="AY376" s="379"/>
      <c r="AZ376" s="380" t="s">
        <v>2017</v>
      </c>
    </row>
    <row r="377" spans="1:52" s="356" customFormat="1" ht="46.9" customHeight="1">
      <c r="A377" s="357">
        <v>290</v>
      </c>
      <c r="B377" s="357">
        <v>123</v>
      </c>
      <c r="C377" s="357" t="s">
        <v>338</v>
      </c>
      <c r="D377" s="359" t="s">
        <v>80</v>
      </c>
      <c r="E377" s="360">
        <v>0.4</v>
      </c>
      <c r="F377" s="367"/>
      <c r="G377" s="360" t="s">
        <v>2021</v>
      </c>
      <c r="H377" s="360">
        <f t="shared" si="53"/>
        <v>0.4</v>
      </c>
      <c r="I377" s="360">
        <f t="shared" si="48"/>
        <v>0.2</v>
      </c>
      <c r="J377" s="360"/>
      <c r="K377" s="360">
        <v>0.2</v>
      </c>
      <c r="L377" s="360"/>
      <c r="M377" s="360"/>
      <c r="N377" s="360">
        <v>0.2</v>
      </c>
      <c r="O377" s="360"/>
      <c r="P377" s="360"/>
      <c r="Q377" s="360"/>
      <c r="R377" s="360"/>
      <c r="S377" s="360">
        <f t="shared" si="54"/>
        <v>0</v>
      </c>
      <c r="T377" s="360"/>
      <c r="U377" s="360"/>
      <c r="V377" s="360"/>
      <c r="W377" s="360"/>
      <c r="X377" s="360"/>
      <c r="Y377" s="360"/>
      <c r="Z377" s="360">
        <f t="shared" si="49"/>
        <v>0</v>
      </c>
      <c r="AA377" s="360"/>
      <c r="AB377" s="360"/>
      <c r="AC377" s="360"/>
      <c r="AD377" s="360"/>
      <c r="AE377" s="360"/>
      <c r="AF377" s="360"/>
      <c r="AG377" s="360"/>
      <c r="AH377" s="360"/>
      <c r="AI377" s="360"/>
      <c r="AJ377" s="360"/>
      <c r="AK377" s="360"/>
      <c r="AL377" s="360"/>
      <c r="AM377" s="360"/>
      <c r="AN377" s="360"/>
      <c r="AO377" s="360"/>
      <c r="AP377" s="360">
        <f t="shared" si="50"/>
        <v>0</v>
      </c>
      <c r="AQ377" s="360"/>
      <c r="AR377" s="367"/>
      <c r="AS377" s="367"/>
      <c r="AT377" s="357" t="s">
        <v>2304</v>
      </c>
      <c r="AU377" s="368" t="s">
        <v>1800</v>
      </c>
      <c r="AV377" s="360" t="s">
        <v>197</v>
      </c>
      <c r="AW377" s="360" t="s">
        <v>198</v>
      </c>
      <c r="AX377" s="357"/>
      <c r="AY377" s="379"/>
      <c r="AZ377" s="380" t="s">
        <v>2017</v>
      </c>
    </row>
    <row r="378" spans="1:52" s="356" customFormat="1" ht="46.9" customHeight="1">
      <c r="A378" s="357">
        <v>290</v>
      </c>
      <c r="B378" s="357">
        <v>124</v>
      </c>
      <c r="C378" s="357" t="s">
        <v>338</v>
      </c>
      <c r="D378" s="359" t="s">
        <v>2022</v>
      </c>
      <c r="E378" s="360">
        <v>1</v>
      </c>
      <c r="F378" s="367"/>
      <c r="G378" s="360" t="s">
        <v>81</v>
      </c>
      <c r="H378" s="360">
        <f t="shared" si="53"/>
        <v>1</v>
      </c>
      <c r="I378" s="360">
        <f t="shared" si="48"/>
        <v>0.4</v>
      </c>
      <c r="J378" s="360"/>
      <c r="K378" s="360">
        <v>0.4</v>
      </c>
      <c r="L378" s="360">
        <v>0.6</v>
      </c>
      <c r="M378" s="360"/>
      <c r="N378" s="360"/>
      <c r="O378" s="360"/>
      <c r="P378" s="360"/>
      <c r="Q378" s="360"/>
      <c r="R378" s="360"/>
      <c r="S378" s="360">
        <f t="shared" si="54"/>
        <v>0</v>
      </c>
      <c r="T378" s="360"/>
      <c r="U378" s="360"/>
      <c r="V378" s="360"/>
      <c r="W378" s="360"/>
      <c r="X378" s="360"/>
      <c r="Y378" s="360"/>
      <c r="Z378" s="360">
        <f t="shared" si="49"/>
        <v>0</v>
      </c>
      <c r="AA378" s="360"/>
      <c r="AB378" s="360"/>
      <c r="AC378" s="360"/>
      <c r="AD378" s="360"/>
      <c r="AE378" s="360"/>
      <c r="AF378" s="360"/>
      <c r="AG378" s="360"/>
      <c r="AH378" s="360"/>
      <c r="AI378" s="360"/>
      <c r="AJ378" s="360"/>
      <c r="AK378" s="360"/>
      <c r="AL378" s="360"/>
      <c r="AM378" s="360"/>
      <c r="AN378" s="360"/>
      <c r="AO378" s="360"/>
      <c r="AP378" s="360">
        <f t="shared" si="50"/>
        <v>0</v>
      </c>
      <c r="AQ378" s="360"/>
      <c r="AR378" s="367"/>
      <c r="AS378" s="367"/>
      <c r="AT378" s="357" t="s">
        <v>2023</v>
      </c>
      <c r="AU378" s="368" t="s">
        <v>1800</v>
      </c>
      <c r="AV378" s="360" t="s">
        <v>197</v>
      </c>
      <c r="AW378" s="360" t="s">
        <v>198</v>
      </c>
      <c r="AX378" s="357"/>
      <c r="AY378" s="379"/>
      <c r="AZ378" s="380" t="s">
        <v>2017</v>
      </c>
    </row>
    <row r="379" spans="1:52" s="356" customFormat="1" ht="46.9" customHeight="1">
      <c r="A379" s="357">
        <v>290</v>
      </c>
      <c r="B379" s="357">
        <v>125</v>
      </c>
      <c r="C379" s="357" t="s">
        <v>338</v>
      </c>
      <c r="D379" s="359" t="s">
        <v>2757</v>
      </c>
      <c r="E379" s="360">
        <v>1</v>
      </c>
      <c r="F379" s="367"/>
      <c r="G379" s="360" t="s">
        <v>2758</v>
      </c>
      <c r="H379" s="360">
        <f t="shared" si="53"/>
        <v>1</v>
      </c>
      <c r="I379" s="360">
        <f t="shared" si="48"/>
        <v>0.5</v>
      </c>
      <c r="J379" s="360"/>
      <c r="K379" s="360">
        <v>0.5</v>
      </c>
      <c r="L379" s="360">
        <v>0.5</v>
      </c>
      <c r="M379" s="360"/>
      <c r="N379" s="360"/>
      <c r="O379" s="360"/>
      <c r="P379" s="360"/>
      <c r="Q379" s="360"/>
      <c r="R379" s="360"/>
      <c r="S379" s="360">
        <f t="shared" si="54"/>
        <v>0</v>
      </c>
      <c r="T379" s="360"/>
      <c r="U379" s="360"/>
      <c r="V379" s="360"/>
      <c r="W379" s="360"/>
      <c r="X379" s="360"/>
      <c r="Y379" s="360"/>
      <c r="Z379" s="360">
        <f t="shared" si="49"/>
        <v>0</v>
      </c>
      <c r="AA379" s="360"/>
      <c r="AB379" s="360"/>
      <c r="AC379" s="360"/>
      <c r="AD379" s="360"/>
      <c r="AE379" s="360"/>
      <c r="AF379" s="360"/>
      <c r="AG379" s="360"/>
      <c r="AH379" s="360"/>
      <c r="AI379" s="360"/>
      <c r="AJ379" s="360"/>
      <c r="AK379" s="360"/>
      <c r="AL379" s="360"/>
      <c r="AM379" s="360"/>
      <c r="AN379" s="360"/>
      <c r="AO379" s="360"/>
      <c r="AP379" s="360">
        <f t="shared" si="50"/>
        <v>0</v>
      </c>
      <c r="AQ379" s="360"/>
      <c r="AR379" s="367"/>
      <c r="AS379" s="367"/>
      <c r="AT379" s="357" t="s">
        <v>2300</v>
      </c>
      <c r="AU379" s="368" t="s">
        <v>1800</v>
      </c>
      <c r="AV379" s="360" t="s">
        <v>197</v>
      </c>
      <c r="AW379" s="360" t="s">
        <v>198</v>
      </c>
      <c r="AX379" s="357"/>
      <c r="AY379" s="379"/>
      <c r="AZ379" s="380" t="s">
        <v>2017</v>
      </c>
    </row>
    <row r="380" spans="1:52" s="356" customFormat="1" ht="76.150000000000006" customHeight="1">
      <c r="A380" s="357">
        <v>290</v>
      </c>
      <c r="B380" s="357"/>
      <c r="C380" s="357" t="s">
        <v>338</v>
      </c>
      <c r="D380" s="359" t="s">
        <v>1553</v>
      </c>
      <c r="E380" s="360">
        <v>1</v>
      </c>
      <c r="F380" s="367"/>
      <c r="G380" s="360" t="s">
        <v>1556</v>
      </c>
      <c r="H380" s="360">
        <f t="shared" si="53"/>
        <v>1</v>
      </c>
      <c r="I380" s="360">
        <f t="shared" si="48"/>
        <v>0.25</v>
      </c>
      <c r="J380" s="360">
        <v>0.25</v>
      </c>
      <c r="K380" s="360"/>
      <c r="L380" s="360">
        <v>0.25</v>
      </c>
      <c r="M380" s="360"/>
      <c r="N380" s="360">
        <v>0.25</v>
      </c>
      <c r="O380" s="360">
        <v>0.25</v>
      </c>
      <c r="P380" s="360"/>
      <c r="Q380" s="360"/>
      <c r="R380" s="360"/>
      <c r="S380" s="360">
        <f t="shared" si="54"/>
        <v>0</v>
      </c>
      <c r="T380" s="360"/>
      <c r="U380" s="360"/>
      <c r="V380" s="360"/>
      <c r="W380" s="360"/>
      <c r="X380" s="360"/>
      <c r="Y380" s="360"/>
      <c r="Z380" s="360">
        <f t="shared" si="49"/>
        <v>0</v>
      </c>
      <c r="AA380" s="360"/>
      <c r="AB380" s="360"/>
      <c r="AC380" s="360"/>
      <c r="AD380" s="360"/>
      <c r="AE380" s="360"/>
      <c r="AF380" s="360"/>
      <c r="AG380" s="360"/>
      <c r="AH380" s="360"/>
      <c r="AI380" s="360"/>
      <c r="AJ380" s="360"/>
      <c r="AK380" s="360"/>
      <c r="AL380" s="360"/>
      <c r="AM380" s="360"/>
      <c r="AN380" s="360"/>
      <c r="AO380" s="360"/>
      <c r="AP380" s="360">
        <f t="shared" si="50"/>
        <v>0</v>
      </c>
      <c r="AQ380" s="360"/>
      <c r="AR380" s="367"/>
      <c r="AS380" s="367"/>
      <c r="AT380" s="357"/>
      <c r="AU380" s="368" t="s">
        <v>1799</v>
      </c>
      <c r="AV380" s="360" t="s">
        <v>197</v>
      </c>
      <c r="AW380" s="360" t="s">
        <v>198</v>
      </c>
      <c r="AX380" s="357"/>
      <c r="AY380" s="379"/>
      <c r="AZ380" s="380" t="s">
        <v>2017</v>
      </c>
    </row>
    <row r="381" spans="1:52" s="356" customFormat="1" ht="64.150000000000006" customHeight="1">
      <c r="A381" s="357">
        <v>290</v>
      </c>
      <c r="B381" s="357"/>
      <c r="C381" s="357" t="s">
        <v>338</v>
      </c>
      <c r="D381" s="359" t="s">
        <v>1554</v>
      </c>
      <c r="E381" s="360">
        <v>1</v>
      </c>
      <c r="F381" s="367"/>
      <c r="G381" s="360" t="s">
        <v>1556</v>
      </c>
      <c r="H381" s="360">
        <f t="shared" si="53"/>
        <v>1</v>
      </c>
      <c r="I381" s="360">
        <f t="shared" si="48"/>
        <v>0.25</v>
      </c>
      <c r="J381" s="360">
        <v>0.25</v>
      </c>
      <c r="K381" s="360"/>
      <c r="L381" s="360">
        <v>0.25</v>
      </c>
      <c r="M381" s="360"/>
      <c r="N381" s="360">
        <v>0.25</v>
      </c>
      <c r="O381" s="360">
        <v>0.25</v>
      </c>
      <c r="P381" s="360"/>
      <c r="Q381" s="360"/>
      <c r="R381" s="360"/>
      <c r="S381" s="360">
        <f t="shared" si="54"/>
        <v>0</v>
      </c>
      <c r="T381" s="360"/>
      <c r="U381" s="360"/>
      <c r="V381" s="360"/>
      <c r="W381" s="360"/>
      <c r="X381" s="360"/>
      <c r="Y381" s="360"/>
      <c r="Z381" s="360">
        <f t="shared" si="49"/>
        <v>0</v>
      </c>
      <c r="AA381" s="360"/>
      <c r="AB381" s="360"/>
      <c r="AC381" s="360"/>
      <c r="AD381" s="360"/>
      <c r="AE381" s="360"/>
      <c r="AF381" s="360"/>
      <c r="AG381" s="360"/>
      <c r="AH381" s="360"/>
      <c r="AI381" s="360"/>
      <c r="AJ381" s="360"/>
      <c r="AK381" s="360"/>
      <c r="AL381" s="360"/>
      <c r="AM381" s="360"/>
      <c r="AN381" s="360"/>
      <c r="AO381" s="360"/>
      <c r="AP381" s="360">
        <f t="shared" si="50"/>
        <v>0</v>
      </c>
      <c r="AQ381" s="360"/>
      <c r="AR381" s="367"/>
      <c r="AS381" s="367"/>
      <c r="AT381" s="357"/>
      <c r="AU381" s="368" t="s">
        <v>199</v>
      </c>
      <c r="AV381" s="360" t="s">
        <v>197</v>
      </c>
      <c r="AW381" s="360" t="s">
        <v>198</v>
      </c>
      <c r="AX381" s="357"/>
      <c r="AY381" s="379"/>
      <c r="AZ381" s="380" t="s">
        <v>2017</v>
      </c>
    </row>
    <row r="382" spans="1:52" s="356" customFormat="1" ht="70.150000000000006" customHeight="1">
      <c r="A382" s="357">
        <v>290</v>
      </c>
      <c r="B382" s="357"/>
      <c r="C382" s="357" t="s">
        <v>338</v>
      </c>
      <c r="D382" s="359" t="s">
        <v>1555</v>
      </c>
      <c r="E382" s="360">
        <v>1</v>
      </c>
      <c r="F382" s="367"/>
      <c r="G382" s="360" t="s">
        <v>1556</v>
      </c>
      <c r="H382" s="360">
        <f t="shared" si="53"/>
        <v>1</v>
      </c>
      <c r="I382" s="360">
        <f t="shared" si="48"/>
        <v>0.25</v>
      </c>
      <c r="J382" s="360">
        <v>0.25</v>
      </c>
      <c r="K382" s="360"/>
      <c r="L382" s="360">
        <v>0.25</v>
      </c>
      <c r="M382" s="360"/>
      <c r="N382" s="360">
        <v>0.25</v>
      </c>
      <c r="O382" s="360">
        <v>0.25</v>
      </c>
      <c r="P382" s="360"/>
      <c r="Q382" s="360"/>
      <c r="R382" s="360"/>
      <c r="S382" s="360">
        <f t="shared" si="54"/>
        <v>0</v>
      </c>
      <c r="T382" s="360"/>
      <c r="U382" s="360"/>
      <c r="V382" s="360"/>
      <c r="W382" s="360"/>
      <c r="X382" s="360"/>
      <c r="Y382" s="360"/>
      <c r="Z382" s="360">
        <f t="shared" si="49"/>
        <v>0</v>
      </c>
      <c r="AA382" s="360"/>
      <c r="AB382" s="360"/>
      <c r="AC382" s="360"/>
      <c r="AD382" s="360"/>
      <c r="AE382" s="360"/>
      <c r="AF382" s="360"/>
      <c r="AG382" s="360"/>
      <c r="AH382" s="360"/>
      <c r="AI382" s="360"/>
      <c r="AJ382" s="360"/>
      <c r="AK382" s="360"/>
      <c r="AL382" s="360"/>
      <c r="AM382" s="360"/>
      <c r="AN382" s="360"/>
      <c r="AO382" s="360"/>
      <c r="AP382" s="360">
        <f t="shared" si="50"/>
        <v>0</v>
      </c>
      <c r="AQ382" s="360"/>
      <c r="AR382" s="367"/>
      <c r="AS382" s="367"/>
      <c r="AT382" s="357"/>
      <c r="AU382" s="368" t="s">
        <v>160</v>
      </c>
      <c r="AV382" s="360" t="s">
        <v>197</v>
      </c>
      <c r="AW382" s="360" t="s">
        <v>198</v>
      </c>
      <c r="AX382" s="357"/>
      <c r="AY382" s="379"/>
      <c r="AZ382" s="380" t="s">
        <v>2017</v>
      </c>
    </row>
    <row r="383" spans="1:52" s="413" customFormat="1" ht="26.45" customHeight="1">
      <c r="A383" s="407">
        <v>172</v>
      </c>
      <c r="B383" s="407"/>
      <c r="C383" s="407" t="s">
        <v>338</v>
      </c>
      <c r="D383" s="455" t="s">
        <v>2024</v>
      </c>
      <c r="E383" s="409">
        <v>1</v>
      </c>
      <c r="F383" s="410"/>
      <c r="G383" s="409" t="s">
        <v>308</v>
      </c>
      <c r="H383" s="409">
        <f t="shared" si="53"/>
        <v>1</v>
      </c>
      <c r="I383" s="409">
        <f t="shared" si="48"/>
        <v>0</v>
      </c>
      <c r="J383" s="409"/>
      <c r="K383" s="409"/>
      <c r="L383" s="409"/>
      <c r="M383" s="409"/>
      <c r="N383" s="409">
        <v>1</v>
      </c>
      <c r="O383" s="409"/>
      <c r="P383" s="409"/>
      <c r="Q383" s="409"/>
      <c r="R383" s="409"/>
      <c r="S383" s="409">
        <f t="shared" si="54"/>
        <v>0</v>
      </c>
      <c r="T383" s="409"/>
      <c r="U383" s="409"/>
      <c r="V383" s="409"/>
      <c r="W383" s="409"/>
      <c r="X383" s="409"/>
      <c r="Y383" s="409"/>
      <c r="Z383" s="409">
        <f t="shared" si="49"/>
        <v>0</v>
      </c>
      <c r="AA383" s="409"/>
      <c r="AB383" s="409"/>
      <c r="AC383" s="409"/>
      <c r="AD383" s="409"/>
      <c r="AE383" s="409"/>
      <c r="AF383" s="409"/>
      <c r="AG383" s="409"/>
      <c r="AH383" s="409"/>
      <c r="AI383" s="409"/>
      <c r="AJ383" s="409"/>
      <c r="AK383" s="409"/>
      <c r="AL383" s="409"/>
      <c r="AM383" s="409"/>
      <c r="AN383" s="409"/>
      <c r="AO383" s="409"/>
      <c r="AP383" s="409">
        <f t="shared" si="50"/>
        <v>0</v>
      </c>
      <c r="AQ383" s="409"/>
      <c r="AR383" s="410"/>
      <c r="AS383" s="410"/>
      <c r="AT383" s="407"/>
      <c r="AU383" s="409" t="s">
        <v>1795</v>
      </c>
      <c r="AV383" s="409" t="s">
        <v>197</v>
      </c>
      <c r="AW383" s="409" t="s">
        <v>198</v>
      </c>
      <c r="AX383" s="407"/>
      <c r="AY383" s="429"/>
      <c r="AZ383" s="430"/>
    </row>
    <row r="384" spans="1:52" s="413" customFormat="1" ht="26.45" customHeight="1">
      <c r="A384" s="407">
        <v>172</v>
      </c>
      <c r="B384" s="407"/>
      <c r="C384" s="407" t="s">
        <v>338</v>
      </c>
      <c r="D384" s="455" t="s">
        <v>2024</v>
      </c>
      <c r="E384" s="409">
        <v>1</v>
      </c>
      <c r="F384" s="410"/>
      <c r="G384" s="409" t="s">
        <v>308</v>
      </c>
      <c r="H384" s="409">
        <f t="shared" si="53"/>
        <v>1</v>
      </c>
      <c r="I384" s="409">
        <f t="shared" si="48"/>
        <v>0</v>
      </c>
      <c r="J384" s="409"/>
      <c r="K384" s="409"/>
      <c r="L384" s="409"/>
      <c r="M384" s="409"/>
      <c r="N384" s="409">
        <v>1</v>
      </c>
      <c r="O384" s="409"/>
      <c r="P384" s="409"/>
      <c r="Q384" s="409"/>
      <c r="R384" s="409"/>
      <c r="S384" s="409">
        <f t="shared" si="54"/>
        <v>0</v>
      </c>
      <c r="T384" s="409"/>
      <c r="U384" s="409"/>
      <c r="V384" s="409"/>
      <c r="W384" s="409"/>
      <c r="X384" s="409"/>
      <c r="Y384" s="409"/>
      <c r="Z384" s="409">
        <f t="shared" si="49"/>
        <v>0</v>
      </c>
      <c r="AA384" s="409"/>
      <c r="AB384" s="409"/>
      <c r="AC384" s="409"/>
      <c r="AD384" s="409"/>
      <c r="AE384" s="409"/>
      <c r="AF384" s="409"/>
      <c r="AG384" s="409"/>
      <c r="AH384" s="409"/>
      <c r="AI384" s="409"/>
      <c r="AJ384" s="409"/>
      <c r="AK384" s="409"/>
      <c r="AL384" s="409"/>
      <c r="AM384" s="409"/>
      <c r="AN384" s="409"/>
      <c r="AO384" s="409"/>
      <c r="AP384" s="409">
        <f t="shared" si="50"/>
        <v>0</v>
      </c>
      <c r="AQ384" s="409"/>
      <c r="AR384" s="410"/>
      <c r="AS384" s="410"/>
      <c r="AT384" s="407"/>
      <c r="AU384" s="409" t="s">
        <v>157</v>
      </c>
      <c r="AV384" s="409" t="s">
        <v>197</v>
      </c>
      <c r="AW384" s="409" t="s">
        <v>198</v>
      </c>
      <c r="AX384" s="407"/>
      <c r="AY384" s="429"/>
      <c r="AZ384" s="430"/>
    </row>
    <row r="385" spans="1:52" s="413" customFormat="1" ht="26.45" customHeight="1">
      <c r="A385" s="407">
        <v>172</v>
      </c>
      <c r="B385" s="407"/>
      <c r="C385" s="407" t="s">
        <v>338</v>
      </c>
      <c r="D385" s="455" t="s">
        <v>2024</v>
      </c>
      <c r="E385" s="409">
        <v>1</v>
      </c>
      <c r="F385" s="410"/>
      <c r="G385" s="409" t="s">
        <v>308</v>
      </c>
      <c r="H385" s="409">
        <f t="shared" si="53"/>
        <v>1</v>
      </c>
      <c r="I385" s="409">
        <f t="shared" si="48"/>
        <v>0</v>
      </c>
      <c r="J385" s="409"/>
      <c r="K385" s="409"/>
      <c r="L385" s="409"/>
      <c r="M385" s="409"/>
      <c r="N385" s="409">
        <v>1</v>
      </c>
      <c r="O385" s="409"/>
      <c r="P385" s="409"/>
      <c r="Q385" s="409"/>
      <c r="R385" s="409"/>
      <c r="S385" s="409">
        <f t="shared" si="54"/>
        <v>0</v>
      </c>
      <c r="T385" s="409"/>
      <c r="U385" s="409"/>
      <c r="V385" s="409"/>
      <c r="W385" s="409"/>
      <c r="X385" s="409"/>
      <c r="Y385" s="409"/>
      <c r="Z385" s="409">
        <f t="shared" si="49"/>
        <v>0</v>
      </c>
      <c r="AA385" s="409"/>
      <c r="AB385" s="409"/>
      <c r="AC385" s="409"/>
      <c r="AD385" s="409"/>
      <c r="AE385" s="409"/>
      <c r="AF385" s="409"/>
      <c r="AG385" s="409"/>
      <c r="AH385" s="409"/>
      <c r="AI385" s="409"/>
      <c r="AJ385" s="409"/>
      <c r="AK385" s="409"/>
      <c r="AL385" s="409"/>
      <c r="AM385" s="409"/>
      <c r="AN385" s="409"/>
      <c r="AO385" s="409"/>
      <c r="AP385" s="409">
        <f t="shared" si="50"/>
        <v>0</v>
      </c>
      <c r="AQ385" s="409"/>
      <c r="AR385" s="410"/>
      <c r="AS385" s="410"/>
      <c r="AT385" s="407"/>
      <c r="AU385" s="409" t="s">
        <v>1797</v>
      </c>
      <c r="AV385" s="409" t="s">
        <v>197</v>
      </c>
      <c r="AW385" s="409" t="s">
        <v>198</v>
      </c>
      <c r="AX385" s="407"/>
      <c r="AY385" s="429"/>
      <c r="AZ385" s="430"/>
    </row>
    <row r="386" spans="1:52" s="413" customFormat="1" ht="26.45" customHeight="1">
      <c r="A386" s="407">
        <v>172</v>
      </c>
      <c r="B386" s="407"/>
      <c r="C386" s="407" t="s">
        <v>338</v>
      </c>
      <c r="D386" s="455" t="s">
        <v>2024</v>
      </c>
      <c r="E386" s="409">
        <v>1</v>
      </c>
      <c r="F386" s="410"/>
      <c r="G386" s="409" t="s">
        <v>308</v>
      </c>
      <c r="H386" s="409">
        <f t="shared" si="53"/>
        <v>1</v>
      </c>
      <c r="I386" s="409">
        <f t="shared" ref="I386:I449" si="55">SUM(J386:K386)</f>
        <v>0</v>
      </c>
      <c r="J386" s="409"/>
      <c r="K386" s="409"/>
      <c r="L386" s="409"/>
      <c r="M386" s="409"/>
      <c r="N386" s="409">
        <v>1</v>
      </c>
      <c r="O386" s="409"/>
      <c r="P386" s="409"/>
      <c r="Q386" s="409"/>
      <c r="R386" s="409"/>
      <c r="S386" s="409">
        <f t="shared" si="54"/>
        <v>0</v>
      </c>
      <c r="T386" s="409"/>
      <c r="U386" s="409"/>
      <c r="V386" s="409"/>
      <c r="W386" s="409"/>
      <c r="X386" s="409"/>
      <c r="Y386" s="409"/>
      <c r="Z386" s="409">
        <f t="shared" si="49"/>
        <v>0</v>
      </c>
      <c r="AA386" s="409"/>
      <c r="AB386" s="409"/>
      <c r="AC386" s="409"/>
      <c r="AD386" s="409"/>
      <c r="AE386" s="409"/>
      <c r="AF386" s="409"/>
      <c r="AG386" s="409"/>
      <c r="AH386" s="409"/>
      <c r="AI386" s="409"/>
      <c r="AJ386" s="409"/>
      <c r="AK386" s="409"/>
      <c r="AL386" s="409"/>
      <c r="AM386" s="409"/>
      <c r="AN386" s="409"/>
      <c r="AO386" s="409"/>
      <c r="AP386" s="409">
        <f t="shared" si="50"/>
        <v>0</v>
      </c>
      <c r="AQ386" s="409"/>
      <c r="AR386" s="410"/>
      <c r="AS386" s="410"/>
      <c r="AT386" s="407"/>
      <c r="AU386" s="409" t="s">
        <v>160</v>
      </c>
      <c r="AV386" s="409" t="s">
        <v>197</v>
      </c>
      <c r="AW386" s="409" t="s">
        <v>198</v>
      </c>
      <c r="AX386" s="407"/>
      <c r="AY386" s="429"/>
      <c r="AZ386" s="430"/>
    </row>
    <row r="387" spans="1:52" s="413" customFormat="1" ht="26.45" customHeight="1">
      <c r="A387" s="407">
        <v>172</v>
      </c>
      <c r="B387" s="407"/>
      <c r="C387" s="407" t="s">
        <v>338</v>
      </c>
      <c r="D387" s="455" t="s">
        <v>2024</v>
      </c>
      <c r="E387" s="409">
        <v>1</v>
      </c>
      <c r="F387" s="410"/>
      <c r="G387" s="409" t="s">
        <v>308</v>
      </c>
      <c r="H387" s="409">
        <f t="shared" si="53"/>
        <v>1</v>
      </c>
      <c r="I387" s="409">
        <f t="shared" si="55"/>
        <v>0</v>
      </c>
      <c r="J387" s="409"/>
      <c r="K387" s="409"/>
      <c r="L387" s="409"/>
      <c r="M387" s="409"/>
      <c r="N387" s="409">
        <v>1</v>
      </c>
      <c r="O387" s="409"/>
      <c r="P387" s="409"/>
      <c r="Q387" s="409"/>
      <c r="R387" s="409"/>
      <c r="S387" s="409">
        <f t="shared" si="54"/>
        <v>0</v>
      </c>
      <c r="T387" s="409"/>
      <c r="U387" s="409"/>
      <c r="V387" s="409"/>
      <c r="W387" s="409"/>
      <c r="X387" s="409"/>
      <c r="Y387" s="409"/>
      <c r="Z387" s="409">
        <f t="shared" ref="Z387:Z450" si="56">SUM(AA387:AO387)</f>
        <v>0</v>
      </c>
      <c r="AA387" s="409"/>
      <c r="AB387" s="409"/>
      <c r="AC387" s="409"/>
      <c r="AD387" s="409"/>
      <c r="AE387" s="409"/>
      <c r="AF387" s="409"/>
      <c r="AG387" s="409"/>
      <c r="AH387" s="409"/>
      <c r="AI387" s="409"/>
      <c r="AJ387" s="409"/>
      <c r="AK387" s="409"/>
      <c r="AL387" s="409"/>
      <c r="AM387" s="409"/>
      <c r="AN387" s="409"/>
      <c r="AO387" s="409"/>
      <c r="AP387" s="409">
        <f t="shared" ref="AP387:AP450" si="57">SUM(AQ387:AS387)</f>
        <v>0</v>
      </c>
      <c r="AQ387" s="409"/>
      <c r="AR387" s="410"/>
      <c r="AS387" s="410"/>
      <c r="AT387" s="407"/>
      <c r="AU387" s="409" t="s">
        <v>161</v>
      </c>
      <c r="AV387" s="409" t="s">
        <v>197</v>
      </c>
      <c r="AW387" s="409" t="s">
        <v>198</v>
      </c>
      <c r="AX387" s="407"/>
      <c r="AY387" s="429"/>
      <c r="AZ387" s="430"/>
    </row>
    <row r="388" spans="1:52" s="413" customFormat="1" ht="26.45" customHeight="1">
      <c r="A388" s="407">
        <v>172</v>
      </c>
      <c r="B388" s="407"/>
      <c r="C388" s="407" t="s">
        <v>338</v>
      </c>
      <c r="D388" s="455" t="s">
        <v>2024</v>
      </c>
      <c r="E388" s="409">
        <v>1</v>
      </c>
      <c r="F388" s="410"/>
      <c r="G388" s="409" t="s">
        <v>308</v>
      </c>
      <c r="H388" s="409">
        <f t="shared" si="53"/>
        <v>1</v>
      </c>
      <c r="I388" s="409">
        <f t="shared" si="55"/>
        <v>0</v>
      </c>
      <c r="J388" s="409"/>
      <c r="K388" s="409"/>
      <c r="L388" s="409"/>
      <c r="M388" s="409"/>
      <c r="N388" s="409">
        <v>1</v>
      </c>
      <c r="O388" s="409"/>
      <c r="P388" s="409"/>
      <c r="Q388" s="409"/>
      <c r="R388" s="409"/>
      <c r="S388" s="409">
        <f t="shared" si="54"/>
        <v>0</v>
      </c>
      <c r="T388" s="409"/>
      <c r="U388" s="409"/>
      <c r="V388" s="409"/>
      <c r="W388" s="409"/>
      <c r="X388" s="409"/>
      <c r="Y388" s="409"/>
      <c r="Z388" s="409">
        <f t="shared" si="56"/>
        <v>0</v>
      </c>
      <c r="AA388" s="409"/>
      <c r="AB388" s="409"/>
      <c r="AC388" s="409"/>
      <c r="AD388" s="409"/>
      <c r="AE388" s="409"/>
      <c r="AF388" s="409"/>
      <c r="AG388" s="409"/>
      <c r="AH388" s="409"/>
      <c r="AI388" s="409"/>
      <c r="AJ388" s="409"/>
      <c r="AK388" s="409"/>
      <c r="AL388" s="409"/>
      <c r="AM388" s="409"/>
      <c r="AN388" s="409"/>
      <c r="AO388" s="409"/>
      <c r="AP388" s="409">
        <f t="shared" si="57"/>
        <v>0</v>
      </c>
      <c r="AQ388" s="409"/>
      <c r="AR388" s="410"/>
      <c r="AS388" s="410"/>
      <c r="AT388" s="407"/>
      <c r="AU388" s="409" t="s">
        <v>1801</v>
      </c>
      <c r="AV388" s="409" t="s">
        <v>197</v>
      </c>
      <c r="AW388" s="409" t="s">
        <v>198</v>
      </c>
      <c r="AX388" s="407"/>
      <c r="AY388" s="429"/>
      <c r="AZ388" s="430"/>
    </row>
    <row r="389" spans="1:52" s="413" customFormat="1" ht="26.45" customHeight="1">
      <c r="A389" s="407">
        <v>172</v>
      </c>
      <c r="B389" s="407"/>
      <c r="C389" s="407" t="s">
        <v>338</v>
      </c>
      <c r="D389" s="455" t="s">
        <v>2024</v>
      </c>
      <c r="E389" s="409">
        <v>1</v>
      </c>
      <c r="F389" s="410"/>
      <c r="G389" s="409" t="s">
        <v>308</v>
      </c>
      <c r="H389" s="409">
        <f t="shared" ref="H389:H399" si="58">SUM(I389,L389,M389,N389,O389,P389,Q389,R389,S389,Z389,AP389)</f>
        <v>1</v>
      </c>
      <c r="I389" s="409">
        <f t="shared" si="55"/>
        <v>0</v>
      </c>
      <c r="J389" s="409"/>
      <c r="K389" s="409"/>
      <c r="L389" s="409"/>
      <c r="M389" s="409"/>
      <c r="N389" s="409">
        <v>1</v>
      </c>
      <c r="O389" s="409"/>
      <c r="P389" s="409"/>
      <c r="Q389" s="409"/>
      <c r="R389" s="409"/>
      <c r="S389" s="409">
        <f t="shared" si="54"/>
        <v>0</v>
      </c>
      <c r="T389" s="409"/>
      <c r="U389" s="409"/>
      <c r="V389" s="409"/>
      <c r="W389" s="409"/>
      <c r="X389" s="409"/>
      <c r="Y389" s="409"/>
      <c r="Z389" s="409">
        <f t="shared" si="56"/>
        <v>0</v>
      </c>
      <c r="AA389" s="409"/>
      <c r="AB389" s="409"/>
      <c r="AC389" s="409"/>
      <c r="AD389" s="409"/>
      <c r="AE389" s="409"/>
      <c r="AF389" s="409"/>
      <c r="AG389" s="409"/>
      <c r="AH389" s="409"/>
      <c r="AI389" s="409"/>
      <c r="AJ389" s="409"/>
      <c r="AK389" s="409"/>
      <c r="AL389" s="409"/>
      <c r="AM389" s="409"/>
      <c r="AN389" s="409"/>
      <c r="AO389" s="409"/>
      <c r="AP389" s="409">
        <f t="shared" si="57"/>
        <v>0</v>
      </c>
      <c r="AQ389" s="409"/>
      <c r="AR389" s="410"/>
      <c r="AS389" s="410"/>
      <c r="AT389" s="407"/>
      <c r="AU389" s="409" t="s">
        <v>1800</v>
      </c>
      <c r="AV389" s="409" t="s">
        <v>197</v>
      </c>
      <c r="AW389" s="409" t="s">
        <v>198</v>
      </c>
      <c r="AX389" s="407"/>
      <c r="AY389" s="429"/>
      <c r="AZ389" s="430"/>
    </row>
    <row r="390" spans="1:52" s="413" customFormat="1" ht="26.45" customHeight="1">
      <c r="A390" s="407">
        <v>172</v>
      </c>
      <c r="B390" s="407"/>
      <c r="C390" s="407" t="s">
        <v>338</v>
      </c>
      <c r="D390" s="455" t="s">
        <v>2024</v>
      </c>
      <c r="E390" s="409">
        <v>1</v>
      </c>
      <c r="F390" s="410"/>
      <c r="G390" s="409" t="s">
        <v>308</v>
      </c>
      <c r="H390" s="409">
        <f t="shared" si="58"/>
        <v>1</v>
      </c>
      <c r="I390" s="409">
        <f t="shared" si="55"/>
        <v>0</v>
      </c>
      <c r="J390" s="409"/>
      <c r="K390" s="409"/>
      <c r="L390" s="409"/>
      <c r="M390" s="409"/>
      <c r="N390" s="409">
        <v>1</v>
      </c>
      <c r="O390" s="409"/>
      <c r="P390" s="409"/>
      <c r="Q390" s="409"/>
      <c r="R390" s="409"/>
      <c r="S390" s="409">
        <f t="shared" si="54"/>
        <v>0</v>
      </c>
      <c r="T390" s="409"/>
      <c r="U390" s="409"/>
      <c r="V390" s="409"/>
      <c r="W390" s="409"/>
      <c r="X390" s="409"/>
      <c r="Y390" s="409"/>
      <c r="Z390" s="409">
        <f t="shared" si="56"/>
        <v>0</v>
      </c>
      <c r="AA390" s="409"/>
      <c r="AB390" s="409"/>
      <c r="AC390" s="409"/>
      <c r="AD390" s="409"/>
      <c r="AE390" s="409"/>
      <c r="AF390" s="409"/>
      <c r="AG390" s="409"/>
      <c r="AH390" s="409"/>
      <c r="AI390" s="409"/>
      <c r="AJ390" s="409"/>
      <c r="AK390" s="409"/>
      <c r="AL390" s="409"/>
      <c r="AM390" s="409"/>
      <c r="AN390" s="409"/>
      <c r="AO390" s="409"/>
      <c r="AP390" s="409">
        <f t="shared" si="57"/>
        <v>0</v>
      </c>
      <c r="AQ390" s="409"/>
      <c r="AR390" s="410"/>
      <c r="AS390" s="410"/>
      <c r="AT390" s="407"/>
      <c r="AU390" s="409" t="s">
        <v>153</v>
      </c>
      <c r="AV390" s="409" t="s">
        <v>197</v>
      </c>
      <c r="AW390" s="409" t="s">
        <v>198</v>
      </c>
      <c r="AX390" s="407"/>
      <c r="AY390" s="429"/>
      <c r="AZ390" s="430"/>
    </row>
    <row r="391" spans="1:52" s="413" customFormat="1" ht="26.45" customHeight="1">
      <c r="A391" s="407">
        <v>172</v>
      </c>
      <c r="B391" s="407"/>
      <c r="C391" s="407" t="s">
        <v>338</v>
      </c>
      <c r="D391" s="455" t="s">
        <v>2024</v>
      </c>
      <c r="E391" s="409">
        <v>1</v>
      </c>
      <c r="F391" s="410"/>
      <c r="G391" s="409" t="s">
        <v>308</v>
      </c>
      <c r="H391" s="409">
        <f t="shared" si="58"/>
        <v>1</v>
      </c>
      <c r="I391" s="409">
        <f t="shared" si="55"/>
        <v>0</v>
      </c>
      <c r="J391" s="409"/>
      <c r="K391" s="409"/>
      <c r="L391" s="409"/>
      <c r="M391" s="409"/>
      <c r="N391" s="409">
        <v>1</v>
      </c>
      <c r="O391" s="409"/>
      <c r="P391" s="409"/>
      <c r="Q391" s="409"/>
      <c r="R391" s="409"/>
      <c r="S391" s="409">
        <f t="shared" si="54"/>
        <v>0</v>
      </c>
      <c r="T391" s="409"/>
      <c r="U391" s="409"/>
      <c r="V391" s="409"/>
      <c r="W391" s="409"/>
      <c r="X391" s="409"/>
      <c r="Y391" s="409"/>
      <c r="Z391" s="409">
        <f t="shared" si="56"/>
        <v>0</v>
      </c>
      <c r="AA391" s="409"/>
      <c r="AB391" s="409"/>
      <c r="AC391" s="409"/>
      <c r="AD391" s="409"/>
      <c r="AE391" s="409"/>
      <c r="AF391" s="409"/>
      <c r="AG391" s="409"/>
      <c r="AH391" s="409"/>
      <c r="AI391" s="409"/>
      <c r="AJ391" s="409"/>
      <c r="AK391" s="409"/>
      <c r="AL391" s="409"/>
      <c r="AM391" s="409"/>
      <c r="AN391" s="409"/>
      <c r="AO391" s="409"/>
      <c r="AP391" s="409">
        <f t="shared" si="57"/>
        <v>0</v>
      </c>
      <c r="AQ391" s="409"/>
      <c r="AR391" s="410"/>
      <c r="AS391" s="410"/>
      <c r="AT391" s="407"/>
      <c r="AU391" s="409" t="s">
        <v>1794</v>
      </c>
      <c r="AV391" s="409" t="s">
        <v>197</v>
      </c>
      <c r="AW391" s="409" t="s">
        <v>198</v>
      </c>
      <c r="AX391" s="407"/>
      <c r="AY391" s="429"/>
      <c r="AZ391" s="430"/>
    </row>
    <row r="392" spans="1:52" s="413" customFormat="1" ht="26.45" customHeight="1">
      <c r="A392" s="407">
        <v>172</v>
      </c>
      <c r="B392" s="407"/>
      <c r="C392" s="407" t="s">
        <v>338</v>
      </c>
      <c r="D392" s="455" t="s">
        <v>2024</v>
      </c>
      <c r="E392" s="409">
        <v>1.5</v>
      </c>
      <c r="F392" s="410"/>
      <c r="G392" s="409" t="s">
        <v>308</v>
      </c>
      <c r="H392" s="409">
        <f t="shared" si="58"/>
        <v>1.5</v>
      </c>
      <c r="I392" s="409">
        <f t="shared" si="55"/>
        <v>0</v>
      </c>
      <c r="J392" s="409"/>
      <c r="K392" s="409"/>
      <c r="L392" s="409"/>
      <c r="M392" s="409"/>
      <c r="N392" s="409">
        <v>1.5</v>
      </c>
      <c r="O392" s="409"/>
      <c r="P392" s="409"/>
      <c r="Q392" s="409"/>
      <c r="R392" s="409"/>
      <c r="S392" s="409">
        <f t="shared" si="54"/>
        <v>0</v>
      </c>
      <c r="T392" s="409"/>
      <c r="U392" s="409"/>
      <c r="V392" s="409"/>
      <c r="W392" s="409"/>
      <c r="X392" s="409"/>
      <c r="Y392" s="409"/>
      <c r="Z392" s="409">
        <f t="shared" si="56"/>
        <v>0</v>
      </c>
      <c r="AA392" s="409"/>
      <c r="AB392" s="409"/>
      <c r="AC392" s="409"/>
      <c r="AD392" s="409"/>
      <c r="AE392" s="409"/>
      <c r="AF392" s="409"/>
      <c r="AG392" s="409"/>
      <c r="AH392" s="409"/>
      <c r="AI392" s="409"/>
      <c r="AJ392" s="409"/>
      <c r="AK392" s="409"/>
      <c r="AL392" s="409"/>
      <c r="AM392" s="409"/>
      <c r="AN392" s="409"/>
      <c r="AO392" s="409"/>
      <c r="AP392" s="409">
        <f t="shared" si="57"/>
        <v>0</v>
      </c>
      <c r="AQ392" s="409"/>
      <c r="AR392" s="410"/>
      <c r="AS392" s="410"/>
      <c r="AT392" s="407"/>
      <c r="AU392" s="409" t="s">
        <v>154</v>
      </c>
      <c r="AV392" s="409" t="s">
        <v>197</v>
      </c>
      <c r="AW392" s="409" t="s">
        <v>198</v>
      </c>
      <c r="AX392" s="407"/>
      <c r="AY392" s="429"/>
      <c r="AZ392" s="430"/>
    </row>
    <row r="393" spans="1:52" s="413" customFormat="1" ht="26.45" customHeight="1">
      <c r="A393" s="407">
        <v>172</v>
      </c>
      <c r="B393" s="407"/>
      <c r="C393" s="407" t="s">
        <v>338</v>
      </c>
      <c r="D393" s="455" t="s">
        <v>2024</v>
      </c>
      <c r="E393" s="409">
        <v>1.5</v>
      </c>
      <c r="F393" s="410"/>
      <c r="G393" s="409" t="s">
        <v>308</v>
      </c>
      <c r="H393" s="409">
        <f t="shared" si="58"/>
        <v>1.5</v>
      </c>
      <c r="I393" s="409">
        <f t="shared" si="55"/>
        <v>0</v>
      </c>
      <c r="J393" s="409"/>
      <c r="K393" s="409"/>
      <c r="L393" s="409"/>
      <c r="M393" s="409"/>
      <c r="N393" s="409">
        <v>1.5</v>
      </c>
      <c r="O393" s="409"/>
      <c r="P393" s="409"/>
      <c r="Q393" s="409"/>
      <c r="R393" s="409"/>
      <c r="S393" s="409">
        <f t="shared" si="54"/>
        <v>0</v>
      </c>
      <c r="T393" s="409"/>
      <c r="U393" s="409"/>
      <c r="V393" s="409"/>
      <c r="W393" s="409"/>
      <c r="X393" s="409"/>
      <c r="Y393" s="409"/>
      <c r="Z393" s="409">
        <f t="shared" si="56"/>
        <v>0</v>
      </c>
      <c r="AA393" s="409"/>
      <c r="AB393" s="409"/>
      <c r="AC393" s="409"/>
      <c r="AD393" s="409"/>
      <c r="AE393" s="409"/>
      <c r="AF393" s="409"/>
      <c r="AG393" s="409"/>
      <c r="AH393" s="409"/>
      <c r="AI393" s="409"/>
      <c r="AJ393" s="409"/>
      <c r="AK393" s="409"/>
      <c r="AL393" s="409"/>
      <c r="AM393" s="409"/>
      <c r="AN393" s="409"/>
      <c r="AO393" s="409"/>
      <c r="AP393" s="409">
        <f t="shared" si="57"/>
        <v>0</v>
      </c>
      <c r="AQ393" s="409"/>
      <c r="AR393" s="410"/>
      <c r="AS393" s="410"/>
      <c r="AT393" s="407"/>
      <c r="AU393" s="409" t="s">
        <v>1799</v>
      </c>
      <c r="AV393" s="409" t="s">
        <v>197</v>
      </c>
      <c r="AW393" s="409" t="s">
        <v>198</v>
      </c>
      <c r="AX393" s="407"/>
      <c r="AY393" s="429"/>
      <c r="AZ393" s="430"/>
    </row>
    <row r="394" spans="1:52" s="413" customFormat="1" ht="26.45" customHeight="1">
      <c r="A394" s="407">
        <v>172</v>
      </c>
      <c r="B394" s="407"/>
      <c r="C394" s="407" t="s">
        <v>338</v>
      </c>
      <c r="D394" s="455" t="s">
        <v>2024</v>
      </c>
      <c r="E394" s="409">
        <v>1</v>
      </c>
      <c r="F394" s="410"/>
      <c r="G394" s="409" t="s">
        <v>308</v>
      </c>
      <c r="H394" s="409">
        <f t="shared" si="58"/>
        <v>1</v>
      </c>
      <c r="I394" s="409">
        <f t="shared" si="55"/>
        <v>0</v>
      </c>
      <c r="J394" s="409"/>
      <c r="K394" s="409"/>
      <c r="L394" s="409"/>
      <c r="M394" s="409"/>
      <c r="N394" s="409">
        <v>1</v>
      </c>
      <c r="O394" s="409"/>
      <c r="P394" s="409"/>
      <c r="Q394" s="409"/>
      <c r="R394" s="409"/>
      <c r="S394" s="409">
        <f t="shared" si="54"/>
        <v>0</v>
      </c>
      <c r="T394" s="409"/>
      <c r="U394" s="409"/>
      <c r="V394" s="409"/>
      <c r="W394" s="409"/>
      <c r="X394" s="409"/>
      <c r="Y394" s="409"/>
      <c r="Z394" s="409">
        <f t="shared" si="56"/>
        <v>0</v>
      </c>
      <c r="AA394" s="409"/>
      <c r="AB394" s="409"/>
      <c r="AC394" s="409"/>
      <c r="AD394" s="409"/>
      <c r="AE394" s="409"/>
      <c r="AF394" s="409"/>
      <c r="AG394" s="409"/>
      <c r="AH394" s="409"/>
      <c r="AI394" s="409"/>
      <c r="AJ394" s="409"/>
      <c r="AK394" s="409"/>
      <c r="AL394" s="409"/>
      <c r="AM394" s="409"/>
      <c r="AN394" s="409"/>
      <c r="AO394" s="409"/>
      <c r="AP394" s="409">
        <f t="shared" si="57"/>
        <v>0</v>
      </c>
      <c r="AQ394" s="409"/>
      <c r="AR394" s="410"/>
      <c r="AS394" s="410"/>
      <c r="AT394" s="407"/>
      <c r="AU394" s="409" t="s">
        <v>199</v>
      </c>
      <c r="AV394" s="409" t="s">
        <v>197</v>
      </c>
      <c r="AW394" s="409" t="s">
        <v>198</v>
      </c>
      <c r="AX394" s="407"/>
      <c r="AY394" s="429"/>
      <c r="AZ394" s="430"/>
    </row>
    <row r="395" spans="1:52" s="413" customFormat="1" ht="26.45" customHeight="1">
      <c r="A395" s="407">
        <v>172</v>
      </c>
      <c r="B395" s="407"/>
      <c r="C395" s="407" t="s">
        <v>338</v>
      </c>
      <c r="D395" s="455" t="s">
        <v>2024</v>
      </c>
      <c r="E395" s="409">
        <v>1</v>
      </c>
      <c r="F395" s="410"/>
      <c r="G395" s="409" t="s">
        <v>308</v>
      </c>
      <c r="H395" s="409">
        <f t="shared" si="58"/>
        <v>1</v>
      </c>
      <c r="I395" s="409">
        <f t="shared" si="55"/>
        <v>0</v>
      </c>
      <c r="J395" s="409"/>
      <c r="K395" s="409"/>
      <c r="L395" s="409"/>
      <c r="M395" s="409"/>
      <c r="N395" s="409">
        <v>1</v>
      </c>
      <c r="O395" s="409"/>
      <c r="P395" s="409"/>
      <c r="Q395" s="409"/>
      <c r="R395" s="409"/>
      <c r="S395" s="409">
        <f t="shared" si="54"/>
        <v>0</v>
      </c>
      <c r="T395" s="409"/>
      <c r="U395" s="409"/>
      <c r="V395" s="409"/>
      <c r="W395" s="409"/>
      <c r="X395" s="409"/>
      <c r="Y395" s="409"/>
      <c r="Z395" s="409">
        <f t="shared" si="56"/>
        <v>0</v>
      </c>
      <c r="AA395" s="409"/>
      <c r="AB395" s="409"/>
      <c r="AC395" s="409"/>
      <c r="AD395" s="409"/>
      <c r="AE395" s="409"/>
      <c r="AF395" s="409"/>
      <c r="AG395" s="409"/>
      <c r="AH395" s="409"/>
      <c r="AI395" s="409"/>
      <c r="AJ395" s="409"/>
      <c r="AK395" s="409"/>
      <c r="AL395" s="409"/>
      <c r="AM395" s="409"/>
      <c r="AN395" s="409"/>
      <c r="AO395" s="409"/>
      <c r="AP395" s="409">
        <f t="shared" si="57"/>
        <v>0</v>
      </c>
      <c r="AQ395" s="409"/>
      <c r="AR395" s="410"/>
      <c r="AS395" s="410"/>
      <c r="AT395" s="407"/>
      <c r="AU395" s="409" t="s">
        <v>1796</v>
      </c>
      <c r="AV395" s="409" t="s">
        <v>197</v>
      </c>
      <c r="AW395" s="409" t="s">
        <v>198</v>
      </c>
      <c r="AX395" s="407"/>
      <c r="AY395" s="429"/>
      <c r="AZ395" s="430"/>
    </row>
    <row r="396" spans="1:52" s="413" customFormat="1" ht="26.45" customHeight="1">
      <c r="A396" s="407">
        <v>172</v>
      </c>
      <c r="B396" s="407"/>
      <c r="C396" s="407" t="s">
        <v>338</v>
      </c>
      <c r="D396" s="455" t="s">
        <v>2024</v>
      </c>
      <c r="E396" s="409">
        <v>1</v>
      </c>
      <c r="F396" s="410"/>
      <c r="G396" s="409" t="s">
        <v>308</v>
      </c>
      <c r="H396" s="409">
        <f t="shared" si="58"/>
        <v>1</v>
      </c>
      <c r="I396" s="409">
        <f t="shared" si="55"/>
        <v>0</v>
      </c>
      <c r="J396" s="409"/>
      <c r="K396" s="409"/>
      <c r="L396" s="409"/>
      <c r="M396" s="409"/>
      <c r="N396" s="409">
        <v>1</v>
      </c>
      <c r="O396" s="409"/>
      <c r="P396" s="409"/>
      <c r="Q396" s="409"/>
      <c r="R396" s="409"/>
      <c r="S396" s="409">
        <f t="shared" si="54"/>
        <v>0</v>
      </c>
      <c r="T396" s="409"/>
      <c r="U396" s="409"/>
      <c r="V396" s="409"/>
      <c r="W396" s="409"/>
      <c r="X396" s="409"/>
      <c r="Y396" s="409"/>
      <c r="Z396" s="409">
        <f t="shared" si="56"/>
        <v>0</v>
      </c>
      <c r="AA396" s="409"/>
      <c r="AB396" s="409"/>
      <c r="AC396" s="409"/>
      <c r="AD396" s="409"/>
      <c r="AE396" s="409"/>
      <c r="AF396" s="409"/>
      <c r="AG396" s="409"/>
      <c r="AH396" s="409"/>
      <c r="AI396" s="409"/>
      <c r="AJ396" s="409"/>
      <c r="AK396" s="409"/>
      <c r="AL396" s="409"/>
      <c r="AM396" s="409"/>
      <c r="AN396" s="409"/>
      <c r="AO396" s="409"/>
      <c r="AP396" s="409">
        <f t="shared" si="57"/>
        <v>0</v>
      </c>
      <c r="AQ396" s="409"/>
      <c r="AR396" s="410"/>
      <c r="AS396" s="410"/>
      <c r="AT396" s="407"/>
      <c r="AU396" s="409" t="s">
        <v>155</v>
      </c>
      <c r="AV396" s="409" t="s">
        <v>197</v>
      </c>
      <c r="AW396" s="409" t="s">
        <v>198</v>
      </c>
      <c r="AX396" s="407"/>
      <c r="AY396" s="429"/>
      <c r="AZ396" s="430"/>
    </row>
    <row r="397" spans="1:52" s="413" customFormat="1" ht="26.45" customHeight="1">
      <c r="A397" s="407">
        <v>172</v>
      </c>
      <c r="B397" s="407"/>
      <c r="C397" s="407" t="s">
        <v>338</v>
      </c>
      <c r="D397" s="455" t="s">
        <v>2024</v>
      </c>
      <c r="E397" s="409">
        <v>1</v>
      </c>
      <c r="F397" s="410"/>
      <c r="G397" s="409" t="s">
        <v>308</v>
      </c>
      <c r="H397" s="409">
        <f t="shared" si="58"/>
        <v>1</v>
      </c>
      <c r="I397" s="409">
        <f t="shared" si="55"/>
        <v>0</v>
      </c>
      <c r="J397" s="409"/>
      <c r="K397" s="409"/>
      <c r="L397" s="409"/>
      <c r="M397" s="409"/>
      <c r="N397" s="409">
        <v>1</v>
      </c>
      <c r="O397" s="409"/>
      <c r="P397" s="409"/>
      <c r="Q397" s="409"/>
      <c r="R397" s="409"/>
      <c r="S397" s="409">
        <f t="shared" si="54"/>
        <v>0</v>
      </c>
      <c r="T397" s="409"/>
      <c r="U397" s="409"/>
      <c r="V397" s="409"/>
      <c r="W397" s="409"/>
      <c r="X397" s="409"/>
      <c r="Y397" s="409"/>
      <c r="Z397" s="409">
        <f t="shared" si="56"/>
        <v>0</v>
      </c>
      <c r="AA397" s="409"/>
      <c r="AB397" s="409"/>
      <c r="AC397" s="409"/>
      <c r="AD397" s="409"/>
      <c r="AE397" s="409"/>
      <c r="AF397" s="409"/>
      <c r="AG397" s="409"/>
      <c r="AH397" s="409"/>
      <c r="AI397" s="409"/>
      <c r="AJ397" s="409"/>
      <c r="AK397" s="409"/>
      <c r="AL397" s="409"/>
      <c r="AM397" s="409"/>
      <c r="AN397" s="409"/>
      <c r="AO397" s="409"/>
      <c r="AP397" s="409">
        <f t="shared" si="57"/>
        <v>0</v>
      </c>
      <c r="AQ397" s="409"/>
      <c r="AR397" s="410"/>
      <c r="AS397" s="410"/>
      <c r="AT397" s="407"/>
      <c r="AU397" s="409" t="s">
        <v>159</v>
      </c>
      <c r="AV397" s="409" t="s">
        <v>197</v>
      </c>
      <c r="AW397" s="409" t="s">
        <v>198</v>
      </c>
      <c r="AX397" s="407"/>
      <c r="AY397" s="429"/>
      <c r="AZ397" s="430"/>
    </row>
    <row r="398" spans="1:52" s="413" customFormat="1" ht="26.45" customHeight="1">
      <c r="A398" s="407">
        <v>172</v>
      </c>
      <c r="B398" s="407"/>
      <c r="C398" s="407" t="s">
        <v>338</v>
      </c>
      <c r="D398" s="455" t="s">
        <v>2024</v>
      </c>
      <c r="E398" s="409">
        <v>1</v>
      </c>
      <c r="F398" s="410"/>
      <c r="G398" s="409" t="s">
        <v>308</v>
      </c>
      <c r="H398" s="409">
        <f t="shared" si="58"/>
        <v>1</v>
      </c>
      <c r="I398" s="409">
        <f t="shared" si="55"/>
        <v>0</v>
      </c>
      <c r="J398" s="409"/>
      <c r="K398" s="409"/>
      <c r="L398" s="409"/>
      <c r="M398" s="409"/>
      <c r="N398" s="409">
        <v>1</v>
      </c>
      <c r="O398" s="409"/>
      <c r="P398" s="409"/>
      <c r="Q398" s="409"/>
      <c r="R398" s="409"/>
      <c r="S398" s="409">
        <f t="shared" si="54"/>
        <v>0</v>
      </c>
      <c r="T398" s="409"/>
      <c r="U398" s="409"/>
      <c r="V398" s="409"/>
      <c r="W398" s="409"/>
      <c r="X398" s="409"/>
      <c r="Y398" s="409"/>
      <c r="Z398" s="409">
        <f t="shared" si="56"/>
        <v>0</v>
      </c>
      <c r="AA398" s="409"/>
      <c r="AB398" s="409"/>
      <c r="AC398" s="409"/>
      <c r="AD398" s="409"/>
      <c r="AE398" s="409"/>
      <c r="AF398" s="409"/>
      <c r="AG398" s="409"/>
      <c r="AH398" s="409"/>
      <c r="AI398" s="409"/>
      <c r="AJ398" s="409"/>
      <c r="AK398" s="409"/>
      <c r="AL398" s="409"/>
      <c r="AM398" s="409"/>
      <c r="AN398" s="409"/>
      <c r="AO398" s="409"/>
      <c r="AP398" s="409">
        <f t="shared" si="57"/>
        <v>0</v>
      </c>
      <c r="AQ398" s="409"/>
      <c r="AR398" s="410"/>
      <c r="AS398" s="410"/>
      <c r="AT398" s="407"/>
      <c r="AU398" s="409" t="s">
        <v>158</v>
      </c>
      <c r="AV398" s="409" t="s">
        <v>197</v>
      </c>
      <c r="AW398" s="409" t="s">
        <v>198</v>
      </c>
      <c r="AX398" s="407"/>
      <c r="AY398" s="429"/>
      <c r="AZ398" s="430"/>
    </row>
    <row r="399" spans="1:52" s="413" customFormat="1" ht="26.45" customHeight="1">
      <c r="A399" s="407">
        <v>172</v>
      </c>
      <c r="B399" s="407"/>
      <c r="C399" s="407" t="s">
        <v>338</v>
      </c>
      <c r="D399" s="455" t="s">
        <v>2024</v>
      </c>
      <c r="E399" s="409">
        <v>1</v>
      </c>
      <c r="F399" s="410"/>
      <c r="G399" s="409" t="s">
        <v>308</v>
      </c>
      <c r="H399" s="409">
        <f t="shared" si="58"/>
        <v>1</v>
      </c>
      <c r="I399" s="409">
        <f t="shared" si="55"/>
        <v>0</v>
      </c>
      <c r="J399" s="409"/>
      <c r="K399" s="409"/>
      <c r="L399" s="409"/>
      <c r="M399" s="409"/>
      <c r="N399" s="409">
        <v>1</v>
      </c>
      <c r="O399" s="409"/>
      <c r="P399" s="409"/>
      <c r="Q399" s="409"/>
      <c r="R399" s="409"/>
      <c r="S399" s="409">
        <f t="shared" si="54"/>
        <v>0</v>
      </c>
      <c r="T399" s="409"/>
      <c r="U399" s="409"/>
      <c r="V399" s="409"/>
      <c r="W399" s="409"/>
      <c r="X399" s="409"/>
      <c r="Y399" s="409"/>
      <c r="Z399" s="409">
        <f t="shared" si="56"/>
        <v>0</v>
      </c>
      <c r="AA399" s="409"/>
      <c r="AB399" s="409"/>
      <c r="AC399" s="409"/>
      <c r="AD399" s="409"/>
      <c r="AE399" s="409"/>
      <c r="AF399" s="409"/>
      <c r="AG399" s="409"/>
      <c r="AH399" s="409"/>
      <c r="AI399" s="409"/>
      <c r="AJ399" s="409"/>
      <c r="AK399" s="409"/>
      <c r="AL399" s="409"/>
      <c r="AM399" s="409"/>
      <c r="AN399" s="409"/>
      <c r="AO399" s="409"/>
      <c r="AP399" s="409">
        <f t="shared" si="57"/>
        <v>0</v>
      </c>
      <c r="AQ399" s="409"/>
      <c r="AR399" s="410"/>
      <c r="AS399" s="410"/>
      <c r="AT399" s="407"/>
      <c r="AU399" s="409" t="s">
        <v>156</v>
      </c>
      <c r="AV399" s="409" t="s">
        <v>197</v>
      </c>
      <c r="AW399" s="409" t="s">
        <v>198</v>
      </c>
      <c r="AX399" s="407"/>
      <c r="AY399" s="429"/>
      <c r="AZ399" s="430"/>
    </row>
    <row r="400" spans="1:52" s="356" customFormat="1" ht="30" customHeight="1">
      <c r="A400" s="373" t="s">
        <v>2457</v>
      </c>
      <c r="B400" s="373" t="s">
        <v>2457</v>
      </c>
      <c r="C400" s="373"/>
      <c r="D400" s="418" t="s">
        <v>2761</v>
      </c>
      <c r="E400" s="353"/>
      <c r="F400" s="419"/>
      <c r="G400" s="419"/>
      <c r="H400" s="375"/>
      <c r="I400" s="360">
        <f t="shared" si="55"/>
        <v>0</v>
      </c>
      <c r="J400" s="375"/>
      <c r="K400" s="375"/>
      <c r="L400" s="375"/>
      <c r="M400" s="375"/>
      <c r="N400" s="375"/>
      <c r="O400" s="375"/>
      <c r="P400" s="375"/>
      <c r="Q400" s="375"/>
      <c r="R400" s="375"/>
      <c r="S400" s="375">
        <f t="shared" si="54"/>
        <v>0</v>
      </c>
      <c r="T400" s="375"/>
      <c r="U400" s="375"/>
      <c r="V400" s="375"/>
      <c r="W400" s="375"/>
      <c r="X400" s="375"/>
      <c r="Y400" s="375"/>
      <c r="Z400" s="360">
        <f t="shared" si="56"/>
        <v>0</v>
      </c>
      <c r="AA400" s="375"/>
      <c r="AB400" s="375"/>
      <c r="AC400" s="375"/>
      <c r="AD400" s="375"/>
      <c r="AE400" s="375"/>
      <c r="AF400" s="375"/>
      <c r="AG400" s="375"/>
      <c r="AH400" s="375"/>
      <c r="AI400" s="375"/>
      <c r="AJ400" s="375"/>
      <c r="AK400" s="375"/>
      <c r="AL400" s="375"/>
      <c r="AM400" s="375"/>
      <c r="AN400" s="375"/>
      <c r="AO400" s="375"/>
      <c r="AP400" s="360">
        <f t="shared" si="57"/>
        <v>0</v>
      </c>
      <c r="AQ400" s="375"/>
      <c r="AR400" s="375"/>
      <c r="AS400" s="375"/>
      <c r="AT400" s="354"/>
      <c r="AU400" s="376"/>
      <c r="AV400" s="354"/>
      <c r="AW400" s="354"/>
      <c r="AX400" s="354"/>
      <c r="AY400" s="354"/>
      <c r="AZ400" s="420"/>
    </row>
    <row r="401" spans="1:52" s="356" customFormat="1" ht="15.6" customHeight="1">
      <c r="A401" s="357">
        <v>291</v>
      </c>
      <c r="B401" s="357">
        <v>1</v>
      </c>
      <c r="C401" s="357" t="s">
        <v>335</v>
      </c>
      <c r="D401" s="382" t="s">
        <v>2458</v>
      </c>
      <c r="E401" s="360">
        <v>0.13</v>
      </c>
      <c r="F401" s="360"/>
      <c r="G401" s="360" t="s">
        <v>338</v>
      </c>
      <c r="H401" s="360">
        <f t="shared" ref="H401:H414" si="59">SUM(I401,L401,M401,N401,O401,P401,Q401,R401,S401,Z401,AP401)</f>
        <v>0.13</v>
      </c>
      <c r="I401" s="360">
        <f t="shared" si="55"/>
        <v>0</v>
      </c>
      <c r="J401" s="360"/>
      <c r="K401" s="360"/>
      <c r="L401" s="360"/>
      <c r="M401" s="360"/>
      <c r="N401" s="360"/>
      <c r="O401" s="360"/>
      <c r="P401" s="360"/>
      <c r="Q401" s="360"/>
      <c r="R401" s="360"/>
      <c r="S401" s="360">
        <f t="shared" si="54"/>
        <v>0</v>
      </c>
      <c r="T401" s="360"/>
      <c r="U401" s="360"/>
      <c r="V401" s="360"/>
      <c r="W401" s="360"/>
      <c r="X401" s="360"/>
      <c r="Y401" s="360"/>
      <c r="Z401" s="360">
        <f t="shared" si="56"/>
        <v>0.13</v>
      </c>
      <c r="AA401" s="360"/>
      <c r="AB401" s="360">
        <v>0.13</v>
      </c>
      <c r="AC401" s="360"/>
      <c r="AD401" s="360"/>
      <c r="AE401" s="360"/>
      <c r="AF401" s="360"/>
      <c r="AG401" s="360"/>
      <c r="AH401" s="360"/>
      <c r="AI401" s="360"/>
      <c r="AJ401" s="360"/>
      <c r="AK401" s="360"/>
      <c r="AL401" s="360"/>
      <c r="AM401" s="360"/>
      <c r="AN401" s="360"/>
      <c r="AO401" s="360"/>
      <c r="AP401" s="360">
        <f t="shared" si="57"/>
        <v>0</v>
      </c>
      <c r="AQ401" s="360"/>
      <c r="AR401" s="360"/>
      <c r="AS401" s="360"/>
      <c r="AT401" s="360" t="s">
        <v>2459</v>
      </c>
      <c r="AU401" s="357" t="s">
        <v>1799</v>
      </c>
      <c r="AV401" s="360" t="s">
        <v>196</v>
      </c>
      <c r="AW401" s="360" t="s">
        <v>198</v>
      </c>
      <c r="AX401" s="360"/>
      <c r="AY401" s="360" t="s">
        <v>3198</v>
      </c>
      <c r="AZ401" s="385" t="s">
        <v>1696</v>
      </c>
    </row>
    <row r="402" spans="1:52" s="356" customFormat="1" ht="15.6" customHeight="1">
      <c r="A402" s="357">
        <v>292</v>
      </c>
      <c r="B402" s="357">
        <v>2</v>
      </c>
      <c r="C402" s="357" t="s">
        <v>335</v>
      </c>
      <c r="D402" s="382" t="s">
        <v>2460</v>
      </c>
      <c r="E402" s="360">
        <v>0.25</v>
      </c>
      <c r="F402" s="361"/>
      <c r="G402" s="360" t="s">
        <v>311</v>
      </c>
      <c r="H402" s="360">
        <f t="shared" si="59"/>
        <v>0.25</v>
      </c>
      <c r="I402" s="360">
        <f t="shared" si="55"/>
        <v>0</v>
      </c>
      <c r="J402" s="360"/>
      <c r="K402" s="360"/>
      <c r="L402" s="360"/>
      <c r="M402" s="360"/>
      <c r="N402" s="360"/>
      <c r="O402" s="360">
        <v>0.25</v>
      </c>
      <c r="P402" s="360"/>
      <c r="Q402" s="360"/>
      <c r="R402" s="360"/>
      <c r="S402" s="360">
        <f t="shared" si="54"/>
        <v>0</v>
      </c>
      <c r="T402" s="360"/>
      <c r="U402" s="360"/>
      <c r="V402" s="360"/>
      <c r="W402" s="360"/>
      <c r="X402" s="360"/>
      <c r="Y402" s="360"/>
      <c r="Z402" s="360">
        <f t="shared" si="56"/>
        <v>0</v>
      </c>
      <c r="AA402" s="360"/>
      <c r="AB402" s="360"/>
      <c r="AC402" s="360"/>
      <c r="AD402" s="360"/>
      <c r="AE402" s="360"/>
      <c r="AF402" s="360"/>
      <c r="AG402" s="360"/>
      <c r="AH402" s="360"/>
      <c r="AI402" s="360"/>
      <c r="AJ402" s="360"/>
      <c r="AK402" s="360"/>
      <c r="AL402" s="360"/>
      <c r="AM402" s="360"/>
      <c r="AN402" s="360"/>
      <c r="AO402" s="360"/>
      <c r="AP402" s="360">
        <f t="shared" si="57"/>
        <v>0</v>
      </c>
      <c r="AQ402" s="360"/>
      <c r="AR402" s="360"/>
      <c r="AS402" s="360"/>
      <c r="AT402" s="449" t="s">
        <v>2461</v>
      </c>
      <c r="AU402" s="357" t="s">
        <v>1794</v>
      </c>
      <c r="AV402" s="360" t="s">
        <v>196</v>
      </c>
      <c r="AW402" s="360" t="s">
        <v>198</v>
      </c>
      <c r="AX402" s="449"/>
      <c r="AY402" s="449" t="s">
        <v>3198</v>
      </c>
      <c r="AZ402" s="385" t="s">
        <v>1696</v>
      </c>
    </row>
    <row r="403" spans="1:52" s="356" customFormat="1" ht="15.6" customHeight="1">
      <c r="A403" s="357">
        <v>293</v>
      </c>
      <c r="B403" s="357">
        <v>3</v>
      </c>
      <c r="C403" s="357" t="s">
        <v>335</v>
      </c>
      <c r="D403" s="382" t="s">
        <v>2462</v>
      </c>
      <c r="E403" s="360">
        <v>0.01</v>
      </c>
      <c r="F403" s="361"/>
      <c r="G403" s="360" t="s">
        <v>190</v>
      </c>
      <c r="H403" s="360">
        <f t="shared" si="59"/>
        <v>0.01</v>
      </c>
      <c r="I403" s="360">
        <f t="shared" si="55"/>
        <v>0</v>
      </c>
      <c r="J403" s="360"/>
      <c r="K403" s="360"/>
      <c r="L403" s="360">
        <v>0.01</v>
      </c>
      <c r="M403" s="360"/>
      <c r="N403" s="360"/>
      <c r="O403" s="360"/>
      <c r="P403" s="360"/>
      <c r="Q403" s="360"/>
      <c r="R403" s="360"/>
      <c r="S403" s="360">
        <f t="shared" si="54"/>
        <v>0</v>
      </c>
      <c r="T403" s="360"/>
      <c r="U403" s="360"/>
      <c r="V403" s="360"/>
      <c r="W403" s="360"/>
      <c r="X403" s="360"/>
      <c r="Y403" s="360"/>
      <c r="Z403" s="360">
        <f t="shared" si="56"/>
        <v>0</v>
      </c>
      <c r="AA403" s="360"/>
      <c r="AB403" s="360"/>
      <c r="AC403" s="360"/>
      <c r="AD403" s="360"/>
      <c r="AE403" s="360"/>
      <c r="AF403" s="360"/>
      <c r="AG403" s="360"/>
      <c r="AH403" s="360"/>
      <c r="AI403" s="360"/>
      <c r="AJ403" s="360"/>
      <c r="AK403" s="360"/>
      <c r="AL403" s="360"/>
      <c r="AM403" s="360"/>
      <c r="AN403" s="360"/>
      <c r="AO403" s="360"/>
      <c r="AP403" s="360">
        <f t="shared" si="57"/>
        <v>0</v>
      </c>
      <c r="AQ403" s="360"/>
      <c r="AR403" s="360"/>
      <c r="AS403" s="360"/>
      <c r="AT403" s="449" t="s">
        <v>3272</v>
      </c>
      <c r="AU403" s="357" t="s">
        <v>1794</v>
      </c>
      <c r="AV403" s="360" t="s">
        <v>196</v>
      </c>
      <c r="AW403" s="360" t="s">
        <v>198</v>
      </c>
      <c r="AX403" s="449"/>
      <c r="AY403" s="449" t="s">
        <v>3198</v>
      </c>
      <c r="AZ403" s="385" t="s">
        <v>1696</v>
      </c>
    </row>
    <row r="404" spans="1:52" s="356" customFormat="1" ht="15.6" customHeight="1">
      <c r="A404" s="357">
        <v>294</v>
      </c>
      <c r="B404" s="357">
        <v>4</v>
      </c>
      <c r="C404" s="357" t="s">
        <v>335</v>
      </c>
      <c r="D404" s="382" t="s">
        <v>2463</v>
      </c>
      <c r="E404" s="360">
        <v>0.21</v>
      </c>
      <c r="F404" s="360"/>
      <c r="G404" s="360" t="s">
        <v>311</v>
      </c>
      <c r="H404" s="360">
        <f t="shared" si="59"/>
        <v>0.21</v>
      </c>
      <c r="I404" s="360">
        <f t="shared" si="55"/>
        <v>0</v>
      </c>
      <c r="J404" s="360"/>
      <c r="K404" s="360"/>
      <c r="L404" s="360"/>
      <c r="M404" s="360"/>
      <c r="N404" s="360"/>
      <c r="O404" s="360">
        <v>0.21</v>
      </c>
      <c r="P404" s="360"/>
      <c r="Q404" s="360"/>
      <c r="R404" s="360"/>
      <c r="S404" s="360">
        <f t="shared" si="54"/>
        <v>0</v>
      </c>
      <c r="T404" s="360"/>
      <c r="U404" s="360"/>
      <c r="V404" s="360"/>
      <c r="W404" s="360"/>
      <c r="X404" s="360"/>
      <c r="Y404" s="360"/>
      <c r="Z404" s="360">
        <f t="shared" si="56"/>
        <v>0</v>
      </c>
      <c r="AA404" s="360"/>
      <c r="AB404" s="360"/>
      <c r="AC404" s="360"/>
      <c r="AD404" s="360"/>
      <c r="AE404" s="360"/>
      <c r="AF404" s="360"/>
      <c r="AG404" s="360"/>
      <c r="AH404" s="360"/>
      <c r="AI404" s="360"/>
      <c r="AJ404" s="360"/>
      <c r="AK404" s="360"/>
      <c r="AL404" s="360"/>
      <c r="AM404" s="360"/>
      <c r="AN404" s="360"/>
      <c r="AO404" s="360"/>
      <c r="AP404" s="360">
        <f t="shared" si="57"/>
        <v>0</v>
      </c>
      <c r="AQ404" s="360"/>
      <c r="AR404" s="360"/>
      <c r="AS404" s="360"/>
      <c r="AT404" s="449" t="s">
        <v>2464</v>
      </c>
      <c r="AU404" s="357" t="s">
        <v>1794</v>
      </c>
      <c r="AV404" s="360" t="s">
        <v>196</v>
      </c>
      <c r="AW404" s="360" t="s">
        <v>198</v>
      </c>
      <c r="AX404" s="449"/>
      <c r="AY404" s="449" t="s">
        <v>3198</v>
      </c>
      <c r="AZ404" s="385" t="s">
        <v>1696</v>
      </c>
    </row>
    <row r="405" spans="1:52" s="356" customFormat="1" ht="15.6" customHeight="1">
      <c r="A405" s="357">
        <v>297</v>
      </c>
      <c r="B405" s="357">
        <v>5</v>
      </c>
      <c r="C405" s="357" t="s">
        <v>335</v>
      </c>
      <c r="D405" s="382" t="s">
        <v>2465</v>
      </c>
      <c r="E405" s="360">
        <v>0.43</v>
      </c>
      <c r="F405" s="361"/>
      <c r="G405" s="360" t="s">
        <v>308</v>
      </c>
      <c r="H405" s="360">
        <f t="shared" si="59"/>
        <v>0.43</v>
      </c>
      <c r="I405" s="360">
        <f t="shared" si="55"/>
        <v>0</v>
      </c>
      <c r="J405" s="360"/>
      <c r="K405" s="360"/>
      <c r="L405" s="360"/>
      <c r="M405" s="360"/>
      <c r="N405" s="360">
        <v>0.43</v>
      </c>
      <c r="O405" s="360"/>
      <c r="P405" s="360"/>
      <c r="Q405" s="360"/>
      <c r="R405" s="360"/>
      <c r="S405" s="360">
        <f t="shared" si="54"/>
        <v>0</v>
      </c>
      <c r="T405" s="360"/>
      <c r="U405" s="360"/>
      <c r="V405" s="360"/>
      <c r="W405" s="360"/>
      <c r="X405" s="360"/>
      <c r="Y405" s="360"/>
      <c r="Z405" s="360">
        <f t="shared" si="56"/>
        <v>0</v>
      </c>
      <c r="AA405" s="360"/>
      <c r="AB405" s="360"/>
      <c r="AC405" s="360"/>
      <c r="AD405" s="360"/>
      <c r="AE405" s="360"/>
      <c r="AF405" s="360"/>
      <c r="AG405" s="360"/>
      <c r="AH405" s="360"/>
      <c r="AI405" s="360"/>
      <c r="AJ405" s="360"/>
      <c r="AK405" s="360"/>
      <c r="AL405" s="360"/>
      <c r="AM405" s="360"/>
      <c r="AN405" s="360"/>
      <c r="AO405" s="360"/>
      <c r="AP405" s="360">
        <f t="shared" si="57"/>
        <v>0</v>
      </c>
      <c r="AQ405" s="360"/>
      <c r="AR405" s="360"/>
      <c r="AS405" s="360"/>
      <c r="AT405" s="364" t="s">
        <v>595</v>
      </c>
      <c r="AU405" s="357" t="s">
        <v>160</v>
      </c>
      <c r="AV405" s="360" t="s">
        <v>196</v>
      </c>
      <c r="AW405" s="360" t="s">
        <v>198</v>
      </c>
      <c r="AX405" s="364"/>
      <c r="AY405" s="364" t="s">
        <v>3198</v>
      </c>
      <c r="AZ405" s="385" t="s">
        <v>1696</v>
      </c>
    </row>
    <row r="406" spans="1:52" s="356" customFormat="1" ht="15.6" customHeight="1">
      <c r="A406" s="357">
        <v>297</v>
      </c>
      <c r="B406" s="357">
        <v>6</v>
      </c>
      <c r="C406" s="357" t="s">
        <v>335</v>
      </c>
      <c r="D406" s="382" t="s">
        <v>30</v>
      </c>
      <c r="E406" s="360">
        <v>4.5</v>
      </c>
      <c r="F406" s="361"/>
      <c r="G406" s="360" t="s">
        <v>192</v>
      </c>
      <c r="H406" s="360">
        <f t="shared" si="59"/>
        <v>4.5</v>
      </c>
      <c r="I406" s="360">
        <f t="shared" si="55"/>
        <v>0</v>
      </c>
      <c r="J406" s="360"/>
      <c r="K406" s="360"/>
      <c r="L406" s="360"/>
      <c r="M406" s="360"/>
      <c r="N406" s="360"/>
      <c r="O406" s="360"/>
      <c r="P406" s="360"/>
      <c r="Q406" s="360"/>
      <c r="R406" s="360"/>
      <c r="S406" s="360">
        <f t="shared" si="54"/>
        <v>0</v>
      </c>
      <c r="T406" s="360"/>
      <c r="U406" s="360"/>
      <c r="V406" s="360"/>
      <c r="W406" s="360"/>
      <c r="X406" s="360"/>
      <c r="Y406" s="360"/>
      <c r="Z406" s="360">
        <f t="shared" si="56"/>
        <v>0</v>
      </c>
      <c r="AA406" s="360"/>
      <c r="AB406" s="360"/>
      <c r="AC406" s="360"/>
      <c r="AD406" s="360"/>
      <c r="AE406" s="360"/>
      <c r="AF406" s="360"/>
      <c r="AG406" s="360"/>
      <c r="AH406" s="360"/>
      <c r="AI406" s="360"/>
      <c r="AJ406" s="360"/>
      <c r="AK406" s="360"/>
      <c r="AL406" s="360"/>
      <c r="AM406" s="360"/>
      <c r="AN406" s="360"/>
      <c r="AO406" s="360"/>
      <c r="AP406" s="360">
        <f t="shared" si="57"/>
        <v>4.5</v>
      </c>
      <c r="AQ406" s="360"/>
      <c r="AR406" s="360"/>
      <c r="AS406" s="360">
        <v>4.5</v>
      </c>
      <c r="AT406" s="364" t="s">
        <v>2731</v>
      </c>
      <c r="AU406" s="357" t="s">
        <v>159</v>
      </c>
      <c r="AV406" s="360" t="s">
        <v>197</v>
      </c>
      <c r="AW406" s="360" t="s">
        <v>198</v>
      </c>
      <c r="AX406" s="364"/>
      <c r="AY406" s="364" t="s">
        <v>3198</v>
      </c>
      <c r="AZ406" s="385" t="s">
        <v>1696</v>
      </c>
    </row>
    <row r="407" spans="1:52" s="356" customFormat="1" ht="15.6" customHeight="1">
      <c r="A407" s="357">
        <v>297</v>
      </c>
      <c r="B407" s="357">
        <v>7</v>
      </c>
      <c r="C407" s="357" t="s">
        <v>335</v>
      </c>
      <c r="D407" s="382" t="s">
        <v>29</v>
      </c>
      <c r="E407" s="360">
        <v>0.15</v>
      </c>
      <c r="F407" s="361"/>
      <c r="G407" s="360" t="s">
        <v>311</v>
      </c>
      <c r="H407" s="360">
        <f t="shared" si="59"/>
        <v>0.15</v>
      </c>
      <c r="I407" s="360">
        <f t="shared" si="55"/>
        <v>0</v>
      </c>
      <c r="J407" s="360"/>
      <c r="K407" s="360"/>
      <c r="L407" s="360"/>
      <c r="M407" s="360"/>
      <c r="N407" s="360"/>
      <c r="O407" s="360">
        <v>0.15</v>
      </c>
      <c r="P407" s="360"/>
      <c r="Q407" s="360"/>
      <c r="R407" s="360"/>
      <c r="S407" s="360">
        <f t="shared" si="54"/>
        <v>0</v>
      </c>
      <c r="T407" s="360"/>
      <c r="U407" s="360"/>
      <c r="V407" s="360"/>
      <c r="W407" s="360"/>
      <c r="X407" s="360"/>
      <c r="Y407" s="360"/>
      <c r="Z407" s="360">
        <f t="shared" si="56"/>
        <v>0</v>
      </c>
      <c r="AA407" s="360"/>
      <c r="AB407" s="360"/>
      <c r="AC407" s="360"/>
      <c r="AD407" s="360"/>
      <c r="AE407" s="360"/>
      <c r="AF407" s="360"/>
      <c r="AG407" s="360"/>
      <c r="AH407" s="360"/>
      <c r="AI407" s="360"/>
      <c r="AJ407" s="360"/>
      <c r="AK407" s="360"/>
      <c r="AL407" s="360"/>
      <c r="AM407" s="360"/>
      <c r="AN407" s="360"/>
      <c r="AO407" s="360"/>
      <c r="AP407" s="360">
        <f t="shared" si="57"/>
        <v>0</v>
      </c>
      <c r="AQ407" s="360"/>
      <c r="AR407" s="360"/>
      <c r="AS407" s="360"/>
      <c r="AT407" s="364" t="s">
        <v>26</v>
      </c>
      <c r="AU407" s="357" t="s">
        <v>1800</v>
      </c>
      <c r="AV407" s="360" t="s">
        <v>197</v>
      </c>
      <c r="AW407" s="360" t="s">
        <v>198</v>
      </c>
      <c r="AX407" s="364"/>
      <c r="AY407" s="364" t="s">
        <v>3198</v>
      </c>
      <c r="AZ407" s="385" t="s">
        <v>1696</v>
      </c>
    </row>
    <row r="408" spans="1:52" s="356" customFormat="1" ht="15.6" customHeight="1">
      <c r="A408" s="357">
        <v>297</v>
      </c>
      <c r="B408" s="357">
        <v>8</v>
      </c>
      <c r="C408" s="357" t="s">
        <v>335</v>
      </c>
      <c r="D408" s="382" t="s">
        <v>28</v>
      </c>
      <c r="E408" s="360">
        <v>0.1</v>
      </c>
      <c r="F408" s="361"/>
      <c r="G408" s="360" t="s">
        <v>308</v>
      </c>
      <c r="H408" s="360">
        <f t="shared" si="59"/>
        <v>0.1</v>
      </c>
      <c r="I408" s="360">
        <f t="shared" si="55"/>
        <v>0</v>
      </c>
      <c r="J408" s="360"/>
      <c r="K408" s="360"/>
      <c r="L408" s="360"/>
      <c r="M408" s="360"/>
      <c r="N408" s="360">
        <v>0.1</v>
      </c>
      <c r="O408" s="360"/>
      <c r="P408" s="360"/>
      <c r="Q408" s="360"/>
      <c r="R408" s="360"/>
      <c r="S408" s="360">
        <f t="shared" si="54"/>
        <v>0</v>
      </c>
      <c r="T408" s="360"/>
      <c r="U408" s="360"/>
      <c r="V408" s="360"/>
      <c r="W408" s="360"/>
      <c r="X408" s="360"/>
      <c r="Y408" s="360"/>
      <c r="Z408" s="360">
        <f t="shared" si="56"/>
        <v>0</v>
      </c>
      <c r="AA408" s="360"/>
      <c r="AB408" s="360"/>
      <c r="AC408" s="360"/>
      <c r="AD408" s="360"/>
      <c r="AE408" s="360"/>
      <c r="AF408" s="360"/>
      <c r="AG408" s="360"/>
      <c r="AH408" s="360"/>
      <c r="AI408" s="360"/>
      <c r="AJ408" s="360"/>
      <c r="AK408" s="360"/>
      <c r="AL408" s="360"/>
      <c r="AM408" s="360"/>
      <c r="AN408" s="360"/>
      <c r="AO408" s="360"/>
      <c r="AP408" s="360">
        <f t="shared" si="57"/>
        <v>0</v>
      </c>
      <c r="AQ408" s="360"/>
      <c r="AR408" s="360"/>
      <c r="AS408" s="360"/>
      <c r="AT408" s="364" t="s">
        <v>2732</v>
      </c>
      <c r="AU408" s="357" t="s">
        <v>1800</v>
      </c>
      <c r="AV408" s="360" t="s">
        <v>197</v>
      </c>
      <c r="AW408" s="360" t="s">
        <v>198</v>
      </c>
      <c r="AX408" s="364"/>
      <c r="AY408" s="364" t="s">
        <v>3198</v>
      </c>
      <c r="AZ408" s="385" t="s">
        <v>1696</v>
      </c>
    </row>
    <row r="409" spans="1:52" s="356" customFormat="1" ht="15.6" customHeight="1">
      <c r="A409" s="357">
        <v>297</v>
      </c>
      <c r="B409" s="357">
        <v>9</v>
      </c>
      <c r="C409" s="357" t="s">
        <v>335</v>
      </c>
      <c r="D409" s="382" t="s">
        <v>27</v>
      </c>
      <c r="E409" s="360">
        <v>0.12</v>
      </c>
      <c r="F409" s="361"/>
      <c r="G409" s="360" t="s">
        <v>308</v>
      </c>
      <c r="H409" s="360">
        <f t="shared" si="59"/>
        <v>0.12</v>
      </c>
      <c r="I409" s="360">
        <f t="shared" si="55"/>
        <v>0</v>
      </c>
      <c r="J409" s="360"/>
      <c r="K409" s="360"/>
      <c r="L409" s="360"/>
      <c r="M409" s="360"/>
      <c r="N409" s="360">
        <v>0.12</v>
      </c>
      <c r="O409" s="360"/>
      <c r="P409" s="360"/>
      <c r="Q409" s="360"/>
      <c r="R409" s="360"/>
      <c r="S409" s="360">
        <f t="shared" si="54"/>
        <v>0</v>
      </c>
      <c r="T409" s="360"/>
      <c r="U409" s="360"/>
      <c r="V409" s="360"/>
      <c r="W409" s="360"/>
      <c r="X409" s="360"/>
      <c r="Y409" s="360"/>
      <c r="Z409" s="360">
        <f t="shared" si="56"/>
        <v>0</v>
      </c>
      <c r="AA409" s="360"/>
      <c r="AB409" s="360"/>
      <c r="AC409" s="360"/>
      <c r="AD409" s="360"/>
      <c r="AE409" s="360"/>
      <c r="AF409" s="360"/>
      <c r="AG409" s="360"/>
      <c r="AH409" s="360"/>
      <c r="AI409" s="360"/>
      <c r="AJ409" s="360"/>
      <c r="AK409" s="360"/>
      <c r="AL409" s="360"/>
      <c r="AM409" s="360"/>
      <c r="AN409" s="360"/>
      <c r="AO409" s="360"/>
      <c r="AP409" s="360">
        <f t="shared" si="57"/>
        <v>0</v>
      </c>
      <c r="AQ409" s="360"/>
      <c r="AR409" s="360"/>
      <c r="AS409" s="360"/>
      <c r="AT409" s="364" t="s">
        <v>2733</v>
      </c>
      <c r="AU409" s="357" t="s">
        <v>1800</v>
      </c>
      <c r="AV409" s="360" t="s">
        <v>197</v>
      </c>
      <c r="AW409" s="360" t="s">
        <v>198</v>
      </c>
      <c r="AX409" s="364"/>
      <c r="AY409" s="364" t="s">
        <v>3198</v>
      </c>
      <c r="AZ409" s="385" t="s">
        <v>1696</v>
      </c>
    </row>
    <row r="410" spans="1:52" s="356" customFormat="1" ht="15.6" customHeight="1">
      <c r="A410" s="357">
        <v>297</v>
      </c>
      <c r="B410" s="357">
        <v>10</v>
      </c>
      <c r="C410" s="357" t="s">
        <v>335</v>
      </c>
      <c r="D410" s="382" t="s">
        <v>31</v>
      </c>
      <c r="E410" s="360">
        <v>0.1</v>
      </c>
      <c r="F410" s="361"/>
      <c r="G410" s="360" t="s">
        <v>308</v>
      </c>
      <c r="H410" s="360">
        <f t="shared" si="59"/>
        <v>0.1</v>
      </c>
      <c r="I410" s="360">
        <f t="shared" si="55"/>
        <v>0</v>
      </c>
      <c r="J410" s="360"/>
      <c r="K410" s="360"/>
      <c r="L410" s="360"/>
      <c r="M410" s="360"/>
      <c r="N410" s="360">
        <v>0.1</v>
      </c>
      <c r="O410" s="360"/>
      <c r="P410" s="360"/>
      <c r="Q410" s="360"/>
      <c r="R410" s="360"/>
      <c r="S410" s="360">
        <f t="shared" si="54"/>
        <v>0</v>
      </c>
      <c r="T410" s="360"/>
      <c r="U410" s="360"/>
      <c r="V410" s="360"/>
      <c r="W410" s="360"/>
      <c r="X410" s="360"/>
      <c r="Y410" s="360"/>
      <c r="Z410" s="360">
        <f t="shared" si="56"/>
        <v>0</v>
      </c>
      <c r="AA410" s="360"/>
      <c r="AB410" s="360"/>
      <c r="AC410" s="360"/>
      <c r="AD410" s="360"/>
      <c r="AE410" s="360"/>
      <c r="AF410" s="360"/>
      <c r="AG410" s="360"/>
      <c r="AH410" s="360"/>
      <c r="AI410" s="360"/>
      <c r="AJ410" s="360"/>
      <c r="AK410" s="360"/>
      <c r="AL410" s="360"/>
      <c r="AM410" s="360"/>
      <c r="AN410" s="360"/>
      <c r="AO410" s="360"/>
      <c r="AP410" s="360">
        <f t="shared" si="57"/>
        <v>0</v>
      </c>
      <c r="AQ410" s="360"/>
      <c r="AR410" s="360"/>
      <c r="AS410" s="360"/>
      <c r="AT410" s="364" t="s">
        <v>2025</v>
      </c>
      <c r="AU410" s="357" t="s">
        <v>154</v>
      </c>
      <c r="AV410" s="360" t="s">
        <v>197</v>
      </c>
      <c r="AW410" s="360" t="s">
        <v>198</v>
      </c>
      <c r="AX410" s="364"/>
      <c r="AY410" s="364" t="s">
        <v>3198</v>
      </c>
      <c r="AZ410" s="385" t="s">
        <v>1696</v>
      </c>
    </row>
    <row r="411" spans="1:52" s="356" customFormat="1" ht="15.6" customHeight="1">
      <c r="A411" s="357">
        <v>297</v>
      </c>
      <c r="B411" s="357">
        <v>11</v>
      </c>
      <c r="C411" s="357" t="s">
        <v>335</v>
      </c>
      <c r="D411" s="382" t="s">
        <v>32</v>
      </c>
      <c r="E411" s="360">
        <v>2.5</v>
      </c>
      <c r="F411" s="361"/>
      <c r="G411" s="360" t="s">
        <v>311</v>
      </c>
      <c r="H411" s="360">
        <f t="shared" si="59"/>
        <v>2.5</v>
      </c>
      <c r="I411" s="360">
        <f t="shared" si="55"/>
        <v>0</v>
      </c>
      <c r="J411" s="360"/>
      <c r="K411" s="360"/>
      <c r="L411" s="360"/>
      <c r="M411" s="360"/>
      <c r="N411" s="360"/>
      <c r="O411" s="360">
        <v>2.5</v>
      </c>
      <c r="P411" s="360"/>
      <c r="Q411" s="360"/>
      <c r="R411" s="360"/>
      <c r="S411" s="360">
        <f t="shared" si="54"/>
        <v>0</v>
      </c>
      <c r="T411" s="360"/>
      <c r="U411" s="360"/>
      <c r="V411" s="360"/>
      <c r="W411" s="360"/>
      <c r="X411" s="360"/>
      <c r="Y411" s="360"/>
      <c r="Z411" s="360">
        <f t="shared" si="56"/>
        <v>0</v>
      </c>
      <c r="AA411" s="360"/>
      <c r="AB411" s="360"/>
      <c r="AC411" s="360"/>
      <c r="AD411" s="360"/>
      <c r="AE411" s="360"/>
      <c r="AF411" s="360"/>
      <c r="AG411" s="360"/>
      <c r="AH411" s="360"/>
      <c r="AI411" s="360"/>
      <c r="AJ411" s="360"/>
      <c r="AK411" s="360"/>
      <c r="AL411" s="360"/>
      <c r="AM411" s="360"/>
      <c r="AN411" s="360"/>
      <c r="AO411" s="360"/>
      <c r="AP411" s="360">
        <f t="shared" si="57"/>
        <v>0</v>
      </c>
      <c r="AQ411" s="360"/>
      <c r="AR411" s="360"/>
      <c r="AS411" s="360"/>
      <c r="AT411" s="364" t="s">
        <v>2734</v>
      </c>
      <c r="AU411" s="357" t="s">
        <v>1795</v>
      </c>
      <c r="AV411" s="360" t="s">
        <v>197</v>
      </c>
      <c r="AW411" s="360" t="s">
        <v>198</v>
      </c>
      <c r="AX411" s="364"/>
      <c r="AY411" s="364" t="s">
        <v>3198</v>
      </c>
      <c r="AZ411" s="385" t="s">
        <v>1696</v>
      </c>
    </row>
    <row r="412" spans="1:52" s="356" customFormat="1" ht="15.6" customHeight="1">
      <c r="A412" s="357">
        <v>297</v>
      </c>
      <c r="B412" s="357">
        <v>12</v>
      </c>
      <c r="C412" s="357" t="s">
        <v>335</v>
      </c>
      <c r="D412" s="382" t="s">
        <v>2026</v>
      </c>
      <c r="E412" s="360">
        <v>0.01</v>
      </c>
      <c r="F412" s="361"/>
      <c r="G412" s="360" t="s">
        <v>308</v>
      </c>
      <c r="H412" s="360">
        <f t="shared" si="59"/>
        <v>0.01</v>
      </c>
      <c r="I412" s="360">
        <f t="shared" si="55"/>
        <v>0</v>
      </c>
      <c r="J412" s="360"/>
      <c r="K412" s="360"/>
      <c r="L412" s="360"/>
      <c r="M412" s="360"/>
      <c r="N412" s="360">
        <v>0.01</v>
      </c>
      <c r="O412" s="360"/>
      <c r="P412" s="360"/>
      <c r="Q412" s="360"/>
      <c r="R412" s="360"/>
      <c r="S412" s="360">
        <f t="shared" si="54"/>
        <v>0</v>
      </c>
      <c r="T412" s="360"/>
      <c r="U412" s="360"/>
      <c r="V412" s="360"/>
      <c r="W412" s="360"/>
      <c r="X412" s="360"/>
      <c r="Y412" s="360"/>
      <c r="Z412" s="360">
        <f t="shared" si="56"/>
        <v>0</v>
      </c>
      <c r="AA412" s="360"/>
      <c r="AB412" s="360"/>
      <c r="AC412" s="360"/>
      <c r="AD412" s="360"/>
      <c r="AE412" s="360"/>
      <c r="AF412" s="360"/>
      <c r="AG412" s="360"/>
      <c r="AH412" s="360"/>
      <c r="AI412" s="360"/>
      <c r="AJ412" s="360"/>
      <c r="AK412" s="360"/>
      <c r="AL412" s="360"/>
      <c r="AM412" s="360"/>
      <c r="AN412" s="360"/>
      <c r="AO412" s="360"/>
      <c r="AP412" s="360">
        <f t="shared" si="57"/>
        <v>0</v>
      </c>
      <c r="AQ412" s="360"/>
      <c r="AR412" s="360"/>
      <c r="AS412" s="360"/>
      <c r="AT412" s="364" t="s">
        <v>2735</v>
      </c>
      <c r="AU412" s="357" t="s">
        <v>1794</v>
      </c>
      <c r="AV412" s="360" t="s">
        <v>197</v>
      </c>
      <c r="AW412" s="360" t="s">
        <v>198</v>
      </c>
      <c r="AX412" s="364"/>
      <c r="AY412" s="364" t="s">
        <v>3198</v>
      </c>
      <c r="AZ412" s="385" t="s">
        <v>1696</v>
      </c>
    </row>
    <row r="413" spans="1:52" s="356" customFormat="1" ht="31.15" customHeight="1">
      <c r="A413" s="357">
        <v>297</v>
      </c>
      <c r="B413" s="357">
        <v>13</v>
      </c>
      <c r="C413" s="357" t="s">
        <v>335</v>
      </c>
      <c r="D413" s="382" t="s">
        <v>2744</v>
      </c>
      <c r="E413" s="360">
        <v>1</v>
      </c>
      <c r="F413" s="361">
        <v>1</v>
      </c>
      <c r="G413" s="360" t="s">
        <v>335</v>
      </c>
      <c r="H413" s="360">
        <f t="shared" si="59"/>
        <v>0</v>
      </c>
      <c r="I413" s="360">
        <f t="shared" si="55"/>
        <v>0</v>
      </c>
      <c r="J413" s="360"/>
      <c r="K413" s="360"/>
      <c r="L413" s="360"/>
      <c r="M413" s="360"/>
      <c r="N413" s="360"/>
      <c r="O413" s="360"/>
      <c r="P413" s="360"/>
      <c r="Q413" s="360"/>
      <c r="R413" s="360"/>
      <c r="S413" s="360">
        <f t="shared" si="54"/>
        <v>0</v>
      </c>
      <c r="T413" s="360"/>
      <c r="U413" s="360"/>
      <c r="V413" s="360"/>
      <c r="W413" s="360"/>
      <c r="X413" s="360"/>
      <c r="Y413" s="360"/>
      <c r="Z413" s="360">
        <f t="shared" si="56"/>
        <v>0</v>
      </c>
      <c r="AA413" s="360"/>
      <c r="AB413" s="360"/>
      <c r="AC413" s="360"/>
      <c r="AD413" s="360"/>
      <c r="AE413" s="360"/>
      <c r="AF413" s="360"/>
      <c r="AG413" s="360"/>
      <c r="AH413" s="360"/>
      <c r="AI413" s="360"/>
      <c r="AJ413" s="360"/>
      <c r="AK413" s="360"/>
      <c r="AL413" s="360"/>
      <c r="AM413" s="360"/>
      <c r="AN413" s="360"/>
      <c r="AO413" s="360"/>
      <c r="AP413" s="360">
        <f t="shared" si="57"/>
        <v>0</v>
      </c>
      <c r="AQ413" s="360"/>
      <c r="AR413" s="360"/>
      <c r="AS413" s="360"/>
      <c r="AT413" s="364"/>
      <c r="AU413" s="357" t="s">
        <v>159</v>
      </c>
      <c r="AV413" s="360" t="s">
        <v>197</v>
      </c>
      <c r="AW413" s="360" t="s">
        <v>198</v>
      </c>
      <c r="AX413" s="364"/>
      <c r="AY413" s="364" t="s">
        <v>3198</v>
      </c>
      <c r="AZ413" s="385" t="s">
        <v>1696</v>
      </c>
    </row>
    <row r="414" spans="1:52" s="356" customFormat="1" ht="15.6" customHeight="1">
      <c r="A414" s="357">
        <v>297</v>
      </c>
      <c r="B414" s="357">
        <v>14</v>
      </c>
      <c r="C414" s="357" t="s">
        <v>335</v>
      </c>
      <c r="D414" s="382" t="s">
        <v>892</v>
      </c>
      <c r="E414" s="360">
        <v>0.3</v>
      </c>
      <c r="F414" s="361">
        <v>0.1</v>
      </c>
      <c r="G414" s="360" t="s">
        <v>308</v>
      </c>
      <c r="H414" s="360">
        <f t="shared" si="59"/>
        <v>0.2</v>
      </c>
      <c r="I414" s="360">
        <f t="shared" si="55"/>
        <v>0</v>
      </c>
      <c r="J414" s="360"/>
      <c r="K414" s="360"/>
      <c r="L414" s="360"/>
      <c r="M414" s="360"/>
      <c r="N414" s="360">
        <v>0.2</v>
      </c>
      <c r="O414" s="360"/>
      <c r="P414" s="360"/>
      <c r="Q414" s="360"/>
      <c r="R414" s="360"/>
      <c r="S414" s="360">
        <f t="shared" si="54"/>
        <v>0</v>
      </c>
      <c r="T414" s="360"/>
      <c r="U414" s="360"/>
      <c r="V414" s="360"/>
      <c r="W414" s="360"/>
      <c r="X414" s="360"/>
      <c r="Y414" s="360"/>
      <c r="Z414" s="360">
        <f t="shared" si="56"/>
        <v>0</v>
      </c>
      <c r="AA414" s="360"/>
      <c r="AB414" s="360"/>
      <c r="AC414" s="360"/>
      <c r="AD414" s="360"/>
      <c r="AE414" s="360"/>
      <c r="AF414" s="360"/>
      <c r="AG414" s="360"/>
      <c r="AH414" s="360"/>
      <c r="AI414" s="360"/>
      <c r="AJ414" s="360"/>
      <c r="AK414" s="360"/>
      <c r="AL414" s="360"/>
      <c r="AM414" s="360"/>
      <c r="AN414" s="360"/>
      <c r="AO414" s="360"/>
      <c r="AP414" s="360">
        <f t="shared" si="57"/>
        <v>0</v>
      </c>
      <c r="AQ414" s="360"/>
      <c r="AR414" s="360"/>
      <c r="AS414" s="360"/>
      <c r="AT414" s="364" t="s">
        <v>73</v>
      </c>
      <c r="AU414" s="357" t="s">
        <v>1796</v>
      </c>
      <c r="AV414" s="360" t="s">
        <v>197</v>
      </c>
      <c r="AW414" s="360" t="s">
        <v>198</v>
      </c>
      <c r="AX414" s="364"/>
      <c r="AY414" s="364" t="s">
        <v>3198</v>
      </c>
      <c r="AZ414" s="385" t="s">
        <v>1696</v>
      </c>
    </row>
    <row r="415" spans="1:52" s="356" customFormat="1" ht="38.450000000000003" customHeight="1">
      <c r="A415" s="373" t="s">
        <v>2466</v>
      </c>
      <c r="B415" s="373" t="s">
        <v>2466</v>
      </c>
      <c r="C415" s="373"/>
      <c r="D415" s="418" t="s">
        <v>2760</v>
      </c>
      <c r="E415" s="353"/>
      <c r="F415" s="419"/>
      <c r="G415" s="419"/>
      <c r="H415" s="375"/>
      <c r="I415" s="360">
        <f t="shared" si="55"/>
        <v>0</v>
      </c>
      <c r="J415" s="375"/>
      <c r="K415" s="375"/>
      <c r="L415" s="375"/>
      <c r="M415" s="375"/>
      <c r="N415" s="375"/>
      <c r="O415" s="375"/>
      <c r="P415" s="375"/>
      <c r="Q415" s="375"/>
      <c r="R415" s="375"/>
      <c r="S415" s="375">
        <f t="shared" si="54"/>
        <v>0</v>
      </c>
      <c r="T415" s="375"/>
      <c r="U415" s="375"/>
      <c r="V415" s="375"/>
      <c r="W415" s="375"/>
      <c r="X415" s="375"/>
      <c r="Y415" s="375"/>
      <c r="Z415" s="360">
        <f t="shared" si="56"/>
        <v>0</v>
      </c>
      <c r="AA415" s="375"/>
      <c r="AB415" s="375"/>
      <c r="AC415" s="375"/>
      <c r="AD415" s="375"/>
      <c r="AE415" s="375"/>
      <c r="AF415" s="375"/>
      <c r="AG415" s="375"/>
      <c r="AH415" s="375"/>
      <c r="AI415" s="375"/>
      <c r="AJ415" s="375"/>
      <c r="AK415" s="375"/>
      <c r="AL415" s="375"/>
      <c r="AM415" s="375"/>
      <c r="AN415" s="375"/>
      <c r="AO415" s="375"/>
      <c r="AP415" s="360">
        <f t="shared" si="57"/>
        <v>0</v>
      </c>
      <c r="AQ415" s="375"/>
      <c r="AR415" s="375"/>
      <c r="AS415" s="375"/>
      <c r="AT415" s="354"/>
      <c r="AU415" s="376"/>
      <c r="AV415" s="354"/>
      <c r="AW415" s="354"/>
      <c r="AX415" s="354"/>
      <c r="AY415" s="354"/>
      <c r="AZ415" s="420"/>
    </row>
    <row r="416" spans="1:52" s="356" customFormat="1" ht="15.6" customHeight="1">
      <c r="A416" s="357">
        <v>313</v>
      </c>
      <c r="B416" s="357">
        <v>1</v>
      </c>
      <c r="C416" s="357" t="s">
        <v>327</v>
      </c>
      <c r="D416" s="382" t="s">
        <v>2027</v>
      </c>
      <c r="E416" s="360">
        <v>0.03</v>
      </c>
      <c r="F416" s="361"/>
      <c r="G416" s="360" t="s">
        <v>190</v>
      </c>
      <c r="H416" s="360">
        <f>SUM(I416,L416,M416,N416,O416,P416,Q416,R416,S416,Z416,AP416)</f>
        <v>0.03</v>
      </c>
      <c r="I416" s="360">
        <f t="shared" si="55"/>
        <v>0</v>
      </c>
      <c r="J416" s="360"/>
      <c r="K416" s="360"/>
      <c r="L416" s="360">
        <v>0.03</v>
      </c>
      <c r="M416" s="360"/>
      <c r="N416" s="360"/>
      <c r="O416" s="360"/>
      <c r="P416" s="360"/>
      <c r="Q416" s="360"/>
      <c r="R416" s="360"/>
      <c r="S416" s="360">
        <f t="shared" si="54"/>
        <v>0</v>
      </c>
      <c r="T416" s="360"/>
      <c r="U416" s="360"/>
      <c r="V416" s="360"/>
      <c r="W416" s="360"/>
      <c r="X416" s="360"/>
      <c r="Y416" s="360"/>
      <c r="Z416" s="360">
        <f t="shared" si="56"/>
        <v>0</v>
      </c>
      <c r="AA416" s="360"/>
      <c r="AB416" s="360"/>
      <c r="AC416" s="360"/>
      <c r="AD416" s="360"/>
      <c r="AE416" s="360"/>
      <c r="AF416" s="360"/>
      <c r="AG416" s="360"/>
      <c r="AH416" s="360"/>
      <c r="AI416" s="360"/>
      <c r="AJ416" s="360"/>
      <c r="AK416" s="360"/>
      <c r="AL416" s="360"/>
      <c r="AM416" s="360"/>
      <c r="AN416" s="360"/>
      <c r="AO416" s="360"/>
      <c r="AP416" s="360">
        <f t="shared" si="57"/>
        <v>0</v>
      </c>
      <c r="AQ416" s="360"/>
      <c r="AR416" s="360"/>
      <c r="AS416" s="360"/>
      <c r="AT416" s="449" t="s">
        <v>3272</v>
      </c>
      <c r="AU416" s="358" t="s">
        <v>1794</v>
      </c>
      <c r="AV416" s="360" t="s">
        <v>196</v>
      </c>
      <c r="AW416" s="360" t="s">
        <v>198</v>
      </c>
      <c r="AX416" s="358"/>
      <c r="AY416" s="400"/>
      <c r="AZ416" s="400"/>
    </row>
    <row r="417" spans="1:53" s="356" customFormat="1" ht="26.45" customHeight="1">
      <c r="A417" s="357">
        <v>314</v>
      </c>
      <c r="B417" s="357">
        <v>2</v>
      </c>
      <c r="C417" s="357" t="s">
        <v>327</v>
      </c>
      <c r="D417" s="359" t="s">
        <v>2028</v>
      </c>
      <c r="E417" s="360">
        <v>0.03</v>
      </c>
      <c r="F417" s="367"/>
      <c r="G417" s="360" t="s">
        <v>2467</v>
      </c>
      <c r="H417" s="360">
        <f>SUM(I417,L417,M417,N417,O417,P417,Q417,R417,S417,Z417,AP417)</f>
        <v>0.03</v>
      </c>
      <c r="I417" s="360">
        <f t="shared" si="55"/>
        <v>0</v>
      </c>
      <c r="J417" s="360"/>
      <c r="K417" s="360"/>
      <c r="L417" s="360"/>
      <c r="M417" s="360"/>
      <c r="N417" s="360"/>
      <c r="O417" s="360"/>
      <c r="P417" s="360"/>
      <c r="Q417" s="360"/>
      <c r="R417" s="360"/>
      <c r="S417" s="360">
        <f t="shared" si="54"/>
        <v>0</v>
      </c>
      <c r="T417" s="360"/>
      <c r="U417" s="360"/>
      <c r="V417" s="360"/>
      <c r="W417" s="360"/>
      <c r="X417" s="360"/>
      <c r="Y417" s="360"/>
      <c r="Z417" s="360">
        <f t="shared" si="56"/>
        <v>0.03</v>
      </c>
      <c r="AA417" s="360">
        <v>0.03</v>
      </c>
      <c r="AB417" s="360"/>
      <c r="AC417" s="360"/>
      <c r="AD417" s="360"/>
      <c r="AE417" s="360"/>
      <c r="AF417" s="360"/>
      <c r="AG417" s="360"/>
      <c r="AH417" s="360"/>
      <c r="AI417" s="360"/>
      <c r="AJ417" s="360"/>
      <c r="AK417" s="360"/>
      <c r="AL417" s="360"/>
      <c r="AM417" s="360"/>
      <c r="AN417" s="360"/>
      <c r="AO417" s="360"/>
      <c r="AP417" s="360">
        <f t="shared" si="57"/>
        <v>0</v>
      </c>
      <c r="AQ417" s="360"/>
      <c r="AR417" s="367"/>
      <c r="AS417" s="367"/>
      <c r="AT417" s="357" t="s">
        <v>3222</v>
      </c>
      <c r="AU417" s="368" t="s">
        <v>1801</v>
      </c>
      <c r="AV417" s="360" t="s">
        <v>197</v>
      </c>
      <c r="AW417" s="360" t="s">
        <v>198</v>
      </c>
      <c r="AX417" s="357"/>
      <c r="AY417" s="379"/>
      <c r="AZ417" s="380"/>
    </row>
    <row r="418" spans="1:53" s="356" customFormat="1" ht="15.6" customHeight="1">
      <c r="A418" s="357">
        <v>314</v>
      </c>
      <c r="B418" s="357">
        <v>3</v>
      </c>
      <c r="C418" s="357" t="s">
        <v>327</v>
      </c>
      <c r="D418" s="359" t="s">
        <v>2029</v>
      </c>
      <c r="E418" s="360">
        <v>0.04</v>
      </c>
      <c r="F418" s="367"/>
      <c r="G418" s="360" t="s">
        <v>311</v>
      </c>
      <c r="H418" s="360">
        <f>SUM(I418,L418,M418,N418,O418,P418,Q418,R418,S418,Z418,AP418)</f>
        <v>0.04</v>
      </c>
      <c r="I418" s="360">
        <f t="shared" si="55"/>
        <v>0</v>
      </c>
      <c r="J418" s="360"/>
      <c r="K418" s="360"/>
      <c r="L418" s="360"/>
      <c r="M418" s="360"/>
      <c r="N418" s="360"/>
      <c r="O418" s="360">
        <v>0.04</v>
      </c>
      <c r="P418" s="360"/>
      <c r="Q418" s="360"/>
      <c r="R418" s="360"/>
      <c r="S418" s="360">
        <f t="shared" si="54"/>
        <v>0</v>
      </c>
      <c r="T418" s="360"/>
      <c r="U418" s="360"/>
      <c r="V418" s="360"/>
      <c r="W418" s="360"/>
      <c r="X418" s="360"/>
      <c r="Y418" s="360"/>
      <c r="Z418" s="360">
        <f t="shared" si="56"/>
        <v>0</v>
      </c>
      <c r="AA418" s="360"/>
      <c r="AB418" s="360"/>
      <c r="AC418" s="360"/>
      <c r="AD418" s="360"/>
      <c r="AE418" s="360"/>
      <c r="AF418" s="360"/>
      <c r="AG418" s="360"/>
      <c r="AH418" s="360"/>
      <c r="AI418" s="360"/>
      <c r="AJ418" s="360"/>
      <c r="AK418" s="360"/>
      <c r="AL418" s="360"/>
      <c r="AM418" s="360"/>
      <c r="AN418" s="360"/>
      <c r="AO418" s="360"/>
      <c r="AP418" s="360">
        <f t="shared" si="57"/>
        <v>0</v>
      </c>
      <c r="AQ418" s="360"/>
      <c r="AR418" s="367"/>
      <c r="AS418" s="367"/>
      <c r="AT418" s="357" t="s">
        <v>204</v>
      </c>
      <c r="AU418" s="368" t="s">
        <v>157</v>
      </c>
      <c r="AV418" s="360" t="s">
        <v>197</v>
      </c>
      <c r="AW418" s="360" t="s">
        <v>198</v>
      </c>
      <c r="AX418" s="357"/>
      <c r="AY418" s="379"/>
      <c r="AZ418" s="380"/>
    </row>
    <row r="419" spans="1:53" s="356" customFormat="1" ht="15.6" customHeight="1">
      <c r="A419" s="357">
        <v>314</v>
      </c>
      <c r="B419" s="357">
        <v>4</v>
      </c>
      <c r="C419" s="357" t="s">
        <v>327</v>
      </c>
      <c r="D419" s="359" t="s">
        <v>2030</v>
      </c>
      <c r="E419" s="360">
        <v>0.02</v>
      </c>
      <c r="F419" s="367"/>
      <c r="G419" s="360" t="s">
        <v>308</v>
      </c>
      <c r="H419" s="360">
        <f>SUM(I419,L419,M419,N419,O419,P419,Q419,R419,S419,Z419,AP419)</f>
        <v>0.02</v>
      </c>
      <c r="I419" s="360">
        <f>SUM(J419:K419)</f>
        <v>0</v>
      </c>
      <c r="J419" s="360"/>
      <c r="K419" s="360"/>
      <c r="L419" s="360"/>
      <c r="M419" s="360"/>
      <c r="N419" s="360">
        <v>0.02</v>
      </c>
      <c r="O419" s="360"/>
      <c r="P419" s="360"/>
      <c r="Q419" s="360"/>
      <c r="R419" s="360"/>
      <c r="S419" s="360">
        <f t="shared" si="54"/>
        <v>0</v>
      </c>
      <c r="T419" s="360"/>
      <c r="U419" s="360"/>
      <c r="V419" s="360"/>
      <c r="W419" s="360"/>
      <c r="X419" s="360"/>
      <c r="Y419" s="360"/>
      <c r="Z419" s="360">
        <f t="shared" si="56"/>
        <v>0</v>
      </c>
      <c r="AA419" s="360"/>
      <c r="AB419" s="360"/>
      <c r="AC419" s="360"/>
      <c r="AD419" s="360"/>
      <c r="AE419" s="360"/>
      <c r="AF419" s="360"/>
      <c r="AG419" s="360"/>
      <c r="AH419" s="360"/>
      <c r="AI419" s="360"/>
      <c r="AJ419" s="360"/>
      <c r="AK419" s="360"/>
      <c r="AL419" s="360"/>
      <c r="AM419" s="360"/>
      <c r="AN419" s="360"/>
      <c r="AO419" s="360"/>
      <c r="AP419" s="360">
        <f t="shared" si="57"/>
        <v>0</v>
      </c>
      <c r="AQ419" s="360"/>
      <c r="AR419" s="367"/>
      <c r="AS419" s="367"/>
      <c r="AT419" s="357" t="s">
        <v>783</v>
      </c>
      <c r="AU419" s="368" t="s">
        <v>158</v>
      </c>
      <c r="AV419" s="360" t="s">
        <v>197</v>
      </c>
      <c r="AW419" s="360" t="s">
        <v>198</v>
      </c>
      <c r="AX419" s="357"/>
      <c r="AY419" s="379"/>
      <c r="AZ419" s="380"/>
    </row>
    <row r="420" spans="1:53" s="356" customFormat="1" ht="30" customHeight="1">
      <c r="A420" s="373" t="s">
        <v>2468</v>
      </c>
      <c r="B420" s="373" t="s">
        <v>2468</v>
      </c>
      <c r="C420" s="373"/>
      <c r="D420" s="418" t="s">
        <v>2762</v>
      </c>
      <c r="E420" s="353"/>
      <c r="F420" s="419"/>
      <c r="G420" s="419"/>
      <c r="H420" s="375"/>
      <c r="I420" s="360">
        <f t="shared" si="55"/>
        <v>0</v>
      </c>
      <c r="J420" s="375"/>
      <c r="K420" s="375"/>
      <c r="L420" s="375"/>
      <c r="M420" s="375"/>
      <c r="N420" s="375"/>
      <c r="O420" s="375"/>
      <c r="P420" s="375"/>
      <c r="Q420" s="375"/>
      <c r="R420" s="375"/>
      <c r="S420" s="375">
        <f t="shared" si="54"/>
        <v>0</v>
      </c>
      <c r="T420" s="375"/>
      <c r="U420" s="375"/>
      <c r="V420" s="375"/>
      <c r="W420" s="375"/>
      <c r="X420" s="375"/>
      <c r="Y420" s="375"/>
      <c r="Z420" s="360">
        <f t="shared" si="56"/>
        <v>0</v>
      </c>
      <c r="AA420" s="375"/>
      <c r="AB420" s="375"/>
      <c r="AC420" s="375"/>
      <c r="AD420" s="375"/>
      <c r="AE420" s="375"/>
      <c r="AF420" s="375"/>
      <c r="AG420" s="375"/>
      <c r="AH420" s="375"/>
      <c r="AI420" s="375"/>
      <c r="AJ420" s="375"/>
      <c r="AK420" s="375"/>
      <c r="AL420" s="375"/>
      <c r="AM420" s="375"/>
      <c r="AN420" s="375"/>
      <c r="AO420" s="375"/>
      <c r="AP420" s="360">
        <f t="shared" si="57"/>
        <v>0</v>
      </c>
      <c r="AQ420" s="375"/>
      <c r="AR420" s="375"/>
      <c r="AS420" s="375"/>
      <c r="AT420" s="354"/>
      <c r="AU420" s="376"/>
      <c r="AV420" s="354"/>
      <c r="AW420" s="354"/>
      <c r="AX420" s="354"/>
      <c r="AY420" s="354"/>
      <c r="AZ420" s="420"/>
    </row>
    <row r="421" spans="1:53" s="356" customFormat="1" ht="78" customHeight="1">
      <c r="A421" s="357"/>
      <c r="B421" s="357">
        <v>1</v>
      </c>
      <c r="C421" s="357" t="s">
        <v>326</v>
      </c>
      <c r="D421" s="456" t="s">
        <v>2469</v>
      </c>
      <c r="E421" s="360">
        <v>53.69</v>
      </c>
      <c r="F421" s="444"/>
      <c r="G421" s="444" t="s">
        <v>2470</v>
      </c>
      <c r="H421" s="360">
        <f t="shared" ref="H421:H493" si="60">SUM(I421,L421,M421,N421,O421,P421,Q421,R421,S421,Z421,AP421)</f>
        <v>53.690000000000005</v>
      </c>
      <c r="I421" s="360">
        <f t="shared" si="55"/>
        <v>5.45</v>
      </c>
      <c r="J421" s="360">
        <v>5.45</v>
      </c>
      <c r="K421" s="360"/>
      <c r="L421" s="360">
        <v>13.05</v>
      </c>
      <c r="M421" s="360"/>
      <c r="N421" s="360">
        <v>20.6</v>
      </c>
      <c r="O421" s="360">
        <v>12.41</v>
      </c>
      <c r="P421" s="360"/>
      <c r="Q421" s="360"/>
      <c r="R421" s="360"/>
      <c r="S421" s="360">
        <f t="shared" si="54"/>
        <v>0</v>
      </c>
      <c r="T421" s="360"/>
      <c r="U421" s="360"/>
      <c r="V421" s="360"/>
      <c r="W421" s="360"/>
      <c r="X421" s="360"/>
      <c r="Y421" s="360"/>
      <c r="Z421" s="360">
        <f t="shared" si="56"/>
        <v>2.1800000000000002</v>
      </c>
      <c r="AA421" s="360"/>
      <c r="AB421" s="360">
        <v>2.1800000000000002</v>
      </c>
      <c r="AC421" s="360"/>
      <c r="AD421" s="360"/>
      <c r="AE421" s="360"/>
      <c r="AF421" s="360"/>
      <c r="AG421" s="360"/>
      <c r="AH421" s="360"/>
      <c r="AI421" s="360"/>
      <c r="AJ421" s="360"/>
      <c r="AK421" s="360"/>
      <c r="AL421" s="360"/>
      <c r="AM421" s="360"/>
      <c r="AN421" s="360"/>
      <c r="AO421" s="360"/>
      <c r="AP421" s="360">
        <f t="shared" si="57"/>
        <v>0</v>
      </c>
      <c r="AQ421" s="360"/>
      <c r="AR421" s="444"/>
      <c r="AS421" s="444"/>
      <c r="AT421" s="425"/>
      <c r="AU421" s="425" t="s">
        <v>156</v>
      </c>
      <c r="AV421" s="360" t="s">
        <v>196</v>
      </c>
      <c r="AW421" s="360" t="s">
        <v>198</v>
      </c>
      <c r="AX421" s="425" t="s">
        <v>2031</v>
      </c>
      <c r="AY421" s="425" t="s">
        <v>3198</v>
      </c>
      <c r="AZ421" s="385" t="s">
        <v>1696</v>
      </c>
    </row>
    <row r="422" spans="1:53" s="356" customFormat="1" ht="15.6" customHeight="1">
      <c r="A422" s="357"/>
      <c r="B422" s="357"/>
      <c r="C422" s="457" t="s">
        <v>326</v>
      </c>
      <c r="D422" s="458" t="s">
        <v>2032</v>
      </c>
      <c r="E422" s="459">
        <v>1.2000000000000002</v>
      </c>
      <c r="F422" s="444"/>
      <c r="G422" s="444"/>
      <c r="H422" s="360">
        <f t="shared" si="60"/>
        <v>1.2000000000000002</v>
      </c>
      <c r="I422" s="360">
        <f t="shared" si="55"/>
        <v>0.2</v>
      </c>
      <c r="J422" s="459">
        <v>0.2</v>
      </c>
      <c r="K422" s="459"/>
      <c r="L422" s="459">
        <v>0.4</v>
      </c>
      <c r="M422" s="459"/>
      <c r="N422" s="459">
        <v>0.6</v>
      </c>
      <c r="O422" s="459"/>
      <c r="P422" s="459"/>
      <c r="Q422" s="459"/>
      <c r="R422" s="459"/>
      <c r="S422" s="360">
        <f t="shared" si="54"/>
        <v>0</v>
      </c>
      <c r="T422" s="360"/>
      <c r="U422" s="360"/>
      <c r="V422" s="360"/>
      <c r="W422" s="360"/>
      <c r="X422" s="360"/>
      <c r="Y422" s="360"/>
      <c r="Z422" s="360">
        <f t="shared" si="56"/>
        <v>0</v>
      </c>
      <c r="AA422" s="360"/>
      <c r="AB422" s="360"/>
      <c r="AC422" s="360"/>
      <c r="AD422" s="360"/>
      <c r="AE422" s="360"/>
      <c r="AF422" s="360"/>
      <c r="AG422" s="360"/>
      <c r="AH422" s="360"/>
      <c r="AI422" s="360"/>
      <c r="AJ422" s="360"/>
      <c r="AK422" s="360"/>
      <c r="AL422" s="360"/>
      <c r="AM422" s="360"/>
      <c r="AN422" s="360"/>
      <c r="AO422" s="360"/>
      <c r="AP422" s="360">
        <f t="shared" si="57"/>
        <v>0</v>
      </c>
      <c r="AQ422" s="360"/>
      <c r="AR422" s="444"/>
      <c r="AS422" s="444"/>
      <c r="AT422" s="425"/>
      <c r="AU422" s="460" t="s">
        <v>1801</v>
      </c>
      <c r="AV422" s="360"/>
      <c r="AW422" s="360"/>
      <c r="AX422" s="425"/>
      <c r="AY422" s="425" t="s">
        <v>3198</v>
      </c>
      <c r="AZ422" s="385" t="s">
        <v>1696</v>
      </c>
    </row>
    <row r="423" spans="1:53" s="356" customFormat="1" ht="15.6" customHeight="1">
      <c r="A423" s="357"/>
      <c r="B423" s="357"/>
      <c r="C423" s="457" t="s">
        <v>326</v>
      </c>
      <c r="D423" s="458" t="s">
        <v>2032</v>
      </c>
      <c r="E423" s="459">
        <v>1.2000000000000002</v>
      </c>
      <c r="F423" s="444"/>
      <c r="G423" s="444"/>
      <c r="H423" s="360">
        <f t="shared" si="60"/>
        <v>1.2000000000000002</v>
      </c>
      <c r="I423" s="360">
        <f t="shared" si="55"/>
        <v>0.2</v>
      </c>
      <c r="J423" s="459">
        <v>0.2</v>
      </c>
      <c r="K423" s="459"/>
      <c r="L423" s="459">
        <v>0.4</v>
      </c>
      <c r="M423" s="459"/>
      <c r="N423" s="459">
        <v>0.6</v>
      </c>
      <c r="O423" s="459"/>
      <c r="P423" s="459"/>
      <c r="Q423" s="459"/>
      <c r="R423" s="459"/>
      <c r="S423" s="360">
        <f t="shared" si="54"/>
        <v>0</v>
      </c>
      <c r="T423" s="360"/>
      <c r="U423" s="360"/>
      <c r="V423" s="360"/>
      <c r="W423" s="360"/>
      <c r="X423" s="360"/>
      <c r="Y423" s="360"/>
      <c r="Z423" s="360">
        <f t="shared" si="56"/>
        <v>0</v>
      </c>
      <c r="AA423" s="360"/>
      <c r="AB423" s="360"/>
      <c r="AC423" s="360"/>
      <c r="AD423" s="360"/>
      <c r="AE423" s="360"/>
      <c r="AF423" s="360"/>
      <c r="AG423" s="360"/>
      <c r="AH423" s="360"/>
      <c r="AI423" s="360"/>
      <c r="AJ423" s="360"/>
      <c r="AK423" s="360"/>
      <c r="AL423" s="360"/>
      <c r="AM423" s="360"/>
      <c r="AN423" s="360"/>
      <c r="AO423" s="360"/>
      <c r="AP423" s="360">
        <f t="shared" si="57"/>
        <v>0</v>
      </c>
      <c r="AQ423" s="360"/>
      <c r="AR423" s="444"/>
      <c r="AS423" s="444"/>
      <c r="AT423" s="425"/>
      <c r="AU423" s="460" t="s">
        <v>2033</v>
      </c>
      <c r="AV423" s="360"/>
      <c r="AW423" s="360"/>
      <c r="AX423" s="425"/>
      <c r="AY423" s="425" t="s">
        <v>3198</v>
      </c>
      <c r="AZ423" s="385" t="s">
        <v>1696</v>
      </c>
    </row>
    <row r="424" spans="1:53" s="356" customFormat="1" ht="15.6" customHeight="1">
      <c r="A424" s="357"/>
      <c r="B424" s="357"/>
      <c r="C424" s="457" t="s">
        <v>326</v>
      </c>
      <c r="D424" s="458" t="s">
        <v>2032</v>
      </c>
      <c r="E424" s="459">
        <v>1.2000000000000002</v>
      </c>
      <c r="F424" s="444"/>
      <c r="G424" s="444"/>
      <c r="H424" s="360">
        <f t="shared" si="60"/>
        <v>1.2000000000000002</v>
      </c>
      <c r="I424" s="360">
        <f t="shared" si="55"/>
        <v>0.2</v>
      </c>
      <c r="J424" s="459">
        <v>0.2</v>
      </c>
      <c r="K424" s="459"/>
      <c r="L424" s="459">
        <v>0.4</v>
      </c>
      <c r="M424" s="459"/>
      <c r="N424" s="459">
        <v>0.6</v>
      </c>
      <c r="O424" s="459"/>
      <c r="P424" s="459"/>
      <c r="Q424" s="459"/>
      <c r="R424" s="459"/>
      <c r="S424" s="360">
        <f t="shared" si="54"/>
        <v>0</v>
      </c>
      <c r="T424" s="360"/>
      <c r="U424" s="360"/>
      <c r="V424" s="360"/>
      <c r="W424" s="360"/>
      <c r="X424" s="360"/>
      <c r="Y424" s="360"/>
      <c r="Z424" s="360">
        <f t="shared" si="56"/>
        <v>0</v>
      </c>
      <c r="AA424" s="360"/>
      <c r="AB424" s="360"/>
      <c r="AC424" s="360"/>
      <c r="AD424" s="360"/>
      <c r="AE424" s="360"/>
      <c r="AF424" s="360"/>
      <c r="AG424" s="360"/>
      <c r="AH424" s="360"/>
      <c r="AI424" s="360"/>
      <c r="AJ424" s="360"/>
      <c r="AK424" s="360"/>
      <c r="AL424" s="360"/>
      <c r="AM424" s="360"/>
      <c r="AN424" s="360"/>
      <c r="AO424" s="360"/>
      <c r="AP424" s="360">
        <f t="shared" si="57"/>
        <v>0</v>
      </c>
      <c r="AQ424" s="360"/>
      <c r="AR424" s="444"/>
      <c r="AS424" s="444"/>
      <c r="AT424" s="425"/>
      <c r="AU424" s="460" t="s">
        <v>2034</v>
      </c>
      <c r="AV424" s="360"/>
      <c r="AW424" s="360"/>
      <c r="AX424" s="425"/>
      <c r="AY424" s="425" t="s">
        <v>3198</v>
      </c>
      <c r="AZ424" s="385" t="s">
        <v>1696</v>
      </c>
    </row>
    <row r="425" spans="1:53" s="356" customFormat="1" ht="15.6" customHeight="1">
      <c r="A425" s="357"/>
      <c r="B425" s="357"/>
      <c r="C425" s="457" t="s">
        <v>326</v>
      </c>
      <c r="D425" s="458" t="s">
        <v>2032</v>
      </c>
      <c r="E425" s="459">
        <v>1.2000000000000002</v>
      </c>
      <c r="F425" s="444"/>
      <c r="G425" s="444"/>
      <c r="H425" s="360">
        <f t="shared" si="60"/>
        <v>1.2000000000000002</v>
      </c>
      <c r="I425" s="360">
        <f t="shared" si="55"/>
        <v>0.2</v>
      </c>
      <c r="J425" s="459">
        <v>0.2</v>
      </c>
      <c r="K425" s="459"/>
      <c r="L425" s="459">
        <v>0.4</v>
      </c>
      <c r="M425" s="459"/>
      <c r="N425" s="459">
        <v>0.6</v>
      </c>
      <c r="O425" s="459"/>
      <c r="P425" s="459"/>
      <c r="Q425" s="459"/>
      <c r="R425" s="459"/>
      <c r="S425" s="360">
        <f t="shared" si="54"/>
        <v>0</v>
      </c>
      <c r="T425" s="360"/>
      <c r="U425" s="360"/>
      <c r="V425" s="360"/>
      <c r="W425" s="360"/>
      <c r="X425" s="360"/>
      <c r="Y425" s="360"/>
      <c r="Z425" s="360">
        <f t="shared" si="56"/>
        <v>0</v>
      </c>
      <c r="AA425" s="360"/>
      <c r="AB425" s="360"/>
      <c r="AC425" s="360"/>
      <c r="AD425" s="360"/>
      <c r="AE425" s="360"/>
      <c r="AF425" s="360"/>
      <c r="AG425" s="360"/>
      <c r="AH425" s="360"/>
      <c r="AI425" s="360"/>
      <c r="AJ425" s="360"/>
      <c r="AK425" s="360"/>
      <c r="AL425" s="360"/>
      <c r="AM425" s="360"/>
      <c r="AN425" s="360"/>
      <c r="AO425" s="360"/>
      <c r="AP425" s="360">
        <f t="shared" si="57"/>
        <v>0</v>
      </c>
      <c r="AQ425" s="360"/>
      <c r="AR425" s="444"/>
      <c r="AS425" s="444"/>
      <c r="AT425" s="425"/>
      <c r="AU425" s="460" t="s">
        <v>153</v>
      </c>
      <c r="AV425" s="360"/>
      <c r="AW425" s="360"/>
      <c r="AX425" s="425"/>
      <c r="AY425" s="425" t="s">
        <v>3198</v>
      </c>
      <c r="AZ425" s="385" t="s">
        <v>1696</v>
      </c>
    </row>
    <row r="426" spans="1:53" s="356" customFormat="1" ht="15.6" customHeight="1">
      <c r="A426" s="357"/>
      <c r="B426" s="357"/>
      <c r="C426" s="457" t="s">
        <v>326</v>
      </c>
      <c r="D426" s="458" t="s">
        <v>2032</v>
      </c>
      <c r="E426" s="459">
        <v>1.2000000000000002</v>
      </c>
      <c r="F426" s="444"/>
      <c r="G426" s="444"/>
      <c r="H426" s="360">
        <f t="shared" si="60"/>
        <v>1.2000000000000002</v>
      </c>
      <c r="I426" s="360">
        <f t="shared" si="55"/>
        <v>0.2</v>
      </c>
      <c r="J426" s="459">
        <v>0.2</v>
      </c>
      <c r="K426" s="459"/>
      <c r="L426" s="459">
        <v>0.4</v>
      </c>
      <c r="M426" s="459"/>
      <c r="N426" s="459">
        <v>0.6</v>
      </c>
      <c r="O426" s="459"/>
      <c r="P426" s="459"/>
      <c r="Q426" s="459"/>
      <c r="R426" s="459"/>
      <c r="S426" s="360">
        <f t="shared" si="54"/>
        <v>0</v>
      </c>
      <c r="T426" s="360"/>
      <c r="U426" s="360"/>
      <c r="V426" s="360"/>
      <c r="W426" s="360"/>
      <c r="X426" s="360"/>
      <c r="Y426" s="360"/>
      <c r="Z426" s="360">
        <f t="shared" si="56"/>
        <v>0</v>
      </c>
      <c r="AA426" s="360"/>
      <c r="AB426" s="360"/>
      <c r="AC426" s="360"/>
      <c r="AD426" s="360"/>
      <c r="AE426" s="360"/>
      <c r="AF426" s="360"/>
      <c r="AG426" s="360"/>
      <c r="AH426" s="360"/>
      <c r="AI426" s="360"/>
      <c r="AJ426" s="360"/>
      <c r="AK426" s="360"/>
      <c r="AL426" s="360"/>
      <c r="AM426" s="360"/>
      <c r="AN426" s="360"/>
      <c r="AO426" s="360"/>
      <c r="AP426" s="360">
        <f t="shared" si="57"/>
        <v>0</v>
      </c>
      <c r="AQ426" s="360"/>
      <c r="AR426" s="444"/>
      <c r="AS426" s="444"/>
      <c r="AT426" s="425"/>
      <c r="AU426" s="460" t="s">
        <v>158</v>
      </c>
      <c r="AV426" s="360"/>
      <c r="AW426" s="360"/>
      <c r="AX426" s="425"/>
      <c r="AY426" s="425" t="s">
        <v>3198</v>
      </c>
      <c r="AZ426" s="385" t="s">
        <v>1696</v>
      </c>
    </row>
    <row r="427" spans="1:53" s="356" customFormat="1" ht="15.6" customHeight="1">
      <c r="A427" s="357"/>
      <c r="B427" s="357"/>
      <c r="C427" s="457" t="s">
        <v>326</v>
      </c>
      <c r="D427" s="458" t="s">
        <v>2472</v>
      </c>
      <c r="E427" s="461">
        <v>4.28</v>
      </c>
      <c r="F427" s="444"/>
      <c r="G427" s="444"/>
      <c r="H427" s="360">
        <f t="shared" si="60"/>
        <v>4.28</v>
      </c>
      <c r="I427" s="360">
        <f t="shared" si="55"/>
        <v>0</v>
      </c>
      <c r="J427" s="459"/>
      <c r="K427" s="459"/>
      <c r="L427" s="459">
        <v>3.1850000000000001</v>
      </c>
      <c r="M427" s="459"/>
      <c r="N427" s="459">
        <v>1.095</v>
      </c>
      <c r="O427" s="459"/>
      <c r="P427" s="360"/>
      <c r="Q427" s="360"/>
      <c r="R427" s="360"/>
      <c r="S427" s="360">
        <f t="shared" si="54"/>
        <v>0</v>
      </c>
      <c r="T427" s="360"/>
      <c r="U427" s="360"/>
      <c r="V427" s="360"/>
      <c r="W427" s="360"/>
      <c r="X427" s="360"/>
      <c r="Y427" s="360"/>
      <c r="Z427" s="360">
        <f t="shared" si="56"/>
        <v>0</v>
      </c>
      <c r="AA427" s="360"/>
      <c r="AB427" s="360"/>
      <c r="AC427" s="360"/>
      <c r="AD427" s="360"/>
      <c r="AE427" s="360"/>
      <c r="AF427" s="360"/>
      <c r="AG427" s="360"/>
      <c r="AH427" s="360"/>
      <c r="AI427" s="360"/>
      <c r="AJ427" s="360"/>
      <c r="AK427" s="360"/>
      <c r="AL427" s="360"/>
      <c r="AM427" s="360"/>
      <c r="AN427" s="360"/>
      <c r="AO427" s="360"/>
      <c r="AP427" s="360">
        <f t="shared" si="57"/>
        <v>0</v>
      </c>
      <c r="AQ427" s="360"/>
      <c r="AR427" s="444"/>
      <c r="AS427" s="444"/>
      <c r="AT427" s="425"/>
      <c r="AU427" s="460" t="s">
        <v>155</v>
      </c>
      <c r="AV427" s="360"/>
      <c r="AW427" s="360"/>
      <c r="AX427" s="425"/>
      <c r="AY427" s="425" t="s">
        <v>3198</v>
      </c>
      <c r="AZ427" s="385" t="s">
        <v>1696</v>
      </c>
    </row>
    <row r="428" spans="1:53" s="356" customFormat="1" ht="15.6" customHeight="1">
      <c r="A428" s="357"/>
      <c r="B428" s="357"/>
      <c r="C428" s="457" t="s">
        <v>326</v>
      </c>
      <c r="D428" s="458" t="s">
        <v>2472</v>
      </c>
      <c r="E428" s="461">
        <v>4.28</v>
      </c>
      <c r="F428" s="444"/>
      <c r="G428" s="444"/>
      <c r="H428" s="360">
        <f t="shared" si="60"/>
        <v>4.28</v>
      </c>
      <c r="I428" s="360">
        <f t="shared" si="55"/>
        <v>0</v>
      </c>
      <c r="J428" s="459"/>
      <c r="K428" s="459"/>
      <c r="L428" s="459">
        <v>3.1850000000000001</v>
      </c>
      <c r="M428" s="459"/>
      <c r="N428" s="459">
        <v>1.095</v>
      </c>
      <c r="O428" s="459"/>
      <c r="P428" s="360"/>
      <c r="Q428" s="360"/>
      <c r="R428" s="360"/>
      <c r="S428" s="360">
        <f t="shared" si="54"/>
        <v>0</v>
      </c>
      <c r="T428" s="360"/>
      <c r="U428" s="360"/>
      <c r="V428" s="360"/>
      <c r="W428" s="360"/>
      <c r="X428" s="360"/>
      <c r="Y428" s="360"/>
      <c r="Z428" s="360">
        <f t="shared" si="56"/>
        <v>0</v>
      </c>
      <c r="AA428" s="360"/>
      <c r="AB428" s="360"/>
      <c r="AC428" s="360"/>
      <c r="AD428" s="360"/>
      <c r="AE428" s="360"/>
      <c r="AF428" s="360"/>
      <c r="AG428" s="360"/>
      <c r="AH428" s="360"/>
      <c r="AI428" s="360"/>
      <c r="AJ428" s="360"/>
      <c r="AK428" s="360"/>
      <c r="AL428" s="360"/>
      <c r="AM428" s="360"/>
      <c r="AN428" s="360"/>
      <c r="AO428" s="360"/>
      <c r="AP428" s="360">
        <f t="shared" si="57"/>
        <v>0</v>
      </c>
      <c r="AQ428" s="360"/>
      <c r="AR428" s="444"/>
      <c r="AS428" s="444"/>
      <c r="AT428" s="425"/>
      <c r="AU428" s="460" t="s">
        <v>2035</v>
      </c>
      <c r="AV428" s="360"/>
      <c r="AW428" s="360"/>
      <c r="AX428" s="425"/>
      <c r="AY428" s="425" t="s">
        <v>3198</v>
      </c>
      <c r="AZ428" s="385" t="s">
        <v>1696</v>
      </c>
    </row>
    <row r="429" spans="1:53" s="356" customFormat="1" ht="15.6" customHeight="1">
      <c r="A429" s="357"/>
      <c r="B429" s="357"/>
      <c r="C429" s="457" t="s">
        <v>326</v>
      </c>
      <c r="D429" s="458" t="s">
        <v>2472</v>
      </c>
      <c r="E429" s="461">
        <v>4.28</v>
      </c>
      <c r="F429" s="444"/>
      <c r="G429" s="444"/>
      <c r="H429" s="360">
        <f t="shared" si="60"/>
        <v>4.28</v>
      </c>
      <c r="I429" s="360">
        <f t="shared" si="55"/>
        <v>0</v>
      </c>
      <c r="J429" s="459"/>
      <c r="K429" s="459"/>
      <c r="L429" s="459">
        <v>3.1850000000000001</v>
      </c>
      <c r="M429" s="459"/>
      <c r="N429" s="459">
        <v>1.095</v>
      </c>
      <c r="O429" s="459"/>
      <c r="P429" s="360"/>
      <c r="Q429" s="360"/>
      <c r="R429" s="360"/>
      <c r="S429" s="360">
        <f t="shared" si="54"/>
        <v>0</v>
      </c>
      <c r="T429" s="360"/>
      <c r="U429" s="360"/>
      <c r="V429" s="360"/>
      <c r="W429" s="360"/>
      <c r="X429" s="360"/>
      <c r="Y429" s="360"/>
      <c r="Z429" s="360">
        <f t="shared" si="56"/>
        <v>0</v>
      </c>
      <c r="AA429" s="360"/>
      <c r="AB429" s="360"/>
      <c r="AC429" s="360"/>
      <c r="AD429" s="360"/>
      <c r="AE429" s="360"/>
      <c r="AF429" s="360"/>
      <c r="AG429" s="360"/>
      <c r="AH429" s="360"/>
      <c r="AI429" s="360"/>
      <c r="AJ429" s="360"/>
      <c r="AK429" s="360"/>
      <c r="AL429" s="360"/>
      <c r="AM429" s="360"/>
      <c r="AN429" s="360"/>
      <c r="AO429" s="360"/>
      <c r="AP429" s="360">
        <f t="shared" si="57"/>
        <v>0</v>
      </c>
      <c r="AQ429" s="360"/>
      <c r="AR429" s="444"/>
      <c r="AS429" s="444"/>
      <c r="AT429" s="425"/>
      <c r="AU429" s="460" t="s">
        <v>2033</v>
      </c>
      <c r="AV429" s="360"/>
      <c r="AW429" s="360"/>
      <c r="AX429" s="425"/>
      <c r="AY429" s="425" t="s">
        <v>3198</v>
      </c>
      <c r="AZ429" s="385" t="s">
        <v>1696</v>
      </c>
    </row>
    <row r="430" spans="1:53" s="356" customFormat="1" ht="15.6" customHeight="1">
      <c r="A430" s="357"/>
      <c r="B430" s="357"/>
      <c r="C430" s="457" t="s">
        <v>326</v>
      </c>
      <c r="D430" s="458" t="s">
        <v>2472</v>
      </c>
      <c r="E430" s="461">
        <v>4.28</v>
      </c>
      <c r="F430" s="444"/>
      <c r="G430" s="444"/>
      <c r="H430" s="360">
        <f t="shared" si="60"/>
        <v>4.28</v>
      </c>
      <c r="I430" s="360">
        <f t="shared" si="55"/>
        <v>0</v>
      </c>
      <c r="J430" s="459"/>
      <c r="K430" s="459"/>
      <c r="L430" s="459">
        <v>3.1850000000000001</v>
      </c>
      <c r="M430" s="459"/>
      <c r="N430" s="459">
        <v>1.095</v>
      </c>
      <c r="O430" s="459"/>
      <c r="P430" s="360"/>
      <c r="Q430" s="360"/>
      <c r="R430" s="360"/>
      <c r="S430" s="360">
        <f t="shared" si="54"/>
        <v>0</v>
      </c>
      <c r="T430" s="360"/>
      <c r="U430" s="360"/>
      <c r="V430" s="360"/>
      <c r="W430" s="360"/>
      <c r="X430" s="360"/>
      <c r="Y430" s="360"/>
      <c r="Z430" s="360">
        <f t="shared" si="56"/>
        <v>0</v>
      </c>
      <c r="AA430" s="360"/>
      <c r="AB430" s="360"/>
      <c r="AC430" s="360"/>
      <c r="AD430" s="360"/>
      <c r="AE430" s="360"/>
      <c r="AF430" s="360"/>
      <c r="AG430" s="360"/>
      <c r="AH430" s="360"/>
      <c r="AI430" s="360"/>
      <c r="AJ430" s="360"/>
      <c r="AK430" s="360"/>
      <c r="AL430" s="360"/>
      <c r="AM430" s="360"/>
      <c r="AN430" s="360"/>
      <c r="AO430" s="360"/>
      <c r="AP430" s="360">
        <f t="shared" si="57"/>
        <v>0</v>
      </c>
      <c r="AQ430" s="360"/>
      <c r="AR430" s="444"/>
      <c r="AS430" s="444"/>
      <c r="AT430" s="425"/>
      <c r="AU430" s="460" t="s">
        <v>154</v>
      </c>
      <c r="AV430" s="360"/>
      <c r="AW430" s="360"/>
      <c r="AX430" s="425"/>
      <c r="AY430" s="425" t="s">
        <v>3198</v>
      </c>
      <c r="AZ430" s="385" t="s">
        <v>1696</v>
      </c>
    </row>
    <row r="431" spans="1:53" s="356" customFormat="1" ht="78" customHeight="1">
      <c r="A431" s="357"/>
      <c r="B431" s="357"/>
      <c r="C431" s="457" t="s">
        <v>326</v>
      </c>
      <c r="D431" s="458" t="s">
        <v>2474</v>
      </c>
      <c r="E431" s="461">
        <v>5.2100000000000009</v>
      </c>
      <c r="F431" s="444"/>
      <c r="G431" s="444" t="s">
        <v>2475</v>
      </c>
      <c r="H431" s="360">
        <f t="shared" si="60"/>
        <v>5.2100000000000009</v>
      </c>
      <c r="I431" s="360">
        <f t="shared" si="55"/>
        <v>0.9</v>
      </c>
      <c r="J431" s="459">
        <v>0.9</v>
      </c>
      <c r="K431" s="459"/>
      <c r="L431" s="459">
        <v>4.1500000000000004</v>
      </c>
      <c r="M431" s="459"/>
      <c r="N431" s="459">
        <v>0.03</v>
      </c>
      <c r="O431" s="459">
        <v>0.1</v>
      </c>
      <c r="P431" s="459"/>
      <c r="Q431" s="459"/>
      <c r="R431" s="459">
        <v>0.03</v>
      </c>
      <c r="S431" s="360">
        <f t="shared" si="54"/>
        <v>0</v>
      </c>
      <c r="T431" s="360"/>
      <c r="U431" s="360"/>
      <c r="V431" s="360"/>
      <c r="W431" s="360"/>
      <c r="X431" s="360"/>
      <c r="Y431" s="360"/>
      <c r="Z431" s="360">
        <f t="shared" si="56"/>
        <v>0</v>
      </c>
      <c r="AA431" s="360"/>
      <c r="AB431" s="360"/>
      <c r="AC431" s="360"/>
      <c r="AD431" s="360"/>
      <c r="AE431" s="360"/>
      <c r="AF431" s="360"/>
      <c r="AG431" s="360"/>
      <c r="AH431" s="360"/>
      <c r="AI431" s="360"/>
      <c r="AJ431" s="360"/>
      <c r="AK431" s="360"/>
      <c r="AL431" s="360"/>
      <c r="AM431" s="360"/>
      <c r="AN431" s="360"/>
      <c r="AO431" s="360"/>
      <c r="AP431" s="360">
        <f t="shared" si="57"/>
        <v>0</v>
      </c>
      <c r="AQ431" s="360"/>
      <c r="AR431" s="444"/>
      <c r="AS431" s="444"/>
      <c r="AT431" s="425"/>
      <c r="AU431" s="460" t="s">
        <v>199</v>
      </c>
      <c r="AV431" s="360" t="s">
        <v>196</v>
      </c>
      <c r="AW431" s="360" t="s">
        <v>198</v>
      </c>
      <c r="AX431" s="425" t="s">
        <v>2036</v>
      </c>
      <c r="AY431" s="425" t="s">
        <v>3198</v>
      </c>
      <c r="AZ431" s="462" t="s">
        <v>1696</v>
      </c>
      <c r="BA431" s="463" t="s">
        <v>2037</v>
      </c>
    </row>
    <row r="432" spans="1:53" s="356" customFormat="1" ht="78" customHeight="1">
      <c r="A432" s="357"/>
      <c r="B432" s="357"/>
      <c r="C432" s="457" t="s">
        <v>326</v>
      </c>
      <c r="D432" s="458" t="s">
        <v>2474</v>
      </c>
      <c r="E432" s="461">
        <v>5.14</v>
      </c>
      <c r="F432" s="444"/>
      <c r="G432" s="444" t="s">
        <v>2475</v>
      </c>
      <c r="H432" s="360">
        <f t="shared" si="60"/>
        <v>5.14</v>
      </c>
      <c r="I432" s="360">
        <f t="shared" si="55"/>
        <v>0.8</v>
      </c>
      <c r="J432" s="459">
        <v>0.8</v>
      </c>
      <c r="K432" s="459"/>
      <c r="L432" s="459">
        <v>4.1500000000000004</v>
      </c>
      <c r="M432" s="459"/>
      <c r="N432" s="459">
        <v>0.04</v>
      </c>
      <c r="O432" s="459">
        <v>0.1</v>
      </c>
      <c r="P432" s="459"/>
      <c r="Q432" s="459"/>
      <c r="R432" s="459">
        <v>0.05</v>
      </c>
      <c r="S432" s="360">
        <f t="shared" si="54"/>
        <v>0</v>
      </c>
      <c r="T432" s="360"/>
      <c r="U432" s="360"/>
      <c r="V432" s="360"/>
      <c r="W432" s="360"/>
      <c r="X432" s="360"/>
      <c r="Y432" s="360"/>
      <c r="Z432" s="360">
        <f t="shared" si="56"/>
        <v>0</v>
      </c>
      <c r="AA432" s="360"/>
      <c r="AB432" s="360"/>
      <c r="AC432" s="360"/>
      <c r="AD432" s="360"/>
      <c r="AE432" s="360"/>
      <c r="AF432" s="360"/>
      <c r="AG432" s="360"/>
      <c r="AH432" s="360"/>
      <c r="AI432" s="360"/>
      <c r="AJ432" s="360"/>
      <c r="AK432" s="360"/>
      <c r="AL432" s="360"/>
      <c r="AM432" s="360"/>
      <c r="AN432" s="360"/>
      <c r="AO432" s="360"/>
      <c r="AP432" s="360">
        <f t="shared" si="57"/>
        <v>0</v>
      </c>
      <c r="AQ432" s="360"/>
      <c r="AR432" s="444"/>
      <c r="AS432" s="444"/>
      <c r="AT432" s="425"/>
      <c r="AU432" s="460" t="s">
        <v>2038</v>
      </c>
      <c r="AV432" s="360" t="s">
        <v>196</v>
      </c>
      <c r="AW432" s="360" t="s">
        <v>198</v>
      </c>
      <c r="AX432" s="425" t="s">
        <v>2036</v>
      </c>
      <c r="AY432" s="425" t="s">
        <v>3198</v>
      </c>
      <c r="AZ432" s="462" t="s">
        <v>1696</v>
      </c>
      <c r="BA432" s="463" t="s">
        <v>2037</v>
      </c>
    </row>
    <row r="433" spans="1:53" s="356" customFormat="1" ht="78" customHeight="1">
      <c r="A433" s="357"/>
      <c r="B433" s="357"/>
      <c r="C433" s="457" t="s">
        <v>326</v>
      </c>
      <c r="D433" s="458" t="s">
        <v>2474</v>
      </c>
      <c r="E433" s="461">
        <v>5.1499999999999995</v>
      </c>
      <c r="F433" s="444"/>
      <c r="G433" s="444" t="s">
        <v>2475</v>
      </c>
      <c r="H433" s="360">
        <f t="shared" si="60"/>
        <v>5.1499999999999995</v>
      </c>
      <c r="I433" s="360">
        <f t="shared" si="55"/>
        <v>0.8</v>
      </c>
      <c r="J433" s="459">
        <v>0.8</v>
      </c>
      <c r="K433" s="459"/>
      <c r="L433" s="459">
        <v>4.17</v>
      </c>
      <c r="M433" s="459"/>
      <c r="N433" s="459">
        <v>0.03</v>
      </c>
      <c r="O433" s="459">
        <v>0.1</v>
      </c>
      <c r="P433" s="459"/>
      <c r="Q433" s="459"/>
      <c r="R433" s="459">
        <v>0.05</v>
      </c>
      <c r="S433" s="360">
        <f t="shared" si="54"/>
        <v>0</v>
      </c>
      <c r="T433" s="360"/>
      <c r="U433" s="360"/>
      <c r="V433" s="360"/>
      <c r="W433" s="360"/>
      <c r="X433" s="360"/>
      <c r="Y433" s="360"/>
      <c r="Z433" s="360">
        <f t="shared" si="56"/>
        <v>0</v>
      </c>
      <c r="AA433" s="360"/>
      <c r="AB433" s="360"/>
      <c r="AC433" s="360"/>
      <c r="AD433" s="360"/>
      <c r="AE433" s="360"/>
      <c r="AF433" s="360"/>
      <c r="AG433" s="360"/>
      <c r="AH433" s="360"/>
      <c r="AI433" s="360"/>
      <c r="AJ433" s="360"/>
      <c r="AK433" s="360"/>
      <c r="AL433" s="360"/>
      <c r="AM433" s="360"/>
      <c r="AN433" s="360"/>
      <c r="AO433" s="360"/>
      <c r="AP433" s="360">
        <f t="shared" si="57"/>
        <v>0</v>
      </c>
      <c r="AQ433" s="360"/>
      <c r="AR433" s="444"/>
      <c r="AS433" s="444"/>
      <c r="AT433" s="425"/>
      <c r="AU433" s="460" t="s">
        <v>160</v>
      </c>
      <c r="AV433" s="360" t="s">
        <v>196</v>
      </c>
      <c r="AW433" s="360" t="s">
        <v>198</v>
      </c>
      <c r="AX433" s="425" t="s">
        <v>2036</v>
      </c>
      <c r="AY433" s="425" t="s">
        <v>3198</v>
      </c>
      <c r="AZ433" s="462" t="s">
        <v>1696</v>
      </c>
      <c r="BA433" s="463" t="s">
        <v>2037</v>
      </c>
    </row>
    <row r="434" spans="1:53" s="356" customFormat="1" ht="15.6" customHeight="1">
      <c r="A434" s="357">
        <v>322</v>
      </c>
      <c r="B434" s="357">
        <v>5</v>
      </c>
      <c r="C434" s="357" t="s">
        <v>326</v>
      </c>
      <c r="D434" s="382" t="s">
        <v>2039</v>
      </c>
      <c r="E434" s="360">
        <v>0.03</v>
      </c>
      <c r="F434" s="360"/>
      <c r="G434" s="360" t="s">
        <v>312</v>
      </c>
      <c r="H434" s="360">
        <f t="shared" si="60"/>
        <v>0.03</v>
      </c>
      <c r="I434" s="360">
        <f t="shared" si="55"/>
        <v>0</v>
      </c>
      <c r="J434" s="360"/>
      <c r="K434" s="360"/>
      <c r="L434" s="360"/>
      <c r="M434" s="360"/>
      <c r="N434" s="360"/>
      <c r="O434" s="360"/>
      <c r="P434" s="360"/>
      <c r="Q434" s="360"/>
      <c r="R434" s="360">
        <v>0.03</v>
      </c>
      <c r="S434" s="360">
        <f t="shared" si="54"/>
        <v>0</v>
      </c>
      <c r="T434" s="360"/>
      <c r="U434" s="360"/>
      <c r="V434" s="360"/>
      <c r="W434" s="360"/>
      <c r="X434" s="360"/>
      <c r="Y434" s="360"/>
      <c r="Z434" s="360">
        <f t="shared" si="56"/>
        <v>0</v>
      </c>
      <c r="AA434" s="360"/>
      <c r="AB434" s="360"/>
      <c r="AC434" s="360"/>
      <c r="AD434" s="360"/>
      <c r="AE434" s="360"/>
      <c r="AF434" s="360"/>
      <c r="AG434" s="360"/>
      <c r="AH434" s="360"/>
      <c r="AI434" s="360"/>
      <c r="AJ434" s="360"/>
      <c r="AK434" s="360"/>
      <c r="AL434" s="360"/>
      <c r="AM434" s="360"/>
      <c r="AN434" s="360"/>
      <c r="AO434" s="360"/>
      <c r="AP434" s="360">
        <f t="shared" si="57"/>
        <v>0</v>
      </c>
      <c r="AQ434" s="360"/>
      <c r="AR434" s="448"/>
      <c r="AS434" s="448"/>
      <c r="AT434" s="364" t="s">
        <v>2477</v>
      </c>
      <c r="AU434" s="357" t="s">
        <v>156</v>
      </c>
      <c r="AV434" s="360" t="s">
        <v>196</v>
      </c>
      <c r="AW434" s="360" t="s">
        <v>198</v>
      </c>
      <c r="AX434" s="364"/>
      <c r="AY434" s="400"/>
      <c r="AZ434" s="400"/>
    </row>
    <row r="435" spans="1:53" s="356" customFormat="1" ht="15.6" customHeight="1">
      <c r="A435" s="357">
        <v>323</v>
      </c>
      <c r="B435" s="357">
        <v>6</v>
      </c>
      <c r="C435" s="357" t="s">
        <v>326</v>
      </c>
      <c r="D435" s="382" t="s">
        <v>2478</v>
      </c>
      <c r="E435" s="360">
        <v>0.6</v>
      </c>
      <c r="F435" s="360"/>
      <c r="G435" s="360" t="s">
        <v>304</v>
      </c>
      <c r="H435" s="360">
        <f t="shared" si="60"/>
        <v>0.06</v>
      </c>
      <c r="I435" s="360">
        <f t="shared" si="55"/>
        <v>0.06</v>
      </c>
      <c r="J435" s="360">
        <v>0.06</v>
      </c>
      <c r="K435" s="360"/>
      <c r="L435" s="360"/>
      <c r="M435" s="360"/>
      <c r="N435" s="360"/>
      <c r="O435" s="360"/>
      <c r="P435" s="360"/>
      <c r="Q435" s="360"/>
      <c r="R435" s="360"/>
      <c r="S435" s="360">
        <f t="shared" si="54"/>
        <v>0</v>
      </c>
      <c r="T435" s="360"/>
      <c r="U435" s="360"/>
      <c r="V435" s="360"/>
      <c r="W435" s="360"/>
      <c r="X435" s="360"/>
      <c r="Y435" s="360"/>
      <c r="Z435" s="360">
        <f t="shared" si="56"/>
        <v>0</v>
      </c>
      <c r="AA435" s="360"/>
      <c r="AB435" s="360"/>
      <c r="AC435" s="360"/>
      <c r="AD435" s="360"/>
      <c r="AE435" s="360"/>
      <c r="AF435" s="360"/>
      <c r="AG435" s="360"/>
      <c r="AH435" s="360"/>
      <c r="AI435" s="360"/>
      <c r="AJ435" s="360"/>
      <c r="AK435" s="360"/>
      <c r="AL435" s="360"/>
      <c r="AM435" s="360"/>
      <c r="AN435" s="360"/>
      <c r="AO435" s="360"/>
      <c r="AP435" s="360">
        <f t="shared" si="57"/>
        <v>0</v>
      </c>
      <c r="AQ435" s="360"/>
      <c r="AR435" s="464"/>
      <c r="AS435" s="464"/>
      <c r="AT435" s="465" t="s">
        <v>3240</v>
      </c>
      <c r="AU435" s="357" t="s">
        <v>156</v>
      </c>
      <c r="AV435" s="360" t="s">
        <v>196</v>
      </c>
      <c r="AW435" s="360" t="s">
        <v>198</v>
      </c>
      <c r="AX435" s="466"/>
      <c r="AY435" s="400"/>
      <c r="AZ435" s="383"/>
    </row>
    <row r="436" spans="1:53" s="356" customFormat="1" ht="15.6" customHeight="1">
      <c r="A436" s="357">
        <v>324</v>
      </c>
      <c r="B436" s="357">
        <v>7</v>
      </c>
      <c r="C436" s="357" t="s">
        <v>326</v>
      </c>
      <c r="D436" s="382" t="s">
        <v>2479</v>
      </c>
      <c r="E436" s="360">
        <v>0.6</v>
      </c>
      <c r="F436" s="360"/>
      <c r="G436" s="360" t="s">
        <v>308</v>
      </c>
      <c r="H436" s="360">
        <f t="shared" si="60"/>
        <v>0.6</v>
      </c>
      <c r="I436" s="360">
        <f t="shared" si="55"/>
        <v>0</v>
      </c>
      <c r="J436" s="360"/>
      <c r="K436" s="360"/>
      <c r="L436" s="360"/>
      <c r="M436" s="360"/>
      <c r="N436" s="360">
        <v>0.6</v>
      </c>
      <c r="O436" s="360"/>
      <c r="P436" s="360"/>
      <c r="Q436" s="360"/>
      <c r="R436" s="360"/>
      <c r="S436" s="360">
        <f t="shared" si="54"/>
        <v>0</v>
      </c>
      <c r="T436" s="360"/>
      <c r="U436" s="360"/>
      <c r="V436" s="360"/>
      <c r="W436" s="360"/>
      <c r="X436" s="360"/>
      <c r="Y436" s="360"/>
      <c r="Z436" s="360">
        <f t="shared" si="56"/>
        <v>0</v>
      </c>
      <c r="AA436" s="360"/>
      <c r="AB436" s="360"/>
      <c r="AC436" s="360"/>
      <c r="AD436" s="360"/>
      <c r="AE436" s="360"/>
      <c r="AF436" s="360"/>
      <c r="AG436" s="360"/>
      <c r="AH436" s="360"/>
      <c r="AI436" s="360"/>
      <c r="AJ436" s="360"/>
      <c r="AK436" s="360"/>
      <c r="AL436" s="360"/>
      <c r="AM436" s="360"/>
      <c r="AN436" s="360"/>
      <c r="AO436" s="360"/>
      <c r="AP436" s="360">
        <f t="shared" si="57"/>
        <v>0</v>
      </c>
      <c r="AQ436" s="360"/>
      <c r="AR436" s="360"/>
      <c r="AS436" s="360"/>
      <c r="AT436" s="465" t="s">
        <v>597</v>
      </c>
      <c r="AU436" s="357" t="s">
        <v>156</v>
      </c>
      <c r="AV436" s="360" t="s">
        <v>196</v>
      </c>
      <c r="AW436" s="360" t="s">
        <v>198</v>
      </c>
      <c r="AX436" s="466"/>
      <c r="AY436" s="400"/>
      <c r="AZ436" s="383"/>
    </row>
    <row r="437" spans="1:53" s="356" customFormat="1" ht="15.6" customHeight="1">
      <c r="A437" s="357">
        <v>325</v>
      </c>
      <c r="B437" s="357">
        <v>8</v>
      </c>
      <c r="C437" s="357" t="s">
        <v>326</v>
      </c>
      <c r="D437" s="382" t="s">
        <v>2480</v>
      </c>
      <c r="E437" s="360">
        <v>0.6</v>
      </c>
      <c r="F437" s="360"/>
      <c r="G437" s="360" t="s">
        <v>308</v>
      </c>
      <c r="H437" s="360">
        <f t="shared" si="60"/>
        <v>0.6</v>
      </c>
      <c r="I437" s="360">
        <f t="shared" si="55"/>
        <v>0</v>
      </c>
      <c r="J437" s="360"/>
      <c r="K437" s="360"/>
      <c r="L437" s="360"/>
      <c r="M437" s="360"/>
      <c r="N437" s="360">
        <v>0.6</v>
      </c>
      <c r="O437" s="360"/>
      <c r="P437" s="360"/>
      <c r="Q437" s="360"/>
      <c r="R437" s="360"/>
      <c r="S437" s="360">
        <f t="shared" si="54"/>
        <v>0</v>
      </c>
      <c r="T437" s="360"/>
      <c r="U437" s="360"/>
      <c r="V437" s="360"/>
      <c r="W437" s="360"/>
      <c r="X437" s="360"/>
      <c r="Y437" s="360"/>
      <c r="Z437" s="360">
        <f t="shared" si="56"/>
        <v>0</v>
      </c>
      <c r="AA437" s="360"/>
      <c r="AB437" s="360"/>
      <c r="AC437" s="360"/>
      <c r="AD437" s="360"/>
      <c r="AE437" s="360"/>
      <c r="AF437" s="360"/>
      <c r="AG437" s="360"/>
      <c r="AH437" s="360"/>
      <c r="AI437" s="360"/>
      <c r="AJ437" s="360"/>
      <c r="AK437" s="360"/>
      <c r="AL437" s="360"/>
      <c r="AM437" s="360"/>
      <c r="AN437" s="360"/>
      <c r="AO437" s="360"/>
      <c r="AP437" s="360">
        <f t="shared" si="57"/>
        <v>0</v>
      </c>
      <c r="AQ437" s="360"/>
      <c r="AR437" s="360"/>
      <c r="AS437" s="360"/>
      <c r="AT437" s="465" t="s">
        <v>207</v>
      </c>
      <c r="AU437" s="357" t="s">
        <v>156</v>
      </c>
      <c r="AV437" s="360" t="s">
        <v>196</v>
      </c>
      <c r="AW437" s="360" t="s">
        <v>198</v>
      </c>
      <c r="AX437" s="466"/>
      <c r="AY437" s="400"/>
      <c r="AZ437" s="383"/>
    </row>
    <row r="438" spans="1:53" s="356" customFormat="1" ht="15.6" customHeight="1">
      <c r="A438" s="357">
        <v>326</v>
      </c>
      <c r="B438" s="357">
        <v>9</v>
      </c>
      <c r="C438" s="357" t="s">
        <v>326</v>
      </c>
      <c r="D438" s="382" t="s">
        <v>2040</v>
      </c>
      <c r="E438" s="360">
        <v>0.04</v>
      </c>
      <c r="F438" s="360"/>
      <c r="G438" s="360" t="s">
        <v>308</v>
      </c>
      <c r="H438" s="360">
        <f t="shared" si="60"/>
        <v>0.04</v>
      </c>
      <c r="I438" s="360">
        <f t="shared" si="55"/>
        <v>0</v>
      </c>
      <c r="J438" s="360"/>
      <c r="K438" s="360"/>
      <c r="L438" s="360"/>
      <c r="M438" s="360"/>
      <c r="N438" s="360">
        <v>0.04</v>
      </c>
      <c r="O438" s="360"/>
      <c r="P438" s="360"/>
      <c r="Q438" s="360"/>
      <c r="R438" s="360"/>
      <c r="S438" s="360">
        <f t="shared" si="54"/>
        <v>0</v>
      </c>
      <c r="T438" s="360"/>
      <c r="U438" s="360"/>
      <c r="V438" s="360"/>
      <c r="W438" s="360"/>
      <c r="X438" s="360"/>
      <c r="Y438" s="360"/>
      <c r="Z438" s="360">
        <f t="shared" si="56"/>
        <v>0</v>
      </c>
      <c r="AA438" s="360"/>
      <c r="AB438" s="360"/>
      <c r="AC438" s="360"/>
      <c r="AD438" s="360"/>
      <c r="AE438" s="360"/>
      <c r="AF438" s="360"/>
      <c r="AG438" s="360"/>
      <c r="AH438" s="360"/>
      <c r="AI438" s="360"/>
      <c r="AJ438" s="360"/>
      <c r="AK438" s="360"/>
      <c r="AL438" s="360"/>
      <c r="AM438" s="360"/>
      <c r="AN438" s="360"/>
      <c r="AO438" s="360"/>
      <c r="AP438" s="360">
        <f t="shared" si="57"/>
        <v>0</v>
      </c>
      <c r="AQ438" s="360"/>
      <c r="AR438" s="360"/>
      <c r="AS438" s="360"/>
      <c r="AT438" s="465" t="s">
        <v>2238</v>
      </c>
      <c r="AU438" s="357" t="s">
        <v>156</v>
      </c>
      <c r="AV438" s="360" t="s">
        <v>196</v>
      </c>
      <c r="AW438" s="360" t="s">
        <v>198</v>
      </c>
      <c r="AX438" s="466"/>
      <c r="AY438" s="400"/>
      <c r="AZ438" s="383"/>
    </row>
    <row r="439" spans="1:53" s="356" customFormat="1" ht="15.6" customHeight="1">
      <c r="A439" s="357">
        <v>328</v>
      </c>
      <c r="B439" s="357">
        <v>10</v>
      </c>
      <c r="C439" s="357" t="s">
        <v>326</v>
      </c>
      <c r="D439" s="382" t="s">
        <v>2041</v>
      </c>
      <c r="E439" s="360">
        <v>0.01</v>
      </c>
      <c r="F439" s="360"/>
      <c r="G439" s="360" t="s">
        <v>304</v>
      </c>
      <c r="H439" s="360">
        <f t="shared" si="60"/>
        <v>0.01</v>
      </c>
      <c r="I439" s="360">
        <f t="shared" si="55"/>
        <v>0.01</v>
      </c>
      <c r="J439" s="360">
        <v>0.01</v>
      </c>
      <c r="K439" s="360"/>
      <c r="L439" s="360"/>
      <c r="M439" s="360"/>
      <c r="N439" s="360"/>
      <c r="O439" s="360"/>
      <c r="P439" s="360"/>
      <c r="Q439" s="360"/>
      <c r="R439" s="360"/>
      <c r="S439" s="360">
        <f t="shared" si="54"/>
        <v>0</v>
      </c>
      <c r="T439" s="360"/>
      <c r="U439" s="360"/>
      <c r="V439" s="360"/>
      <c r="W439" s="360"/>
      <c r="X439" s="360"/>
      <c r="Y439" s="360"/>
      <c r="Z439" s="360">
        <f t="shared" si="56"/>
        <v>0</v>
      </c>
      <c r="AA439" s="360"/>
      <c r="AB439" s="360"/>
      <c r="AC439" s="360"/>
      <c r="AD439" s="360"/>
      <c r="AE439" s="360"/>
      <c r="AF439" s="360"/>
      <c r="AG439" s="360"/>
      <c r="AH439" s="360"/>
      <c r="AI439" s="360"/>
      <c r="AJ439" s="360"/>
      <c r="AK439" s="360"/>
      <c r="AL439" s="360"/>
      <c r="AM439" s="360"/>
      <c r="AN439" s="360"/>
      <c r="AO439" s="360"/>
      <c r="AP439" s="360">
        <f t="shared" si="57"/>
        <v>0</v>
      </c>
      <c r="AQ439" s="360"/>
      <c r="AR439" s="360"/>
      <c r="AS439" s="360"/>
      <c r="AT439" s="360" t="s">
        <v>2287</v>
      </c>
      <c r="AU439" s="358" t="s">
        <v>161</v>
      </c>
      <c r="AV439" s="360" t="s">
        <v>196</v>
      </c>
      <c r="AW439" s="360" t="s">
        <v>198</v>
      </c>
      <c r="AX439" s="360"/>
      <c r="AY439" s="400"/>
      <c r="AZ439" s="383"/>
    </row>
    <row r="440" spans="1:53" s="356" customFormat="1" ht="15.6" customHeight="1">
      <c r="A440" s="357">
        <v>329</v>
      </c>
      <c r="B440" s="357">
        <v>11</v>
      </c>
      <c r="C440" s="357" t="s">
        <v>326</v>
      </c>
      <c r="D440" s="382" t="s">
        <v>2041</v>
      </c>
      <c r="E440" s="360">
        <v>0.01</v>
      </c>
      <c r="F440" s="360"/>
      <c r="G440" s="360" t="s">
        <v>304</v>
      </c>
      <c r="H440" s="360">
        <f t="shared" si="60"/>
        <v>0.01</v>
      </c>
      <c r="I440" s="360">
        <f t="shared" si="55"/>
        <v>0.01</v>
      </c>
      <c r="J440" s="360">
        <v>0.01</v>
      </c>
      <c r="K440" s="360"/>
      <c r="L440" s="360"/>
      <c r="M440" s="360"/>
      <c r="N440" s="360"/>
      <c r="O440" s="360"/>
      <c r="P440" s="360"/>
      <c r="Q440" s="360"/>
      <c r="R440" s="360"/>
      <c r="S440" s="360">
        <f t="shared" si="54"/>
        <v>0</v>
      </c>
      <c r="T440" s="360"/>
      <c r="U440" s="360"/>
      <c r="V440" s="360"/>
      <c r="W440" s="360"/>
      <c r="X440" s="360"/>
      <c r="Y440" s="360"/>
      <c r="Z440" s="360">
        <f t="shared" si="56"/>
        <v>0</v>
      </c>
      <c r="AA440" s="360"/>
      <c r="AB440" s="360"/>
      <c r="AC440" s="360"/>
      <c r="AD440" s="360"/>
      <c r="AE440" s="360"/>
      <c r="AF440" s="360"/>
      <c r="AG440" s="360"/>
      <c r="AH440" s="360"/>
      <c r="AI440" s="360"/>
      <c r="AJ440" s="360"/>
      <c r="AK440" s="360"/>
      <c r="AL440" s="360"/>
      <c r="AM440" s="360"/>
      <c r="AN440" s="360"/>
      <c r="AO440" s="360"/>
      <c r="AP440" s="360">
        <f t="shared" si="57"/>
        <v>0</v>
      </c>
      <c r="AQ440" s="360"/>
      <c r="AR440" s="360"/>
      <c r="AS440" s="360"/>
      <c r="AT440" s="360" t="s">
        <v>2481</v>
      </c>
      <c r="AU440" s="358" t="s">
        <v>161</v>
      </c>
      <c r="AV440" s="360" t="s">
        <v>196</v>
      </c>
      <c r="AW440" s="360" t="s">
        <v>198</v>
      </c>
      <c r="AX440" s="360"/>
      <c r="AY440" s="400"/>
      <c r="AZ440" s="383"/>
    </row>
    <row r="441" spans="1:53" s="356" customFormat="1" ht="15.6" customHeight="1">
      <c r="A441" s="357">
        <v>330</v>
      </c>
      <c r="B441" s="357">
        <v>12</v>
      </c>
      <c r="C441" s="357" t="s">
        <v>326</v>
      </c>
      <c r="D441" s="382" t="s">
        <v>2041</v>
      </c>
      <c r="E441" s="360">
        <v>0.01</v>
      </c>
      <c r="F441" s="360"/>
      <c r="G441" s="360" t="s">
        <v>190</v>
      </c>
      <c r="H441" s="360">
        <f t="shared" si="60"/>
        <v>0.01</v>
      </c>
      <c r="I441" s="360">
        <f t="shared" si="55"/>
        <v>0</v>
      </c>
      <c r="J441" s="360"/>
      <c r="K441" s="360"/>
      <c r="L441" s="360">
        <v>0.01</v>
      </c>
      <c r="M441" s="360"/>
      <c r="N441" s="360"/>
      <c r="O441" s="360"/>
      <c r="P441" s="360"/>
      <c r="Q441" s="360"/>
      <c r="R441" s="360"/>
      <c r="S441" s="360">
        <f t="shared" si="54"/>
        <v>0</v>
      </c>
      <c r="T441" s="360"/>
      <c r="U441" s="360"/>
      <c r="V441" s="360"/>
      <c r="W441" s="360"/>
      <c r="X441" s="360"/>
      <c r="Y441" s="360"/>
      <c r="Z441" s="360">
        <f t="shared" si="56"/>
        <v>0</v>
      </c>
      <c r="AA441" s="360"/>
      <c r="AB441" s="360"/>
      <c r="AC441" s="360"/>
      <c r="AD441" s="360"/>
      <c r="AE441" s="360"/>
      <c r="AF441" s="360"/>
      <c r="AG441" s="360"/>
      <c r="AH441" s="360"/>
      <c r="AI441" s="360"/>
      <c r="AJ441" s="360"/>
      <c r="AK441" s="360"/>
      <c r="AL441" s="360"/>
      <c r="AM441" s="360"/>
      <c r="AN441" s="360"/>
      <c r="AO441" s="360"/>
      <c r="AP441" s="360">
        <f t="shared" si="57"/>
        <v>0</v>
      </c>
      <c r="AQ441" s="360"/>
      <c r="AR441" s="360"/>
      <c r="AS441" s="360"/>
      <c r="AT441" s="360" t="s">
        <v>2482</v>
      </c>
      <c r="AU441" s="358" t="s">
        <v>161</v>
      </c>
      <c r="AV441" s="360" t="s">
        <v>196</v>
      </c>
      <c r="AW441" s="360" t="s">
        <v>198</v>
      </c>
      <c r="AX441" s="360"/>
      <c r="AY441" s="400"/>
      <c r="AZ441" s="383"/>
    </row>
    <row r="442" spans="1:53" s="356" customFormat="1" ht="15.6" customHeight="1">
      <c r="A442" s="357">
        <v>332</v>
      </c>
      <c r="B442" s="357">
        <v>13</v>
      </c>
      <c r="C442" s="357" t="s">
        <v>326</v>
      </c>
      <c r="D442" s="382" t="s">
        <v>2483</v>
      </c>
      <c r="E442" s="360">
        <v>0.04</v>
      </c>
      <c r="F442" s="360"/>
      <c r="G442" s="360" t="s">
        <v>191</v>
      </c>
      <c r="H442" s="360">
        <f t="shared" si="60"/>
        <v>0.04</v>
      </c>
      <c r="I442" s="360">
        <f t="shared" si="55"/>
        <v>0</v>
      </c>
      <c r="J442" s="360"/>
      <c r="K442" s="360"/>
      <c r="L442" s="360"/>
      <c r="M442" s="360">
        <v>0.04</v>
      </c>
      <c r="N442" s="360"/>
      <c r="O442" s="360"/>
      <c r="P442" s="360"/>
      <c r="Q442" s="360"/>
      <c r="R442" s="360"/>
      <c r="S442" s="360">
        <f t="shared" si="54"/>
        <v>0</v>
      </c>
      <c r="T442" s="360"/>
      <c r="U442" s="360"/>
      <c r="V442" s="360"/>
      <c r="W442" s="360"/>
      <c r="X442" s="360"/>
      <c r="Y442" s="360"/>
      <c r="Z442" s="360">
        <f t="shared" si="56"/>
        <v>0</v>
      </c>
      <c r="AA442" s="360"/>
      <c r="AB442" s="360"/>
      <c r="AC442" s="360"/>
      <c r="AD442" s="360"/>
      <c r="AE442" s="360"/>
      <c r="AF442" s="360"/>
      <c r="AG442" s="360"/>
      <c r="AH442" s="360"/>
      <c r="AI442" s="360"/>
      <c r="AJ442" s="360"/>
      <c r="AK442" s="360"/>
      <c r="AL442" s="360"/>
      <c r="AM442" s="360"/>
      <c r="AN442" s="360"/>
      <c r="AO442" s="360"/>
      <c r="AP442" s="360">
        <f t="shared" si="57"/>
        <v>0</v>
      </c>
      <c r="AQ442" s="360"/>
      <c r="AR442" s="360"/>
      <c r="AS442" s="360"/>
      <c r="AT442" s="360"/>
      <c r="AU442" s="358" t="s">
        <v>161</v>
      </c>
      <c r="AV442" s="360" t="s">
        <v>196</v>
      </c>
      <c r="AW442" s="360" t="s">
        <v>198</v>
      </c>
      <c r="AX442" s="360"/>
      <c r="AY442" s="400"/>
      <c r="AZ442" s="383"/>
    </row>
    <row r="443" spans="1:53" s="356" customFormat="1" ht="15.6" customHeight="1">
      <c r="A443" s="357">
        <v>353</v>
      </c>
      <c r="B443" s="357">
        <v>14</v>
      </c>
      <c r="C443" s="357" t="s">
        <v>326</v>
      </c>
      <c r="D443" s="467" t="s">
        <v>2484</v>
      </c>
      <c r="E443" s="360">
        <v>0.04</v>
      </c>
      <c r="F443" s="360"/>
      <c r="G443" s="360" t="s">
        <v>190</v>
      </c>
      <c r="H443" s="360">
        <f t="shared" si="60"/>
        <v>0.04</v>
      </c>
      <c r="I443" s="360">
        <f t="shared" si="55"/>
        <v>0</v>
      </c>
      <c r="J443" s="360"/>
      <c r="K443" s="360"/>
      <c r="L443" s="360">
        <v>0.04</v>
      </c>
      <c r="M443" s="360"/>
      <c r="N443" s="360"/>
      <c r="O443" s="360"/>
      <c r="P443" s="360"/>
      <c r="Q443" s="360"/>
      <c r="R443" s="360"/>
      <c r="S443" s="360">
        <f t="shared" si="54"/>
        <v>0</v>
      </c>
      <c r="T443" s="360"/>
      <c r="U443" s="360"/>
      <c r="V443" s="360"/>
      <c r="W443" s="360"/>
      <c r="X443" s="360"/>
      <c r="Y443" s="360"/>
      <c r="Z443" s="360">
        <f t="shared" si="56"/>
        <v>0</v>
      </c>
      <c r="AA443" s="360"/>
      <c r="AB443" s="360"/>
      <c r="AC443" s="360"/>
      <c r="AD443" s="360"/>
      <c r="AE443" s="360"/>
      <c r="AF443" s="360"/>
      <c r="AG443" s="360"/>
      <c r="AH443" s="360"/>
      <c r="AI443" s="360"/>
      <c r="AJ443" s="360"/>
      <c r="AK443" s="360"/>
      <c r="AL443" s="360"/>
      <c r="AM443" s="360"/>
      <c r="AN443" s="360"/>
      <c r="AO443" s="360"/>
      <c r="AP443" s="360">
        <f t="shared" si="57"/>
        <v>0</v>
      </c>
      <c r="AQ443" s="360"/>
      <c r="AR443" s="360"/>
      <c r="AS443" s="360"/>
      <c r="AT443" s="364" t="s">
        <v>2448</v>
      </c>
      <c r="AU443" s="358" t="s">
        <v>1797</v>
      </c>
      <c r="AV443" s="360" t="s">
        <v>196</v>
      </c>
      <c r="AW443" s="360" t="s">
        <v>198</v>
      </c>
      <c r="AX443" s="364"/>
      <c r="AY443" s="400"/>
      <c r="AZ443" s="400"/>
    </row>
    <row r="444" spans="1:53" s="356" customFormat="1" ht="15.6" customHeight="1">
      <c r="A444" s="357">
        <v>354</v>
      </c>
      <c r="B444" s="357">
        <v>15</v>
      </c>
      <c r="C444" s="357" t="s">
        <v>326</v>
      </c>
      <c r="D444" s="468" t="s">
        <v>2485</v>
      </c>
      <c r="E444" s="360">
        <v>0.01</v>
      </c>
      <c r="F444" s="360"/>
      <c r="G444" s="360" t="s">
        <v>190</v>
      </c>
      <c r="H444" s="360">
        <f t="shared" si="60"/>
        <v>0.01</v>
      </c>
      <c r="I444" s="360">
        <f t="shared" si="55"/>
        <v>0</v>
      </c>
      <c r="J444" s="360"/>
      <c r="K444" s="360"/>
      <c r="L444" s="360">
        <v>0.01</v>
      </c>
      <c r="M444" s="360"/>
      <c r="N444" s="360"/>
      <c r="O444" s="360"/>
      <c r="P444" s="360"/>
      <c r="Q444" s="360"/>
      <c r="R444" s="360"/>
      <c r="S444" s="360">
        <f t="shared" si="54"/>
        <v>0</v>
      </c>
      <c r="T444" s="360"/>
      <c r="U444" s="360"/>
      <c r="V444" s="360"/>
      <c r="W444" s="360"/>
      <c r="X444" s="360"/>
      <c r="Y444" s="360"/>
      <c r="Z444" s="360">
        <f t="shared" si="56"/>
        <v>0</v>
      </c>
      <c r="AA444" s="360"/>
      <c r="AB444" s="360"/>
      <c r="AC444" s="360"/>
      <c r="AD444" s="360"/>
      <c r="AE444" s="360"/>
      <c r="AF444" s="360"/>
      <c r="AG444" s="360"/>
      <c r="AH444" s="360"/>
      <c r="AI444" s="360"/>
      <c r="AJ444" s="360"/>
      <c r="AK444" s="360"/>
      <c r="AL444" s="360"/>
      <c r="AM444" s="360"/>
      <c r="AN444" s="360"/>
      <c r="AO444" s="360"/>
      <c r="AP444" s="360">
        <f t="shared" si="57"/>
        <v>0</v>
      </c>
      <c r="AQ444" s="360"/>
      <c r="AR444" s="360"/>
      <c r="AS444" s="360"/>
      <c r="AT444" s="364" t="s">
        <v>2486</v>
      </c>
      <c r="AU444" s="358" t="s">
        <v>1797</v>
      </c>
      <c r="AV444" s="360" t="s">
        <v>196</v>
      </c>
      <c r="AW444" s="360" t="s">
        <v>198</v>
      </c>
      <c r="AX444" s="364"/>
      <c r="AY444" s="400"/>
      <c r="AZ444" s="469"/>
    </row>
    <row r="445" spans="1:53" s="356" customFormat="1" ht="15.6" customHeight="1">
      <c r="A445" s="357">
        <v>356</v>
      </c>
      <c r="B445" s="357">
        <v>16</v>
      </c>
      <c r="C445" s="357" t="s">
        <v>326</v>
      </c>
      <c r="D445" s="382" t="s">
        <v>2485</v>
      </c>
      <c r="E445" s="360">
        <v>0.01</v>
      </c>
      <c r="F445" s="360"/>
      <c r="G445" s="360" t="s">
        <v>311</v>
      </c>
      <c r="H445" s="360">
        <f t="shared" si="60"/>
        <v>0.01</v>
      </c>
      <c r="I445" s="360">
        <f t="shared" si="55"/>
        <v>0</v>
      </c>
      <c r="J445" s="360"/>
      <c r="K445" s="360"/>
      <c r="L445" s="360"/>
      <c r="M445" s="360"/>
      <c r="N445" s="360"/>
      <c r="O445" s="360">
        <v>0.01</v>
      </c>
      <c r="P445" s="360"/>
      <c r="Q445" s="360"/>
      <c r="R445" s="360"/>
      <c r="S445" s="360">
        <f t="shared" si="54"/>
        <v>0</v>
      </c>
      <c r="T445" s="360"/>
      <c r="U445" s="360"/>
      <c r="V445" s="360"/>
      <c r="W445" s="360"/>
      <c r="X445" s="360"/>
      <c r="Y445" s="360"/>
      <c r="Z445" s="360">
        <f t="shared" si="56"/>
        <v>0</v>
      </c>
      <c r="AA445" s="360"/>
      <c r="AB445" s="360"/>
      <c r="AC445" s="360"/>
      <c r="AD445" s="360"/>
      <c r="AE445" s="360"/>
      <c r="AF445" s="360"/>
      <c r="AG445" s="360"/>
      <c r="AH445" s="360"/>
      <c r="AI445" s="360"/>
      <c r="AJ445" s="360"/>
      <c r="AK445" s="360"/>
      <c r="AL445" s="360"/>
      <c r="AM445" s="360"/>
      <c r="AN445" s="360"/>
      <c r="AO445" s="360"/>
      <c r="AP445" s="360">
        <f t="shared" si="57"/>
        <v>0</v>
      </c>
      <c r="AQ445" s="360"/>
      <c r="AR445" s="448"/>
      <c r="AS445" s="448"/>
      <c r="AT445" s="364" t="s">
        <v>2487</v>
      </c>
      <c r="AU445" s="364" t="s">
        <v>1795</v>
      </c>
      <c r="AV445" s="360" t="s">
        <v>196</v>
      </c>
      <c r="AW445" s="360" t="s">
        <v>198</v>
      </c>
      <c r="AX445" s="364"/>
      <c r="AY445" s="400"/>
      <c r="AZ445" s="400"/>
    </row>
    <row r="446" spans="1:53" s="356" customFormat="1" ht="22.15" customHeight="1">
      <c r="A446" s="357">
        <v>357</v>
      </c>
      <c r="B446" s="357">
        <v>17</v>
      </c>
      <c r="C446" s="357" t="s">
        <v>326</v>
      </c>
      <c r="D446" s="382" t="s">
        <v>2488</v>
      </c>
      <c r="E446" s="360">
        <v>0.01</v>
      </c>
      <c r="F446" s="360"/>
      <c r="G446" s="360" t="s">
        <v>308</v>
      </c>
      <c r="H446" s="360">
        <f t="shared" si="60"/>
        <v>0.01</v>
      </c>
      <c r="I446" s="360">
        <f t="shared" si="55"/>
        <v>0</v>
      </c>
      <c r="J446" s="360"/>
      <c r="K446" s="360"/>
      <c r="L446" s="360"/>
      <c r="M446" s="360"/>
      <c r="N446" s="360">
        <v>0.01</v>
      </c>
      <c r="O446" s="360"/>
      <c r="P446" s="360"/>
      <c r="Q446" s="360"/>
      <c r="R446" s="360"/>
      <c r="S446" s="360">
        <f t="shared" si="54"/>
        <v>0</v>
      </c>
      <c r="T446" s="360"/>
      <c r="U446" s="360"/>
      <c r="V446" s="360"/>
      <c r="W446" s="360"/>
      <c r="X446" s="360"/>
      <c r="Y446" s="360"/>
      <c r="Z446" s="360">
        <f t="shared" si="56"/>
        <v>0</v>
      </c>
      <c r="AA446" s="360"/>
      <c r="AB446" s="360"/>
      <c r="AC446" s="360"/>
      <c r="AD446" s="360"/>
      <c r="AE446" s="360"/>
      <c r="AF446" s="360"/>
      <c r="AG446" s="360"/>
      <c r="AH446" s="360"/>
      <c r="AI446" s="360"/>
      <c r="AJ446" s="360"/>
      <c r="AK446" s="360"/>
      <c r="AL446" s="360"/>
      <c r="AM446" s="360"/>
      <c r="AN446" s="360"/>
      <c r="AO446" s="360"/>
      <c r="AP446" s="360">
        <f t="shared" si="57"/>
        <v>0</v>
      </c>
      <c r="AQ446" s="360"/>
      <c r="AR446" s="360"/>
      <c r="AS446" s="360"/>
      <c r="AT446" s="364" t="s">
        <v>2317</v>
      </c>
      <c r="AU446" s="358" t="s">
        <v>153</v>
      </c>
      <c r="AV446" s="360" t="s">
        <v>196</v>
      </c>
      <c r="AW446" s="360" t="s">
        <v>198</v>
      </c>
      <c r="AX446" s="364"/>
      <c r="AY446" s="400"/>
      <c r="AZ446" s="400"/>
    </row>
    <row r="447" spans="1:53" s="356" customFormat="1" ht="15.6" customHeight="1">
      <c r="A447" s="357">
        <v>357</v>
      </c>
      <c r="B447" s="357">
        <v>18</v>
      </c>
      <c r="C447" s="357" t="s">
        <v>326</v>
      </c>
      <c r="D447" s="382" t="s">
        <v>2489</v>
      </c>
      <c r="E447" s="360">
        <v>0.01</v>
      </c>
      <c r="F447" s="360"/>
      <c r="G447" s="360" t="s">
        <v>308</v>
      </c>
      <c r="H447" s="360">
        <f t="shared" si="60"/>
        <v>0.01</v>
      </c>
      <c r="I447" s="360">
        <f t="shared" si="55"/>
        <v>0</v>
      </c>
      <c r="J447" s="360"/>
      <c r="K447" s="360"/>
      <c r="L447" s="360"/>
      <c r="M447" s="360"/>
      <c r="N447" s="360">
        <v>0.01</v>
      </c>
      <c r="O447" s="360"/>
      <c r="P447" s="360"/>
      <c r="Q447" s="360"/>
      <c r="R447" s="360"/>
      <c r="S447" s="360">
        <f t="shared" si="54"/>
        <v>0</v>
      </c>
      <c r="T447" s="360"/>
      <c r="U447" s="360"/>
      <c r="V447" s="360"/>
      <c r="W447" s="360"/>
      <c r="X447" s="360"/>
      <c r="Y447" s="360"/>
      <c r="Z447" s="360">
        <f t="shared" si="56"/>
        <v>0</v>
      </c>
      <c r="AA447" s="360"/>
      <c r="AB447" s="360"/>
      <c r="AC447" s="360"/>
      <c r="AD447" s="360"/>
      <c r="AE447" s="360"/>
      <c r="AF447" s="360"/>
      <c r="AG447" s="360"/>
      <c r="AH447" s="360"/>
      <c r="AI447" s="360"/>
      <c r="AJ447" s="360"/>
      <c r="AK447" s="360"/>
      <c r="AL447" s="360"/>
      <c r="AM447" s="360"/>
      <c r="AN447" s="360"/>
      <c r="AO447" s="360"/>
      <c r="AP447" s="360">
        <f t="shared" si="57"/>
        <v>0</v>
      </c>
      <c r="AQ447" s="360"/>
      <c r="AR447" s="360"/>
      <c r="AS447" s="360"/>
      <c r="AT447" s="364" t="s">
        <v>2490</v>
      </c>
      <c r="AU447" s="358" t="s">
        <v>153</v>
      </c>
      <c r="AV447" s="360" t="s">
        <v>197</v>
      </c>
      <c r="AW447" s="360" t="s">
        <v>198</v>
      </c>
      <c r="AX447" s="364"/>
      <c r="AY447" s="400"/>
      <c r="AZ447" s="400"/>
    </row>
    <row r="448" spans="1:53" s="356" customFormat="1" ht="15.6" customHeight="1">
      <c r="A448" s="357">
        <v>357</v>
      </c>
      <c r="B448" s="357">
        <v>19</v>
      </c>
      <c r="C448" s="357" t="s">
        <v>326</v>
      </c>
      <c r="D448" s="382" t="s">
        <v>2491</v>
      </c>
      <c r="E448" s="360">
        <v>0.01</v>
      </c>
      <c r="F448" s="360"/>
      <c r="G448" s="360" t="s">
        <v>328</v>
      </c>
      <c r="H448" s="360">
        <f t="shared" si="60"/>
        <v>0.01</v>
      </c>
      <c r="I448" s="360">
        <f t="shared" si="55"/>
        <v>0</v>
      </c>
      <c r="J448" s="360"/>
      <c r="K448" s="360"/>
      <c r="L448" s="360"/>
      <c r="M448" s="360"/>
      <c r="N448" s="360"/>
      <c r="O448" s="360"/>
      <c r="P448" s="360"/>
      <c r="Q448" s="360"/>
      <c r="R448" s="360"/>
      <c r="S448" s="360">
        <f t="shared" si="54"/>
        <v>0</v>
      </c>
      <c r="T448" s="360"/>
      <c r="U448" s="360"/>
      <c r="V448" s="360"/>
      <c r="W448" s="360"/>
      <c r="X448" s="360"/>
      <c r="Y448" s="360"/>
      <c r="Z448" s="360">
        <f t="shared" si="56"/>
        <v>0.01</v>
      </c>
      <c r="AA448" s="360"/>
      <c r="AB448" s="360"/>
      <c r="AC448" s="360"/>
      <c r="AD448" s="360"/>
      <c r="AE448" s="360"/>
      <c r="AF448" s="360"/>
      <c r="AG448" s="360"/>
      <c r="AH448" s="360"/>
      <c r="AI448" s="360"/>
      <c r="AJ448" s="360"/>
      <c r="AK448" s="360">
        <v>0.01</v>
      </c>
      <c r="AL448" s="360"/>
      <c r="AM448" s="360"/>
      <c r="AN448" s="360"/>
      <c r="AO448" s="360"/>
      <c r="AP448" s="360">
        <f t="shared" si="57"/>
        <v>0</v>
      </c>
      <c r="AQ448" s="360"/>
      <c r="AR448" s="360"/>
      <c r="AS448" s="360"/>
      <c r="AT448" s="364" t="s">
        <v>2417</v>
      </c>
      <c r="AU448" s="358" t="s">
        <v>153</v>
      </c>
      <c r="AV448" s="360" t="s">
        <v>197</v>
      </c>
      <c r="AW448" s="360" t="s">
        <v>198</v>
      </c>
      <c r="AX448" s="364"/>
      <c r="AY448" s="400"/>
      <c r="AZ448" s="400"/>
    </row>
    <row r="449" spans="1:53" s="356" customFormat="1" ht="15.6" customHeight="1">
      <c r="A449" s="357">
        <v>358</v>
      </c>
      <c r="B449" s="357">
        <v>20</v>
      </c>
      <c r="C449" s="357" t="s">
        <v>326</v>
      </c>
      <c r="D449" s="392" t="s">
        <v>2484</v>
      </c>
      <c r="E449" s="360">
        <v>0.04</v>
      </c>
      <c r="F449" s="360"/>
      <c r="G449" s="360" t="s">
        <v>191</v>
      </c>
      <c r="H449" s="360">
        <f t="shared" si="60"/>
        <v>0.04</v>
      </c>
      <c r="I449" s="360">
        <f t="shared" si="55"/>
        <v>0</v>
      </c>
      <c r="J449" s="360"/>
      <c r="K449" s="360"/>
      <c r="L449" s="360"/>
      <c r="M449" s="360">
        <v>0.04</v>
      </c>
      <c r="N449" s="360"/>
      <c r="O449" s="360"/>
      <c r="P449" s="360"/>
      <c r="Q449" s="360"/>
      <c r="R449" s="360"/>
      <c r="S449" s="360">
        <f t="shared" si="54"/>
        <v>0</v>
      </c>
      <c r="T449" s="360"/>
      <c r="U449" s="360"/>
      <c r="V449" s="360"/>
      <c r="W449" s="360"/>
      <c r="X449" s="360"/>
      <c r="Y449" s="360"/>
      <c r="Z449" s="360">
        <f t="shared" si="56"/>
        <v>0</v>
      </c>
      <c r="AA449" s="360"/>
      <c r="AB449" s="360"/>
      <c r="AC449" s="360"/>
      <c r="AD449" s="360"/>
      <c r="AE449" s="360"/>
      <c r="AF449" s="360"/>
      <c r="AG449" s="360"/>
      <c r="AH449" s="360"/>
      <c r="AI449" s="360"/>
      <c r="AJ449" s="360"/>
      <c r="AK449" s="360"/>
      <c r="AL449" s="360"/>
      <c r="AM449" s="360"/>
      <c r="AN449" s="360"/>
      <c r="AO449" s="360"/>
      <c r="AP449" s="360">
        <f t="shared" si="57"/>
        <v>0</v>
      </c>
      <c r="AQ449" s="360"/>
      <c r="AR449" s="360"/>
      <c r="AS449" s="360"/>
      <c r="AT449" s="360"/>
      <c r="AU449" s="358" t="s">
        <v>157</v>
      </c>
      <c r="AV449" s="360" t="s">
        <v>196</v>
      </c>
      <c r="AW449" s="360" t="s">
        <v>198</v>
      </c>
      <c r="AX449" s="360"/>
      <c r="AY449" s="400"/>
      <c r="AZ449" s="470"/>
    </row>
    <row r="450" spans="1:53" s="356" customFormat="1" ht="46.9" customHeight="1">
      <c r="A450" s="357">
        <v>360</v>
      </c>
      <c r="B450" s="357">
        <v>21</v>
      </c>
      <c r="C450" s="357" t="s">
        <v>326</v>
      </c>
      <c r="D450" s="382" t="s">
        <v>2492</v>
      </c>
      <c r="E450" s="360">
        <v>0.05</v>
      </c>
      <c r="F450" s="360"/>
      <c r="G450" s="360" t="s">
        <v>190</v>
      </c>
      <c r="H450" s="360">
        <f t="shared" si="60"/>
        <v>0.05</v>
      </c>
      <c r="I450" s="360">
        <f t="shared" ref="I450:I560" si="61">SUM(J450:K450)</f>
        <v>0</v>
      </c>
      <c r="J450" s="360"/>
      <c r="K450" s="360"/>
      <c r="L450" s="360">
        <v>0.05</v>
      </c>
      <c r="M450" s="360"/>
      <c r="N450" s="360"/>
      <c r="O450" s="360"/>
      <c r="P450" s="360"/>
      <c r="Q450" s="360"/>
      <c r="R450" s="360"/>
      <c r="S450" s="360">
        <f t="shared" si="54"/>
        <v>0</v>
      </c>
      <c r="T450" s="360"/>
      <c r="U450" s="360"/>
      <c r="V450" s="360"/>
      <c r="W450" s="360"/>
      <c r="X450" s="360"/>
      <c r="Y450" s="360"/>
      <c r="Z450" s="360">
        <f t="shared" si="56"/>
        <v>0</v>
      </c>
      <c r="AA450" s="360"/>
      <c r="AB450" s="360"/>
      <c r="AC450" s="360"/>
      <c r="AD450" s="360"/>
      <c r="AE450" s="360"/>
      <c r="AF450" s="360"/>
      <c r="AG450" s="360"/>
      <c r="AH450" s="360"/>
      <c r="AI450" s="360"/>
      <c r="AJ450" s="360"/>
      <c r="AK450" s="360"/>
      <c r="AL450" s="360"/>
      <c r="AM450" s="360"/>
      <c r="AN450" s="360"/>
      <c r="AO450" s="360"/>
      <c r="AP450" s="360">
        <f t="shared" si="57"/>
        <v>0</v>
      </c>
      <c r="AQ450" s="360"/>
      <c r="AR450" s="360"/>
      <c r="AS450" s="360"/>
      <c r="AT450" s="471" t="s">
        <v>2493</v>
      </c>
      <c r="AU450" s="472" t="s">
        <v>159</v>
      </c>
      <c r="AV450" s="360" t="s">
        <v>196</v>
      </c>
      <c r="AW450" s="360" t="s">
        <v>198</v>
      </c>
      <c r="AX450" s="471"/>
      <c r="AY450" s="400"/>
      <c r="AZ450" s="383"/>
    </row>
    <row r="451" spans="1:53" s="356" customFormat="1" ht="46.9" customHeight="1">
      <c r="A451" s="357">
        <v>362</v>
      </c>
      <c r="B451" s="357">
        <v>22</v>
      </c>
      <c r="C451" s="357" t="s">
        <v>326</v>
      </c>
      <c r="D451" s="382" t="s">
        <v>2042</v>
      </c>
      <c r="E451" s="360">
        <v>0.94</v>
      </c>
      <c r="F451" s="360"/>
      <c r="G451" s="360" t="s">
        <v>2494</v>
      </c>
      <c r="H451" s="360">
        <f t="shared" si="60"/>
        <v>0.94</v>
      </c>
      <c r="I451" s="360">
        <f t="shared" si="61"/>
        <v>0.02</v>
      </c>
      <c r="J451" s="360">
        <v>0.02</v>
      </c>
      <c r="K451" s="360"/>
      <c r="L451" s="360">
        <v>0.51</v>
      </c>
      <c r="M451" s="360"/>
      <c r="N451" s="360">
        <v>0.41</v>
      </c>
      <c r="O451" s="360"/>
      <c r="P451" s="360"/>
      <c r="Q451" s="360"/>
      <c r="R451" s="360"/>
      <c r="S451" s="360">
        <f t="shared" si="54"/>
        <v>0</v>
      </c>
      <c r="T451" s="360"/>
      <c r="U451" s="360"/>
      <c r="V451" s="360"/>
      <c r="W451" s="360"/>
      <c r="X451" s="360"/>
      <c r="Y451" s="360"/>
      <c r="Z451" s="360">
        <f t="shared" ref="Z451:Z561" si="62">SUM(AA451:AO451)</f>
        <v>0</v>
      </c>
      <c r="AA451" s="360"/>
      <c r="AB451" s="360"/>
      <c r="AC451" s="360"/>
      <c r="AD451" s="360"/>
      <c r="AE451" s="360"/>
      <c r="AF451" s="360"/>
      <c r="AG451" s="360"/>
      <c r="AH451" s="360"/>
      <c r="AI451" s="360"/>
      <c r="AJ451" s="360"/>
      <c r="AK451" s="360"/>
      <c r="AL451" s="360"/>
      <c r="AM451" s="360"/>
      <c r="AN451" s="360"/>
      <c r="AO451" s="360"/>
      <c r="AP451" s="360">
        <f t="shared" ref="AP451:AP561" si="63">SUM(AQ451:AS451)</f>
        <v>0</v>
      </c>
      <c r="AQ451" s="360"/>
      <c r="AR451" s="360"/>
      <c r="AS451" s="360"/>
      <c r="AT451" s="471" t="s">
        <v>2495</v>
      </c>
      <c r="AU451" s="472" t="s">
        <v>156</v>
      </c>
      <c r="AV451" s="360" t="s">
        <v>196</v>
      </c>
      <c r="AW451" s="360" t="s">
        <v>198</v>
      </c>
      <c r="AX451" s="471"/>
      <c r="AY451" s="471"/>
      <c r="AZ451" s="383"/>
    </row>
    <row r="452" spans="1:53" s="356" customFormat="1" ht="46.9" customHeight="1">
      <c r="A452" s="357">
        <v>364</v>
      </c>
      <c r="B452" s="357">
        <v>23</v>
      </c>
      <c r="C452" s="357" t="s">
        <v>326</v>
      </c>
      <c r="D452" s="359" t="s">
        <v>2496</v>
      </c>
      <c r="E452" s="360">
        <v>1.63</v>
      </c>
      <c r="F452" s="367"/>
      <c r="G452" s="360" t="s">
        <v>2497</v>
      </c>
      <c r="H452" s="360">
        <f t="shared" si="60"/>
        <v>1.62</v>
      </c>
      <c r="I452" s="360">
        <f t="shared" si="61"/>
        <v>0.02</v>
      </c>
      <c r="J452" s="360">
        <v>0.02</v>
      </c>
      <c r="K452" s="360"/>
      <c r="L452" s="360">
        <v>0.6</v>
      </c>
      <c r="M452" s="360"/>
      <c r="N452" s="360">
        <v>1</v>
      </c>
      <c r="O452" s="360"/>
      <c r="P452" s="360"/>
      <c r="Q452" s="360"/>
      <c r="R452" s="360"/>
      <c r="S452" s="360">
        <f t="shared" si="54"/>
        <v>0</v>
      </c>
      <c r="T452" s="360"/>
      <c r="U452" s="360"/>
      <c r="V452" s="360"/>
      <c r="W452" s="360"/>
      <c r="X452" s="360"/>
      <c r="Y452" s="360"/>
      <c r="Z452" s="360">
        <f t="shared" si="62"/>
        <v>0</v>
      </c>
      <c r="AA452" s="360"/>
      <c r="AB452" s="360"/>
      <c r="AC452" s="360"/>
      <c r="AD452" s="360"/>
      <c r="AE452" s="360"/>
      <c r="AF452" s="360"/>
      <c r="AG452" s="360"/>
      <c r="AH452" s="360"/>
      <c r="AI452" s="360"/>
      <c r="AJ452" s="360"/>
      <c r="AK452" s="360"/>
      <c r="AL452" s="360"/>
      <c r="AM452" s="360"/>
      <c r="AN452" s="360"/>
      <c r="AO452" s="360"/>
      <c r="AP452" s="360">
        <f t="shared" si="63"/>
        <v>0</v>
      </c>
      <c r="AQ452" s="360"/>
      <c r="AR452" s="367"/>
      <c r="AS452" s="367"/>
      <c r="AT452" s="357" t="s">
        <v>2498</v>
      </c>
      <c r="AU452" s="368" t="s">
        <v>154</v>
      </c>
      <c r="AV452" s="360" t="s">
        <v>197</v>
      </c>
      <c r="AW452" s="360" t="s">
        <v>198</v>
      </c>
      <c r="AX452" s="357" t="s">
        <v>2499</v>
      </c>
      <c r="AY452" s="379"/>
      <c r="AZ452" s="380"/>
    </row>
    <row r="453" spans="1:53" s="356" customFormat="1" ht="46.9" customHeight="1">
      <c r="A453" s="357">
        <v>365</v>
      </c>
      <c r="B453" s="357">
        <v>24</v>
      </c>
      <c r="C453" s="357" t="s">
        <v>326</v>
      </c>
      <c r="D453" s="359" t="s">
        <v>2500</v>
      </c>
      <c r="E453" s="360">
        <v>0.82</v>
      </c>
      <c r="F453" s="367"/>
      <c r="G453" s="360" t="s">
        <v>2501</v>
      </c>
      <c r="H453" s="360">
        <f t="shared" si="60"/>
        <v>0.81400000000000006</v>
      </c>
      <c r="I453" s="360">
        <f t="shared" si="61"/>
        <v>1.4E-2</v>
      </c>
      <c r="J453" s="360">
        <v>1.4E-2</v>
      </c>
      <c r="K453" s="360"/>
      <c r="L453" s="360"/>
      <c r="M453" s="360"/>
      <c r="N453" s="360">
        <v>0.4</v>
      </c>
      <c r="O453" s="360">
        <v>0.4</v>
      </c>
      <c r="P453" s="360"/>
      <c r="Q453" s="360"/>
      <c r="R453" s="360"/>
      <c r="S453" s="360">
        <f t="shared" si="54"/>
        <v>0</v>
      </c>
      <c r="T453" s="360"/>
      <c r="U453" s="360"/>
      <c r="V453" s="360"/>
      <c r="W453" s="360"/>
      <c r="X453" s="360"/>
      <c r="Y453" s="360"/>
      <c r="Z453" s="360">
        <f t="shared" si="62"/>
        <v>0</v>
      </c>
      <c r="AA453" s="360"/>
      <c r="AB453" s="360"/>
      <c r="AC453" s="360"/>
      <c r="AD453" s="360"/>
      <c r="AE453" s="360"/>
      <c r="AF453" s="360"/>
      <c r="AG453" s="360"/>
      <c r="AH453" s="360"/>
      <c r="AI453" s="360"/>
      <c r="AJ453" s="360"/>
      <c r="AK453" s="360"/>
      <c r="AL453" s="360"/>
      <c r="AM453" s="360"/>
      <c r="AN453" s="360"/>
      <c r="AO453" s="360"/>
      <c r="AP453" s="360">
        <f t="shared" si="63"/>
        <v>0</v>
      </c>
      <c r="AQ453" s="360"/>
      <c r="AR453" s="367"/>
      <c r="AS453" s="367"/>
      <c r="AT453" s="357" t="s">
        <v>2502</v>
      </c>
      <c r="AU453" s="368" t="s">
        <v>158</v>
      </c>
      <c r="AV453" s="360" t="s">
        <v>197</v>
      </c>
      <c r="AW453" s="360" t="s">
        <v>198</v>
      </c>
      <c r="AX453" s="357" t="s">
        <v>2499</v>
      </c>
      <c r="AY453" s="404"/>
      <c r="AZ453" s="405"/>
    </row>
    <row r="454" spans="1:53" s="356" customFormat="1" ht="62.45" customHeight="1">
      <c r="A454" s="357">
        <v>366</v>
      </c>
      <c r="B454" s="357">
        <v>25</v>
      </c>
      <c r="C454" s="357" t="s">
        <v>326</v>
      </c>
      <c r="D454" s="359" t="s">
        <v>2503</v>
      </c>
      <c r="E454" s="360">
        <v>0.45</v>
      </c>
      <c r="F454" s="367"/>
      <c r="G454" s="360" t="s">
        <v>2504</v>
      </c>
      <c r="H454" s="360">
        <f t="shared" si="60"/>
        <v>0.45</v>
      </c>
      <c r="I454" s="360">
        <f t="shared" si="61"/>
        <v>8.9999999999999993E-3</v>
      </c>
      <c r="J454" s="360">
        <v>8.9999999999999993E-3</v>
      </c>
      <c r="K454" s="360"/>
      <c r="L454" s="360"/>
      <c r="M454" s="360"/>
      <c r="N454" s="360">
        <v>0.441</v>
      </c>
      <c r="O454" s="360"/>
      <c r="P454" s="360"/>
      <c r="Q454" s="360"/>
      <c r="R454" s="360"/>
      <c r="S454" s="360">
        <f t="shared" si="54"/>
        <v>0</v>
      </c>
      <c r="T454" s="360"/>
      <c r="U454" s="360"/>
      <c r="V454" s="360"/>
      <c r="W454" s="360"/>
      <c r="X454" s="360"/>
      <c r="Y454" s="360"/>
      <c r="Z454" s="360">
        <f t="shared" si="62"/>
        <v>0</v>
      </c>
      <c r="AA454" s="360"/>
      <c r="AB454" s="360"/>
      <c r="AC454" s="360"/>
      <c r="AD454" s="360"/>
      <c r="AE454" s="360"/>
      <c r="AF454" s="360"/>
      <c r="AG454" s="360"/>
      <c r="AH454" s="360"/>
      <c r="AI454" s="360"/>
      <c r="AJ454" s="360"/>
      <c r="AK454" s="360"/>
      <c r="AL454" s="360"/>
      <c r="AM454" s="360"/>
      <c r="AN454" s="360"/>
      <c r="AO454" s="360"/>
      <c r="AP454" s="360">
        <f t="shared" si="63"/>
        <v>0</v>
      </c>
      <c r="AQ454" s="360"/>
      <c r="AR454" s="367"/>
      <c r="AS454" s="367"/>
      <c r="AT454" s="357" t="s">
        <v>2505</v>
      </c>
      <c r="AU454" s="368" t="s">
        <v>1794</v>
      </c>
      <c r="AV454" s="360" t="s">
        <v>197</v>
      </c>
      <c r="AW454" s="360" t="s">
        <v>198</v>
      </c>
      <c r="AX454" s="357" t="s">
        <v>2499</v>
      </c>
      <c r="AY454" s="379"/>
      <c r="AZ454" s="380"/>
    </row>
    <row r="455" spans="1:53" s="356" customFormat="1" ht="46.9" customHeight="1">
      <c r="A455" s="357">
        <v>367</v>
      </c>
      <c r="B455" s="357">
        <v>26</v>
      </c>
      <c r="C455" s="357" t="s">
        <v>326</v>
      </c>
      <c r="D455" s="359" t="s">
        <v>2506</v>
      </c>
      <c r="E455" s="360">
        <v>0.52</v>
      </c>
      <c r="F455" s="367"/>
      <c r="G455" s="360" t="s">
        <v>1392</v>
      </c>
      <c r="H455" s="360">
        <f t="shared" si="60"/>
        <v>0.52</v>
      </c>
      <c r="I455" s="360">
        <f t="shared" si="61"/>
        <v>0.01</v>
      </c>
      <c r="J455" s="360">
        <v>0.01</v>
      </c>
      <c r="K455" s="360"/>
      <c r="L455" s="360"/>
      <c r="M455" s="360"/>
      <c r="N455" s="360">
        <v>0.44</v>
      </c>
      <c r="O455" s="360"/>
      <c r="P455" s="360">
        <v>7.0000000000000007E-2</v>
      </c>
      <c r="Q455" s="360"/>
      <c r="R455" s="360"/>
      <c r="S455" s="360">
        <f t="shared" si="54"/>
        <v>0</v>
      </c>
      <c r="T455" s="360"/>
      <c r="U455" s="360"/>
      <c r="V455" s="360"/>
      <c r="W455" s="360"/>
      <c r="X455" s="360"/>
      <c r="Y455" s="360"/>
      <c r="Z455" s="360">
        <f t="shared" si="62"/>
        <v>0</v>
      </c>
      <c r="AA455" s="360"/>
      <c r="AB455" s="360"/>
      <c r="AC455" s="360"/>
      <c r="AD455" s="360"/>
      <c r="AE455" s="360"/>
      <c r="AF455" s="360"/>
      <c r="AG455" s="360"/>
      <c r="AH455" s="360"/>
      <c r="AI455" s="360"/>
      <c r="AJ455" s="360"/>
      <c r="AK455" s="360"/>
      <c r="AL455" s="360"/>
      <c r="AM455" s="360"/>
      <c r="AN455" s="360"/>
      <c r="AO455" s="360"/>
      <c r="AP455" s="360">
        <f t="shared" si="63"/>
        <v>0</v>
      </c>
      <c r="AQ455" s="360"/>
      <c r="AR455" s="367"/>
      <c r="AS455" s="367"/>
      <c r="AT455" s="357" t="s">
        <v>2507</v>
      </c>
      <c r="AU455" s="368" t="s">
        <v>156</v>
      </c>
      <c r="AV455" s="360" t="s">
        <v>197</v>
      </c>
      <c r="AW455" s="360" t="s">
        <v>198</v>
      </c>
      <c r="AX455" s="357" t="s">
        <v>2499</v>
      </c>
      <c r="AY455" s="379"/>
      <c r="AZ455" s="380"/>
    </row>
    <row r="456" spans="1:53" s="356" customFormat="1" ht="46.9" customHeight="1">
      <c r="A456" s="357">
        <v>368</v>
      </c>
      <c r="B456" s="357">
        <v>27</v>
      </c>
      <c r="C456" s="357" t="s">
        <v>326</v>
      </c>
      <c r="D456" s="359" t="s">
        <v>2508</v>
      </c>
      <c r="E456" s="360" t="s">
        <v>2509</v>
      </c>
      <c r="F456" s="367"/>
      <c r="G456" s="360" t="s">
        <v>2510</v>
      </c>
      <c r="H456" s="360">
        <f t="shared" si="60"/>
        <v>0.45</v>
      </c>
      <c r="I456" s="360">
        <f t="shared" si="61"/>
        <v>8.0000000000000002E-3</v>
      </c>
      <c r="J456" s="360">
        <v>8.0000000000000002E-3</v>
      </c>
      <c r="K456" s="360"/>
      <c r="L456" s="360"/>
      <c r="M456" s="360"/>
      <c r="N456" s="360"/>
      <c r="O456" s="360">
        <v>0.442</v>
      </c>
      <c r="P456" s="360"/>
      <c r="Q456" s="360"/>
      <c r="R456" s="360"/>
      <c r="S456" s="360">
        <f t="shared" si="54"/>
        <v>0</v>
      </c>
      <c r="T456" s="360"/>
      <c r="U456" s="360"/>
      <c r="V456" s="360"/>
      <c r="W456" s="360"/>
      <c r="X456" s="360"/>
      <c r="Y456" s="360"/>
      <c r="Z456" s="360">
        <f t="shared" si="62"/>
        <v>0</v>
      </c>
      <c r="AA456" s="360"/>
      <c r="AB456" s="360"/>
      <c r="AC456" s="360"/>
      <c r="AD456" s="360"/>
      <c r="AE456" s="360"/>
      <c r="AF456" s="360"/>
      <c r="AG456" s="360"/>
      <c r="AH456" s="360"/>
      <c r="AI456" s="360"/>
      <c r="AJ456" s="360"/>
      <c r="AK456" s="360"/>
      <c r="AL456" s="360"/>
      <c r="AM456" s="360"/>
      <c r="AN456" s="360"/>
      <c r="AO456" s="360"/>
      <c r="AP456" s="360">
        <f t="shared" si="63"/>
        <v>0</v>
      </c>
      <c r="AQ456" s="360"/>
      <c r="AR456" s="367"/>
      <c r="AS456" s="367"/>
      <c r="AT456" s="357" t="s">
        <v>2717</v>
      </c>
      <c r="AU456" s="368" t="s">
        <v>157</v>
      </c>
      <c r="AV456" s="360" t="s">
        <v>197</v>
      </c>
      <c r="AW456" s="360" t="s">
        <v>198</v>
      </c>
      <c r="AX456" s="357" t="s">
        <v>2499</v>
      </c>
      <c r="AY456" s="379"/>
      <c r="AZ456" s="380"/>
    </row>
    <row r="457" spans="1:53" s="356" customFormat="1" ht="46.9" customHeight="1">
      <c r="A457" s="357">
        <v>369</v>
      </c>
      <c r="B457" s="357">
        <v>28</v>
      </c>
      <c r="C457" s="357" t="s">
        <v>326</v>
      </c>
      <c r="D457" s="359" t="s">
        <v>2511</v>
      </c>
      <c r="E457" s="360">
        <v>0.4</v>
      </c>
      <c r="F457" s="367"/>
      <c r="G457" s="360" t="s">
        <v>2512</v>
      </c>
      <c r="H457" s="360">
        <f t="shared" si="60"/>
        <v>0.4</v>
      </c>
      <c r="I457" s="360">
        <f t="shared" si="61"/>
        <v>8.9999999999999993E-3</v>
      </c>
      <c r="J457" s="360">
        <v>8.9999999999999993E-3</v>
      </c>
      <c r="K457" s="360"/>
      <c r="L457" s="360"/>
      <c r="M457" s="360"/>
      <c r="N457" s="360"/>
      <c r="O457" s="360">
        <v>0.39100000000000001</v>
      </c>
      <c r="P457" s="360"/>
      <c r="Q457" s="360"/>
      <c r="R457" s="360"/>
      <c r="S457" s="360">
        <f t="shared" si="54"/>
        <v>0</v>
      </c>
      <c r="T457" s="360"/>
      <c r="U457" s="360"/>
      <c r="V457" s="360"/>
      <c r="W457" s="360"/>
      <c r="X457" s="360"/>
      <c r="Y457" s="360"/>
      <c r="Z457" s="360">
        <f t="shared" si="62"/>
        <v>0</v>
      </c>
      <c r="AA457" s="360"/>
      <c r="AB457" s="360"/>
      <c r="AC457" s="360"/>
      <c r="AD457" s="360"/>
      <c r="AE457" s="360"/>
      <c r="AF457" s="360"/>
      <c r="AG457" s="360"/>
      <c r="AH457" s="360"/>
      <c r="AI457" s="360"/>
      <c r="AJ457" s="360"/>
      <c r="AK457" s="360"/>
      <c r="AL457" s="360"/>
      <c r="AM457" s="360"/>
      <c r="AN457" s="360"/>
      <c r="AO457" s="360"/>
      <c r="AP457" s="360">
        <f t="shared" si="63"/>
        <v>0</v>
      </c>
      <c r="AQ457" s="360"/>
      <c r="AR457" s="367"/>
      <c r="AS457" s="367"/>
      <c r="AT457" s="357" t="s">
        <v>2513</v>
      </c>
      <c r="AU457" s="368" t="s">
        <v>153</v>
      </c>
      <c r="AV457" s="360" t="s">
        <v>197</v>
      </c>
      <c r="AW457" s="360" t="s">
        <v>198</v>
      </c>
      <c r="AX457" s="357" t="s">
        <v>2499</v>
      </c>
      <c r="AY457" s="379"/>
      <c r="AZ457" s="380"/>
    </row>
    <row r="458" spans="1:53" s="356" customFormat="1" ht="46.9" customHeight="1">
      <c r="A458" s="357">
        <v>370</v>
      </c>
      <c r="B458" s="357">
        <v>29</v>
      </c>
      <c r="C458" s="357" t="s">
        <v>326</v>
      </c>
      <c r="D458" s="359" t="s">
        <v>2514</v>
      </c>
      <c r="E458" s="360">
        <v>0.2</v>
      </c>
      <c r="F458" s="367"/>
      <c r="G458" s="360" t="s">
        <v>2515</v>
      </c>
      <c r="H458" s="360">
        <f t="shared" si="60"/>
        <v>0.2</v>
      </c>
      <c r="I458" s="360">
        <f t="shared" si="61"/>
        <v>1.2E-2</v>
      </c>
      <c r="J458" s="360">
        <v>1.2E-2</v>
      </c>
      <c r="K458" s="360"/>
      <c r="L458" s="360"/>
      <c r="M458" s="360"/>
      <c r="N458" s="360"/>
      <c r="O458" s="360">
        <v>0.188</v>
      </c>
      <c r="P458" s="360"/>
      <c r="Q458" s="360"/>
      <c r="R458" s="360"/>
      <c r="S458" s="360">
        <f t="shared" si="54"/>
        <v>0</v>
      </c>
      <c r="T458" s="360"/>
      <c r="U458" s="360"/>
      <c r="V458" s="360"/>
      <c r="W458" s="360"/>
      <c r="X458" s="360"/>
      <c r="Y458" s="360"/>
      <c r="Z458" s="360">
        <f t="shared" si="62"/>
        <v>0</v>
      </c>
      <c r="AA458" s="360"/>
      <c r="AB458" s="360"/>
      <c r="AC458" s="360"/>
      <c r="AD458" s="360"/>
      <c r="AE458" s="360"/>
      <c r="AF458" s="360"/>
      <c r="AG458" s="360"/>
      <c r="AH458" s="360"/>
      <c r="AI458" s="360"/>
      <c r="AJ458" s="360"/>
      <c r="AK458" s="360"/>
      <c r="AL458" s="360"/>
      <c r="AM458" s="360"/>
      <c r="AN458" s="360"/>
      <c r="AO458" s="360"/>
      <c r="AP458" s="360">
        <f t="shared" si="63"/>
        <v>0</v>
      </c>
      <c r="AQ458" s="360"/>
      <c r="AR458" s="367"/>
      <c r="AS458" s="367"/>
      <c r="AT458" s="357" t="s">
        <v>2516</v>
      </c>
      <c r="AU458" s="368" t="s">
        <v>1801</v>
      </c>
      <c r="AV458" s="360" t="s">
        <v>197</v>
      </c>
      <c r="AW458" s="360" t="s">
        <v>198</v>
      </c>
      <c r="AX458" s="357" t="s">
        <v>2499</v>
      </c>
      <c r="AY458" s="379"/>
      <c r="AZ458" s="380"/>
    </row>
    <row r="459" spans="1:53" s="356" customFormat="1" ht="46.9" customHeight="1">
      <c r="A459" s="357">
        <v>371</v>
      </c>
      <c r="B459" s="357">
        <v>30</v>
      </c>
      <c r="C459" s="357" t="s">
        <v>326</v>
      </c>
      <c r="D459" s="359" t="s">
        <v>2517</v>
      </c>
      <c r="E459" s="360">
        <v>0.45</v>
      </c>
      <c r="F459" s="367"/>
      <c r="G459" s="360" t="s">
        <v>2518</v>
      </c>
      <c r="H459" s="360">
        <f t="shared" si="60"/>
        <v>0.45</v>
      </c>
      <c r="I459" s="360">
        <f t="shared" si="61"/>
        <v>8.9999999999999993E-3</v>
      </c>
      <c r="J459" s="360">
        <v>8.9999999999999993E-3</v>
      </c>
      <c r="K459" s="360"/>
      <c r="L459" s="360"/>
      <c r="M459" s="360"/>
      <c r="N459" s="360"/>
      <c r="O459" s="360">
        <v>0.441</v>
      </c>
      <c r="P459" s="360"/>
      <c r="Q459" s="360"/>
      <c r="R459" s="360"/>
      <c r="S459" s="360">
        <f t="shared" si="54"/>
        <v>0</v>
      </c>
      <c r="T459" s="360"/>
      <c r="U459" s="360"/>
      <c r="V459" s="360"/>
      <c r="W459" s="360"/>
      <c r="X459" s="360"/>
      <c r="Y459" s="360"/>
      <c r="Z459" s="360">
        <f t="shared" si="62"/>
        <v>0</v>
      </c>
      <c r="AA459" s="360"/>
      <c r="AB459" s="360"/>
      <c r="AC459" s="360"/>
      <c r="AD459" s="360"/>
      <c r="AE459" s="360"/>
      <c r="AF459" s="360"/>
      <c r="AG459" s="360"/>
      <c r="AH459" s="360"/>
      <c r="AI459" s="360"/>
      <c r="AJ459" s="360"/>
      <c r="AK459" s="360"/>
      <c r="AL459" s="360"/>
      <c r="AM459" s="360"/>
      <c r="AN459" s="360"/>
      <c r="AO459" s="360"/>
      <c r="AP459" s="360">
        <f t="shared" si="63"/>
        <v>0</v>
      </c>
      <c r="AQ459" s="360"/>
      <c r="AR459" s="367"/>
      <c r="AS459" s="367"/>
      <c r="AT459" s="357" t="s">
        <v>2718</v>
      </c>
      <c r="AU459" s="368" t="s">
        <v>155</v>
      </c>
      <c r="AV459" s="360" t="s">
        <v>197</v>
      </c>
      <c r="AW459" s="360" t="s">
        <v>198</v>
      </c>
      <c r="AX459" s="357" t="s">
        <v>2499</v>
      </c>
      <c r="AY459" s="379"/>
      <c r="AZ459" s="380"/>
    </row>
    <row r="460" spans="1:53" s="356" customFormat="1" ht="46.9" customHeight="1">
      <c r="A460" s="357">
        <v>372</v>
      </c>
      <c r="B460" s="357">
        <v>31</v>
      </c>
      <c r="C460" s="357" t="s">
        <v>326</v>
      </c>
      <c r="D460" s="359" t="s">
        <v>605</v>
      </c>
      <c r="E460" s="360">
        <v>0.36</v>
      </c>
      <c r="F460" s="367"/>
      <c r="G460" s="360" t="s">
        <v>606</v>
      </c>
      <c r="H460" s="360">
        <f t="shared" si="60"/>
        <v>0.36</v>
      </c>
      <c r="I460" s="360">
        <f t="shared" si="61"/>
        <v>8.9999999999999993E-3</v>
      </c>
      <c r="J460" s="360">
        <v>8.9999999999999993E-3</v>
      </c>
      <c r="K460" s="360"/>
      <c r="L460" s="360"/>
      <c r="M460" s="360"/>
      <c r="N460" s="360"/>
      <c r="O460" s="360">
        <v>0.35099999999999998</v>
      </c>
      <c r="P460" s="360"/>
      <c r="Q460" s="360"/>
      <c r="R460" s="360"/>
      <c r="S460" s="360">
        <f t="shared" si="54"/>
        <v>0</v>
      </c>
      <c r="T460" s="360"/>
      <c r="U460" s="360"/>
      <c r="V460" s="360"/>
      <c r="W460" s="360"/>
      <c r="X460" s="360"/>
      <c r="Y460" s="360"/>
      <c r="Z460" s="360">
        <f t="shared" si="62"/>
        <v>0</v>
      </c>
      <c r="AA460" s="360"/>
      <c r="AB460" s="360"/>
      <c r="AC460" s="360"/>
      <c r="AD460" s="360"/>
      <c r="AE460" s="360"/>
      <c r="AF460" s="360"/>
      <c r="AG460" s="360"/>
      <c r="AH460" s="360"/>
      <c r="AI460" s="360"/>
      <c r="AJ460" s="360"/>
      <c r="AK460" s="360"/>
      <c r="AL460" s="360"/>
      <c r="AM460" s="360"/>
      <c r="AN460" s="360"/>
      <c r="AO460" s="360"/>
      <c r="AP460" s="360">
        <f t="shared" si="63"/>
        <v>0</v>
      </c>
      <c r="AQ460" s="360"/>
      <c r="AR460" s="367"/>
      <c r="AS460" s="367"/>
      <c r="AT460" s="357" t="s">
        <v>607</v>
      </c>
      <c r="AU460" s="368" t="s">
        <v>1800</v>
      </c>
      <c r="AV460" s="360" t="s">
        <v>197</v>
      </c>
      <c r="AW460" s="360" t="s">
        <v>198</v>
      </c>
      <c r="AX460" s="357" t="s">
        <v>2499</v>
      </c>
      <c r="AY460" s="404"/>
      <c r="AZ460" s="405"/>
      <c r="BA460" s="473"/>
    </row>
    <row r="461" spans="1:53" s="356" customFormat="1" ht="46.9" customHeight="1">
      <c r="A461" s="357">
        <v>373</v>
      </c>
      <c r="B461" s="357">
        <v>32</v>
      </c>
      <c r="C461" s="357" t="s">
        <v>326</v>
      </c>
      <c r="D461" s="359" t="s">
        <v>608</v>
      </c>
      <c r="E461" s="360">
        <v>0.62</v>
      </c>
      <c r="F461" s="367"/>
      <c r="G461" s="360" t="s">
        <v>609</v>
      </c>
      <c r="H461" s="360">
        <f t="shared" si="60"/>
        <v>0.62</v>
      </c>
      <c r="I461" s="360">
        <f t="shared" si="61"/>
        <v>1.0999999999999999E-2</v>
      </c>
      <c r="J461" s="360">
        <v>1.0999999999999999E-2</v>
      </c>
      <c r="K461" s="360"/>
      <c r="L461" s="360"/>
      <c r="M461" s="360"/>
      <c r="N461" s="360"/>
      <c r="O461" s="360">
        <v>0.60899999999999999</v>
      </c>
      <c r="P461" s="360"/>
      <c r="Q461" s="360"/>
      <c r="R461" s="360"/>
      <c r="S461" s="360">
        <f t="shared" si="54"/>
        <v>0</v>
      </c>
      <c r="T461" s="360"/>
      <c r="U461" s="360"/>
      <c r="V461" s="360"/>
      <c r="W461" s="360"/>
      <c r="X461" s="360"/>
      <c r="Y461" s="360"/>
      <c r="Z461" s="360">
        <f t="shared" si="62"/>
        <v>0</v>
      </c>
      <c r="AA461" s="360"/>
      <c r="AB461" s="360"/>
      <c r="AC461" s="360"/>
      <c r="AD461" s="360"/>
      <c r="AE461" s="360"/>
      <c r="AF461" s="360"/>
      <c r="AG461" s="360"/>
      <c r="AH461" s="360"/>
      <c r="AI461" s="360"/>
      <c r="AJ461" s="360"/>
      <c r="AK461" s="360"/>
      <c r="AL461" s="360"/>
      <c r="AM461" s="360"/>
      <c r="AN461" s="360"/>
      <c r="AO461" s="360"/>
      <c r="AP461" s="360">
        <f t="shared" si="63"/>
        <v>0</v>
      </c>
      <c r="AQ461" s="360"/>
      <c r="AR461" s="367"/>
      <c r="AS461" s="367"/>
      <c r="AT461" s="357" t="s">
        <v>610</v>
      </c>
      <c r="AU461" s="368" t="s">
        <v>159</v>
      </c>
      <c r="AV461" s="360" t="s">
        <v>197</v>
      </c>
      <c r="AW461" s="360" t="s">
        <v>198</v>
      </c>
      <c r="AX461" s="357" t="s">
        <v>2499</v>
      </c>
      <c r="AY461" s="379"/>
      <c r="AZ461" s="380"/>
    </row>
    <row r="462" spans="1:53" s="356" customFormat="1" ht="66.599999999999994" customHeight="1">
      <c r="A462" s="357">
        <v>374</v>
      </c>
      <c r="B462" s="357">
        <v>33</v>
      </c>
      <c r="C462" s="357" t="s">
        <v>326</v>
      </c>
      <c r="D462" s="359" t="s">
        <v>2079</v>
      </c>
      <c r="E462" s="360">
        <v>0.71</v>
      </c>
      <c r="F462" s="367"/>
      <c r="G462" s="360" t="s">
        <v>2080</v>
      </c>
      <c r="H462" s="360">
        <f t="shared" si="60"/>
        <v>0.71</v>
      </c>
      <c r="I462" s="360">
        <f t="shared" si="61"/>
        <v>6.0000000000000001E-3</v>
      </c>
      <c r="J462" s="360">
        <v>6.0000000000000001E-3</v>
      </c>
      <c r="K462" s="360"/>
      <c r="L462" s="360"/>
      <c r="M462" s="360"/>
      <c r="N462" s="360"/>
      <c r="O462" s="360">
        <v>0.70399999999999996</v>
      </c>
      <c r="P462" s="360"/>
      <c r="Q462" s="360"/>
      <c r="R462" s="360"/>
      <c r="S462" s="360">
        <f t="shared" si="54"/>
        <v>0</v>
      </c>
      <c r="T462" s="360"/>
      <c r="U462" s="360"/>
      <c r="V462" s="360"/>
      <c r="W462" s="360"/>
      <c r="X462" s="360"/>
      <c r="Y462" s="360"/>
      <c r="Z462" s="360">
        <f t="shared" si="62"/>
        <v>0</v>
      </c>
      <c r="AA462" s="360"/>
      <c r="AB462" s="360"/>
      <c r="AC462" s="360"/>
      <c r="AD462" s="360"/>
      <c r="AE462" s="360"/>
      <c r="AF462" s="360"/>
      <c r="AG462" s="360"/>
      <c r="AH462" s="360"/>
      <c r="AI462" s="360"/>
      <c r="AJ462" s="360"/>
      <c r="AK462" s="360"/>
      <c r="AL462" s="360"/>
      <c r="AM462" s="360"/>
      <c r="AN462" s="360"/>
      <c r="AO462" s="360"/>
      <c r="AP462" s="360">
        <f t="shared" si="63"/>
        <v>0</v>
      </c>
      <c r="AQ462" s="360"/>
      <c r="AR462" s="367"/>
      <c r="AS462" s="367"/>
      <c r="AT462" s="357" t="s">
        <v>2081</v>
      </c>
      <c r="AU462" s="368" t="s">
        <v>1795</v>
      </c>
      <c r="AV462" s="360" t="s">
        <v>197</v>
      </c>
      <c r="AW462" s="360" t="s">
        <v>198</v>
      </c>
      <c r="AX462" s="357" t="s">
        <v>2499</v>
      </c>
      <c r="AY462" s="379"/>
      <c r="AZ462" s="380"/>
    </row>
    <row r="463" spans="1:53" s="356" customFormat="1" ht="62.45" customHeight="1">
      <c r="A463" s="357">
        <v>375</v>
      </c>
      <c r="B463" s="357">
        <v>34</v>
      </c>
      <c r="C463" s="357" t="s">
        <v>326</v>
      </c>
      <c r="D463" s="359" t="s">
        <v>2082</v>
      </c>
      <c r="E463" s="360">
        <v>0.52</v>
      </c>
      <c r="F463" s="367"/>
      <c r="G463" s="360" t="s">
        <v>2083</v>
      </c>
      <c r="H463" s="360">
        <f t="shared" si="60"/>
        <v>0.52</v>
      </c>
      <c r="I463" s="360">
        <f t="shared" si="61"/>
        <v>7.0000000000000001E-3</v>
      </c>
      <c r="J463" s="360">
        <v>7.0000000000000001E-3</v>
      </c>
      <c r="K463" s="360"/>
      <c r="L463" s="360"/>
      <c r="M463" s="360"/>
      <c r="N463" s="360"/>
      <c r="O463" s="360">
        <v>0.51300000000000001</v>
      </c>
      <c r="P463" s="360"/>
      <c r="Q463" s="360"/>
      <c r="R463" s="360"/>
      <c r="S463" s="360">
        <f t="shared" si="54"/>
        <v>0</v>
      </c>
      <c r="T463" s="360"/>
      <c r="U463" s="360"/>
      <c r="V463" s="360"/>
      <c r="W463" s="360"/>
      <c r="X463" s="360"/>
      <c r="Y463" s="360"/>
      <c r="Z463" s="360">
        <f t="shared" si="62"/>
        <v>0</v>
      </c>
      <c r="AA463" s="360"/>
      <c r="AB463" s="360"/>
      <c r="AC463" s="360"/>
      <c r="AD463" s="360"/>
      <c r="AE463" s="360"/>
      <c r="AF463" s="360"/>
      <c r="AG463" s="360"/>
      <c r="AH463" s="360"/>
      <c r="AI463" s="360"/>
      <c r="AJ463" s="360"/>
      <c r="AK463" s="360"/>
      <c r="AL463" s="360"/>
      <c r="AM463" s="360"/>
      <c r="AN463" s="360"/>
      <c r="AO463" s="360"/>
      <c r="AP463" s="360">
        <f t="shared" si="63"/>
        <v>0</v>
      </c>
      <c r="AQ463" s="360"/>
      <c r="AR463" s="367"/>
      <c r="AS463" s="367"/>
      <c r="AT463" s="357" t="s">
        <v>2720</v>
      </c>
      <c r="AU463" s="368" t="s">
        <v>1796</v>
      </c>
      <c r="AV463" s="360" t="s">
        <v>197</v>
      </c>
      <c r="AW463" s="360" t="s">
        <v>198</v>
      </c>
      <c r="AX463" s="357" t="s">
        <v>2499</v>
      </c>
      <c r="AY463" s="404"/>
      <c r="AZ463" s="405"/>
      <c r="BA463" s="474"/>
    </row>
    <row r="464" spans="1:53" s="356" customFormat="1" ht="31.15" customHeight="1">
      <c r="A464" s="357">
        <v>375</v>
      </c>
      <c r="B464" s="357">
        <v>35</v>
      </c>
      <c r="C464" s="357" t="s">
        <v>326</v>
      </c>
      <c r="D464" s="359" t="s">
        <v>2084</v>
      </c>
      <c r="E464" s="360">
        <v>0.5</v>
      </c>
      <c r="F464" s="367"/>
      <c r="G464" s="360" t="s">
        <v>311</v>
      </c>
      <c r="H464" s="360">
        <f t="shared" si="60"/>
        <v>0.5</v>
      </c>
      <c r="I464" s="360">
        <f t="shared" si="61"/>
        <v>0</v>
      </c>
      <c r="J464" s="360"/>
      <c r="K464" s="360"/>
      <c r="L464" s="360"/>
      <c r="M464" s="360"/>
      <c r="N464" s="360"/>
      <c r="O464" s="360">
        <v>0.5</v>
      </c>
      <c r="P464" s="360"/>
      <c r="Q464" s="360"/>
      <c r="R464" s="360"/>
      <c r="S464" s="360">
        <f t="shared" si="54"/>
        <v>0</v>
      </c>
      <c r="T464" s="360"/>
      <c r="U464" s="360"/>
      <c r="V464" s="360"/>
      <c r="W464" s="360"/>
      <c r="X464" s="360"/>
      <c r="Y464" s="360"/>
      <c r="Z464" s="360">
        <f t="shared" si="62"/>
        <v>0</v>
      </c>
      <c r="AA464" s="360"/>
      <c r="AB464" s="360"/>
      <c r="AC464" s="360"/>
      <c r="AD464" s="360"/>
      <c r="AE464" s="360"/>
      <c r="AF464" s="360"/>
      <c r="AG464" s="360"/>
      <c r="AH464" s="360"/>
      <c r="AI464" s="360"/>
      <c r="AJ464" s="360"/>
      <c r="AK464" s="360"/>
      <c r="AL464" s="360"/>
      <c r="AM464" s="360"/>
      <c r="AN464" s="360"/>
      <c r="AO464" s="360"/>
      <c r="AP464" s="360">
        <f t="shared" si="63"/>
        <v>0</v>
      </c>
      <c r="AQ464" s="360"/>
      <c r="AR464" s="367"/>
      <c r="AS464" s="367"/>
      <c r="AT464" s="357" t="s">
        <v>3229</v>
      </c>
      <c r="AU464" s="368" t="s">
        <v>1796</v>
      </c>
      <c r="AV464" s="360" t="s">
        <v>197</v>
      </c>
      <c r="AW464" s="360" t="s">
        <v>198</v>
      </c>
      <c r="AX464" s="357"/>
      <c r="AY464" s="404"/>
      <c r="AZ464" s="405"/>
      <c r="BA464" s="474"/>
    </row>
    <row r="465" spans="1:52" s="356" customFormat="1" ht="46.9" customHeight="1">
      <c r="A465" s="357">
        <v>376</v>
      </c>
      <c r="B465" s="357">
        <v>36</v>
      </c>
      <c r="C465" s="357" t="s">
        <v>326</v>
      </c>
      <c r="D465" s="359" t="s">
        <v>2085</v>
      </c>
      <c r="E465" s="360" t="s">
        <v>2086</v>
      </c>
      <c r="F465" s="367"/>
      <c r="G465" s="360" t="s">
        <v>2087</v>
      </c>
      <c r="H465" s="360">
        <f t="shared" si="60"/>
        <v>0.63</v>
      </c>
      <c r="I465" s="360">
        <f t="shared" si="61"/>
        <v>0.01</v>
      </c>
      <c r="J465" s="360">
        <v>0.01</v>
      </c>
      <c r="K465" s="360"/>
      <c r="L465" s="360"/>
      <c r="M465" s="360"/>
      <c r="N465" s="360"/>
      <c r="O465" s="360">
        <v>0.62</v>
      </c>
      <c r="P465" s="360"/>
      <c r="Q465" s="360"/>
      <c r="R465" s="360"/>
      <c r="S465" s="360">
        <f t="shared" ref="S465:S513" si="64">SUM(T465:Y465)</f>
        <v>0</v>
      </c>
      <c r="T465" s="360"/>
      <c r="U465" s="360"/>
      <c r="V465" s="360"/>
      <c r="W465" s="360"/>
      <c r="X465" s="360"/>
      <c r="Y465" s="360"/>
      <c r="Z465" s="360">
        <f t="shared" si="62"/>
        <v>0</v>
      </c>
      <c r="AA465" s="360"/>
      <c r="AB465" s="360"/>
      <c r="AC465" s="360"/>
      <c r="AD465" s="360"/>
      <c r="AE465" s="360"/>
      <c r="AF465" s="360"/>
      <c r="AG465" s="360"/>
      <c r="AH465" s="360"/>
      <c r="AI465" s="360"/>
      <c r="AJ465" s="360"/>
      <c r="AK465" s="360"/>
      <c r="AL465" s="360"/>
      <c r="AM465" s="360"/>
      <c r="AN465" s="360"/>
      <c r="AO465" s="360"/>
      <c r="AP465" s="360">
        <f t="shared" si="63"/>
        <v>0</v>
      </c>
      <c r="AQ465" s="360"/>
      <c r="AR465" s="367"/>
      <c r="AS465" s="367"/>
      <c r="AT465" s="357" t="s">
        <v>2088</v>
      </c>
      <c r="AU465" s="368" t="s">
        <v>1799</v>
      </c>
      <c r="AV465" s="360" t="s">
        <v>197</v>
      </c>
      <c r="AW465" s="360" t="s">
        <v>198</v>
      </c>
      <c r="AX465" s="357" t="s">
        <v>2499</v>
      </c>
      <c r="AY465" s="379"/>
      <c r="AZ465" s="380"/>
    </row>
    <row r="466" spans="1:52" s="356" customFormat="1" ht="46.9" customHeight="1">
      <c r="A466" s="357">
        <v>377</v>
      </c>
      <c r="B466" s="357">
        <v>37</v>
      </c>
      <c r="C466" s="357" t="s">
        <v>326</v>
      </c>
      <c r="D466" s="359" t="s">
        <v>1388</v>
      </c>
      <c r="E466" s="360">
        <v>0.45</v>
      </c>
      <c r="F466" s="367"/>
      <c r="G466" s="360" t="s">
        <v>2089</v>
      </c>
      <c r="H466" s="360">
        <f t="shared" si="60"/>
        <v>0.45</v>
      </c>
      <c r="I466" s="360">
        <f t="shared" si="61"/>
        <v>6.0000000000000001E-3</v>
      </c>
      <c r="J466" s="360">
        <v>6.0000000000000001E-3</v>
      </c>
      <c r="K466" s="360"/>
      <c r="L466" s="360"/>
      <c r="M466" s="360"/>
      <c r="N466" s="360"/>
      <c r="O466" s="360">
        <v>0.44400000000000001</v>
      </c>
      <c r="P466" s="360"/>
      <c r="Q466" s="360"/>
      <c r="R466" s="360"/>
      <c r="S466" s="360">
        <f t="shared" si="64"/>
        <v>0</v>
      </c>
      <c r="T466" s="360"/>
      <c r="U466" s="360"/>
      <c r="V466" s="360"/>
      <c r="W466" s="360"/>
      <c r="X466" s="360"/>
      <c r="Y466" s="360"/>
      <c r="Z466" s="360">
        <f t="shared" si="62"/>
        <v>0</v>
      </c>
      <c r="AA466" s="360"/>
      <c r="AB466" s="360"/>
      <c r="AC466" s="360"/>
      <c r="AD466" s="360"/>
      <c r="AE466" s="360"/>
      <c r="AF466" s="360"/>
      <c r="AG466" s="360"/>
      <c r="AH466" s="360"/>
      <c r="AI466" s="360"/>
      <c r="AJ466" s="360"/>
      <c r="AK466" s="360"/>
      <c r="AL466" s="360"/>
      <c r="AM466" s="360"/>
      <c r="AN466" s="360"/>
      <c r="AO466" s="360"/>
      <c r="AP466" s="360">
        <f t="shared" si="63"/>
        <v>0</v>
      </c>
      <c r="AQ466" s="360"/>
      <c r="AR466" s="367"/>
      <c r="AS466" s="367"/>
      <c r="AT466" s="357" t="s">
        <v>2090</v>
      </c>
      <c r="AU466" s="368" t="s">
        <v>199</v>
      </c>
      <c r="AV466" s="360" t="s">
        <v>197</v>
      </c>
      <c r="AW466" s="360" t="s">
        <v>198</v>
      </c>
      <c r="AX466" s="357" t="s">
        <v>2499</v>
      </c>
      <c r="AY466" s="379"/>
      <c r="AZ466" s="380"/>
    </row>
    <row r="467" spans="1:52" s="356" customFormat="1" ht="46.9" customHeight="1">
      <c r="A467" s="357">
        <v>378</v>
      </c>
      <c r="B467" s="357">
        <v>38</v>
      </c>
      <c r="C467" s="357" t="s">
        <v>326</v>
      </c>
      <c r="D467" s="359" t="s">
        <v>2091</v>
      </c>
      <c r="E467" s="360">
        <v>0.25</v>
      </c>
      <c r="F467" s="367"/>
      <c r="G467" s="360" t="s">
        <v>2092</v>
      </c>
      <c r="H467" s="360">
        <f t="shared" si="60"/>
        <v>0.25</v>
      </c>
      <c r="I467" s="360">
        <f t="shared" si="61"/>
        <v>4.0000000000000001E-3</v>
      </c>
      <c r="J467" s="360">
        <v>4.0000000000000001E-3</v>
      </c>
      <c r="K467" s="360"/>
      <c r="L467" s="360"/>
      <c r="M467" s="360"/>
      <c r="N467" s="360"/>
      <c r="O467" s="360">
        <v>0.246</v>
      </c>
      <c r="P467" s="360"/>
      <c r="Q467" s="360"/>
      <c r="R467" s="360"/>
      <c r="S467" s="360">
        <f t="shared" si="64"/>
        <v>0</v>
      </c>
      <c r="T467" s="360"/>
      <c r="U467" s="360"/>
      <c r="V467" s="360"/>
      <c r="W467" s="360"/>
      <c r="X467" s="360"/>
      <c r="Y467" s="360"/>
      <c r="Z467" s="360">
        <f t="shared" si="62"/>
        <v>0</v>
      </c>
      <c r="AA467" s="360"/>
      <c r="AB467" s="360"/>
      <c r="AC467" s="360"/>
      <c r="AD467" s="360"/>
      <c r="AE467" s="360"/>
      <c r="AF467" s="360"/>
      <c r="AG467" s="360"/>
      <c r="AH467" s="360"/>
      <c r="AI467" s="360"/>
      <c r="AJ467" s="360"/>
      <c r="AK467" s="360"/>
      <c r="AL467" s="360"/>
      <c r="AM467" s="360"/>
      <c r="AN467" s="360"/>
      <c r="AO467" s="360"/>
      <c r="AP467" s="360">
        <f t="shared" si="63"/>
        <v>0</v>
      </c>
      <c r="AQ467" s="360"/>
      <c r="AR467" s="367"/>
      <c r="AS467" s="367"/>
      <c r="AT467" s="357" t="s">
        <v>2093</v>
      </c>
      <c r="AU467" s="368" t="s">
        <v>160</v>
      </c>
      <c r="AV467" s="360" t="s">
        <v>197</v>
      </c>
      <c r="AW467" s="360" t="s">
        <v>198</v>
      </c>
      <c r="AX467" s="357" t="s">
        <v>2499</v>
      </c>
      <c r="AY467" s="379"/>
      <c r="AZ467" s="380"/>
    </row>
    <row r="468" spans="1:52" s="356" customFormat="1" ht="46.9" customHeight="1">
      <c r="A468" s="357">
        <v>379</v>
      </c>
      <c r="B468" s="357">
        <v>39</v>
      </c>
      <c r="C468" s="357" t="s">
        <v>326</v>
      </c>
      <c r="D468" s="359" t="s">
        <v>2094</v>
      </c>
      <c r="E468" s="360">
        <v>0.48</v>
      </c>
      <c r="F468" s="367"/>
      <c r="G468" s="360" t="s">
        <v>2095</v>
      </c>
      <c r="H468" s="360">
        <f t="shared" si="60"/>
        <v>0.48</v>
      </c>
      <c r="I468" s="360">
        <f t="shared" si="61"/>
        <v>5.0000000000000001E-3</v>
      </c>
      <c r="J468" s="360">
        <v>5.0000000000000001E-3</v>
      </c>
      <c r="K468" s="360"/>
      <c r="L468" s="360"/>
      <c r="M468" s="360"/>
      <c r="N468" s="360"/>
      <c r="O468" s="360">
        <v>0.47499999999999998</v>
      </c>
      <c r="P468" s="360"/>
      <c r="Q468" s="360"/>
      <c r="R468" s="360"/>
      <c r="S468" s="360">
        <f t="shared" si="64"/>
        <v>0</v>
      </c>
      <c r="T468" s="360"/>
      <c r="U468" s="360"/>
      <c r="V468" s="360"/>
      <c r="W468" s="360"/>
      <c r="X468" s="360"/>
      <c r="Y468" s="360"/>
      <c r="Z468" s="360">
        <f t="shared" si="62"/>
        <v>0</v>
      </c>
      <c r="AA468" s="360"/>
      <c r="AB468" s="360"/>
      <c r="AC468" s="360"/>
      <c r="AD468" s="360"/>
      <c r="AE468" s="360"/>
      <c r="AF468" s="360"/>
      <c r="AG468" s="360"/>
      <c r="AH468" s="360"/>
      <c r="AI468" s="360"/>
      <c r="AJ468" s="360"/>
      <c r="AK468" s="360"/>
      <c r="AL468" s="360"/>
      <c r="AM468" s="360"/>
      <c r="AN468" s="360"/>
      <c r="AO468" s="360"/>
      <c r="AP468" s="360">
        <f t="shared" si="63"/>
        <v>0</v>
      </c>
      <c r="AQ468" s="360"/>
      <c r="AR468" s="367"/>
      <c r="AS468" s="367"/>
      <c r="AT468" s="357" t="s">
        <v>2096</v>
      </c>
      <c r="AU468" s="368" t="s">
        <v>161</v>
      </c>
      <c r="AV468" s="360" t="s">
        <v>197</v>
      </c>
      <c r="AW468" s="360" t="s">
        <v>198</v>
      </c>
      <c r="AX468" s="357" t="s">
        <v>2499</v>
      </c>
      <c r="AY468" s="379"/>
      <c r="AZ468" s="380"/>
    </row>
    <row r="469" spans="1:52" s="356" customFormat="1" ht="15.6" customHeight="1">
      <c r="A469" s="357">
        <v>380</v>
      </c>
      <c r="B469" s="357">
        <v>40</v>
      </c>
      <c r="C469" s="357" t="s">
        <v>326</v>
      </c>
      <c r="D469" s="359" t="s">
        <v>2097</v>
      </c>
      <c r="E469" s="360">
        <v>0.01</v>
      </c>
      <c r="F469" s="367"/>
      <c r="G469" s="360" t="s">
        <v>2098</v>
      </c>
      <c r="H469" s="360">
        <f t="shared" si="60"/>
        <v>0.01</v>
      </c>
      <c r="I469" s="360">
        <f t="shared" si="61"/>
        <v>0</v>
      </c>
      <c r="J469" s="360"/>
      <c r="K469" s="360"/>
      <c r="L469" s="360"/>
      <c r="M469" s="360">
        <v>0.01</v>
      </c>
      <c r="N469" s="360"/>
      <c r="O469" s="360"/>
      <c r="P469" s="360"/>
      <c r="Q469" s="360"/>
      <c r="R469" s="360"/>
      <c r="S469" s="360">
        <f t="shared" si="64"/>
        <v>0</v>
      </c>
      <c r="T469" s="360"/>
      <c r="U469" s="360"/>
      <c r="V469" s="360"/>
      <c r="W469" s="360"/>
      <c r="X469" s="360"/>
      <c r="Y469" s="360"/>
      <c r="Z469" s="360">
        <f t="shared" si="62"/>
        <v>0</v>
      </c>
      <c r="AA469" s="360"/>
      <c r="AB469" s="360"/>
      <c r="AC469" s="360"/>
      <c r="AD469" s="360"/>
      <c r="AE469" s="360"/>
      <c r="AF469" s="360"/>
      <c r="AG469" s="360"/>
      <c r="AH469" s="360"/>
      <c r="AI469" s="360"/>
      <c r="AJ469" s="360"/>
      <c r="AK469" s="360"/>
      <c r="AL469" s="360"/>
      <c r="AM469" s="360"/>
      <c r="AN469" s="360"/>
      <c r="AO469" s="360"/>
      <c r="AP469" s="360">
        <f t="shared" si="63"/>
        <v>0</v>
      </c>
      <c r="AQ469" s="360"/>
      <c r="AR469" s="367"/>
      <c r="AS469" s="367"/>
      <c r="AT469" s="357" t="s">
        <v>2099</v>
      </c>
      <c r="AU469" s="368" t="s">
        <v>161</v>
      </c>
      <c r="AV469" s="360" t="s">
        <v>197</v>
      </c>
      <c r="AW469" s="360" t="s">
        <v>198</v>
      </c>
      <c r="AX469" s="357"/>
      <c r="AY469" s="379"/>
      <c r="AZ469" s="380"/>
    </row>
    <row r="470" spans="1:52" s="356" customFormat="1" ht="15.6" customHeight="1">
      <c r="A470" s="357">
        <v>381</v>
      </c>
      <c r="B470" s="357">
        <v>41</v>
      </c>
      <c r="C470" s="357" t="s">
        <v>326</v>
      </c>
      <c r="D470" s="359" t="s">
        <v>2100</v>
      </c>
      <c r="E470" s="360">
        <v>0.01</v>
      </c>
      <c r="F470" s="367"/>
      <c r="G470" s="360" t="s">
        <v>2098</v>
      </c>
      <c r="H470" s="360">
        <f t="shared" si="60"/>
        <v>0.01</v>
      </c>
      <c r="I470" s="360">
        <f t="shared" si="61"/>
        <v>0</v>
      </c>
      <c r="J470" s="360"/>
      <c r="K470" s="360"/>
      <c r="L470" s="360"/>
      <c r="M470" s="360">
        <v>0.01</v>
      </c>
      <c r="N470" s="360"/>
      <c r="O470" s="360"/>
      <c r="P470" s="360"/>
      <c r="Q470" s="360"/>
      <c r="R470" s="360"/>
      <c r="S470" s="360">
        <f t="shared" si="64"/>
        <v>0</v>
      </c>
      <c r="T470" s="360"/>
      <c r="U470" s="360"/>
      <c r="V470" s="360"/>
      <c r="W470" s="360"/>
      <c r="X470" s="360"/>
      <c r="Y470" s="360"/>
      <c r="Z470" s="360">
        <f t="shared" si="62"/>
        <v>0</v>
      </c>
      <c r="AA470" s="360"/>
      <c r="AB470" s="360"/>
      <c r="AC470" s="360"/>
      <c r="AD470" s="360"/>
      <c r="AE470" s="360"/>
      <c r="AF470" s="360"/>
      <c r="AG470" s="360"/>
      <c r="AH470" s="360"/>
      <c r="AI470" s="360"/>
      <c r="AJ470" s="360"/>
      <c r="AK470" s="360"/>
      <c r="AL470" s="360"/>
      <c r="AM470" s="360"/>
      <c r="AN470" s="360"/>
      <c r="AO470" s="360"/>
      <c r="AP470" s="360">
        <f t="shared" si="63"/>
        <v>0</v>
      </c>
      <c r="AQ470" s="360"/>
      <c r="AR470" s="367"/>
      <c r="AS470" s="367"/>
      <c r="AT470" s="357" t="s">
        <v>2101</v>
      </c>
      <c r="AU470" s="358" t="s">
        <v>161</v>
      </c>
      <c r="AV470" s="360" t="s">
        <v>197</v>
      </c>
      <c r="AW470" s="360" t="s">
        <v>198</v>
      </c>
      <c r="AX470" s="357"/>
      <c r="AY470" s="379"/>
      <c r="AZ470" s="380"/>
    </row>
    <row r="471" spans="1:52" s="356" customFormat="1" ht="15.6" customHeight="1">
      <c r="A471" s="357">
        <v>381</v>
      </c>
      <c r="B471" s="357">
        <v>42</v>
      </c>
      <c r="C471" s="357" t="s">
        <v>326</v>
      </c>
      <c r="D471" s="359" t="s">
        <v>2102</v>
      </c>
      <c r="E471" s="360">
        <v>0.05</v>
      </c>
      <c r="F471" s="367"/>
      <c r="G471" s="360" t="s">
        <v>305</v>
      </c>
      <c r="H471" s="360">
        <f t="shared" si="60"/>
        <v>0.01</v>
      </c>
      <c r="I471" s="360">
        <f t="shared" si="61"/>
        <v>0.01</v>
      </c>
      <c r="J471" s="360"/>
      <c r="K471" s="360">
        <v>0.01</v>
      </c>
      <c r="L471" s="360"/>
      <c r="M471" s="360"/>
      <c r="N471" s="360"/>
      <c r="O471" s="360"/>
      <c r="P471" s="360"/>
      <c r="Q471" s="360"/>
      <c r="R471" s="360"/>
      <c r="S471" s="360">
        <f t="shared" si="64"/>
        <v>0</v>
      </c>
      <c r="T471" s="360"/>
      <c r="U471" s="360"/>
      <c r="V471" s="360"/>
      <c r="W471" s="360"/>
      <c r="X471" s="360"/>
      <c r="Y471" s="360"/>
      <c r="Z471" s="360">
        <f t="shared" si="62"/>
        <v>0</v>
      </c>
      <c r="AA471" s="360"/>
      <c r="AB471" s="360"/>
      <c r="AC471" s="360"/>
      <c r="AD471" s="360"/>
      <c r="AE471" s="360"/>
      <c r="AF471" s="360"/>
      <c r="AG471" s="360"/>
      <c r="AH471" s="360"/>
      <c r="AI471" s="360"/>
      <c r="AJ471" s="360"/>
      <c r="AK471" s="360"/>
      <c r="AL471" s="360"/>
      <c r="AM471" s="360"/>
      <c r="AN471" s="360"/>
      <c r="AO471" s="360"/>
      <c r="AP471" s="360">
        <f t="shared" si="63"/>
        <v>0</v>
      </c>
      <c r="AQ471" s="360"/>
      <c r="AR471" s="367"/>
      <c r="AS471" s="367"/>
      <c r="AT471" s="357" t="s">
        <v>569</v>
      </c>
      <c r="AU471" s="358" t="s">
        <v>160</v>
      </c>
      <c r="AV471" s="360" t="s">
        <v>197</v>
      </c>
      <c r="AW471" s="360" t="s">
        <v>198</v>
      </c>
      <c r="AX471" s="357"/>
      <c r="AY471" s="379"/>
      <c r="AZ471" s="380"/>
    </row>
    <row r="472" spans="1:52" s="356" customFormat="1" ht="15.6" customHeight="1">
      <c r="A472" s="357">
        <v>381</v>
      </c>
      <c r="B472" s="357">
        <v>43</v>
      </c>
      <c r="C472" s="357" t="s">
        <v>326</v>
      </c>
      <c r="D472" s="359" t="s">
        <v>2103</v>
      </c>
      <c r="E472" s="360">
        <v>0.05</v>
      </c>
      <c r="F472" s="367"/>
      <c r="G472" s="360" t="s">
        <v>305</v>
      </c>
      <c r="H472" s="360">
        <f t="shared" si="60"/>
        <v>0.01</v>
      </c>
      <c r="I472" s="360">
        <f t="shared" si="61"/>
        <v>0.01</v>
      </c>
      <c r="J472" s="360"/>
      <c r="K472" s="360">
        <v>0.01</v>
      </c>
      <c r="L472" s="360"/>
      <c r="M472" s="360"/>
      <c r="N472" s="360"/>
      <c r="O472" s="360"/>
      <c r="P472" s="360"/>
      <c r="Q472" s="360"/>
      <c r="R472" s="360"/>
      <c r="S472" s="360">
        <f t="shared" si="64"/>
        <v>0</v>
      </c>
      <c r="T472" s="360"/>
      <c r="U472" s="360"/>
      <c r="V472" s="360"/>
      <c r="W472" s="360"/>
      <c r="X472" s="360"/>
      <c r="Y472" s="360"/>
      <c r="Z472" s="360">
        <f t="shared" si="62"/>
        <v>0</v>
      </c>
      <c r="AA472" s="360"/>
      <c r="AB472" s="360"/>
      <c r="AC472" s="360"/>
      <c r="AD472" s="360"/>
      <c r="AE472" s="360"/>
      <c r="AF472" s="360"/>
      <c r="AG472" s="360"/>
      <c r="AH472" s="360"/>
      <c r="AI472" s="360"/>
      <c r="AJ472" s="360"/>
      <c r="AK472" s="360"/>
      <c r="AL472" s="360"/>
      <c r="AM472" s="360"/>
      <c r="AN472" s="360"/>
      <c r="AO472" s="360"/>
      <c r="AP472" s="360">
        <f t="shared" si="63"/>
        <v>0</v>
      </c>
      <c r="AQ472" s="360"/>
      <c r="AR472" s="367"/>
      <c r="AS472" s="367"/>
      <c r="AT472" s="357" t="s">
        <v>2104</v>
      </c>
      <c r="AU472" s="358" t="s">
        <v>160</v>
      </c>
      <c r="AV472" s="360" t="s">
        <v>197</v>
      </c>
      <c r="AW472" s="360" t="s">
        <v>198</v>
      </c>
      <c r="AX472" s="357"/>
      <c r="AY472" s="379"/>
      <c r="AZ472" s="380"/>
    </row>
    <row r="473" spans="1:52" s="356" customFormat="1" ht="15.6" customHeight="1">
      <c r="A473" s="357">
        <v>381</v>
      </c>
      <c r="B473" s="357">
        <v>44</v>
      </c>
      <c r="C473" s="357" t="s">
        <v>326</v>
      </c>
      <c r="D473" s="359" t="s">
        <v>2105</v>
      </c>
      <c r="E473" s="360">
        <v>0.05</v>
      </c>
      <c r="F473" s="367"/>
      <c r="G473" s="360" t="s">
        <v>308</v>
      </c>
      <c r="H473" s="360">
        <f t="shared" si="60"/>
        <v>0.05</v>
      </c>
      <c r="I473" s="360">
        <f t="shared" si="61"/>
        <v>0</v>
      </c>
      <c r="J473" s="360"/>
      <c r="K473" s="360"/>
      <c r="L473" s="360"/>
      <c r="M473" s="360"/>
      <c r="N473" s="360">
        <v>0.05</v>
      </c>
      <c r="O473" s="360"/>
      <c r="P473" s="360"/>
      <c r="Q473" s="360"/>
      <c r="R473" s="360"/>
      <c r="S473" s="360">
        <f t="shared" si="64"/>
        <v>0</v>
      </c>
      <c r="T473" s="360"/>
      <c r="U473" s="360"/>
      <c r="V473" s="360"/>
      <c r="W473" s="360"/>
      <c r="X473" s="360"/>
      <c r="Y473" s="360"/>
      <c r="Z473" s="360">
        <f t="shared" si="62"/>
        <v>0</v>
      </c>
      <c r="AA473" s="360"/>
      <c r="AB473" s="360"/>
      <c r="AC473" s="360"/>
      <c r="AD473" s="360"/>
      <c r="AE473" s="360"/>
      <c r="AF473" s="360"/>
      <c r="AG473" s="360"/>
      <c r="AH473" s="360"/>
      <c r="AI473" s="360"/>
      <c r="AJ473" s="360"/>
      <c r="AK473" s="360"/>
      <c r="AL473" s="360"/>
      <c r="AM473" s="360"/>
      <c r="AN473" s="360"/>
      <c r="AO473" s="360"/>
      <c r="AP473" s="360">
        <f t="shared" si="63"/>
        <v>0</v>
      </c>
      <c r="AQ473" s="360"/>
      <c r="AR473" s="367"/>
      <c r="AS473" s="367"/>
      <c r="AT473" s="357" t="s">
        <v>2106</v>
      </c>
      <c r="AU473" s="358" t="s">
        <v>160</v>
      </c>
      <c r="AV473" s="360" t="s">
        <v>197</v>
      </c>
      <c r="AW473" s="360" t="s">
        <v>198</v>
      </c>
      <c r="AX473" s="357"/>
      <c r="AY473" s="379"/>
      <c r="AZ473" s="380"/>
    </row>
    <row r="474" spans="1:52" s="356" customFormat="1" ht="15.6" customHeight="1">
      <c r="A474" s="357">
        <v>381</v>
      </c>
      <c r="B474" s="357">
        <v>45</v>
      </c>
      <c r="C474" s="357" t="s">
        <v>326</v>
      </c>
      <c r="D474" s="359" t="s">
        <v>2107</v>
      </c>
      <c r="E474" s="360">
        <v>0.05</v>
      </c>
      <c r="F474" s="367"/>
      <c r="G474" s="360" t="s">
        <v>308</v>
      </c>
      <c r="H474" s="360">
        <f t="shared" si="60"/>
        <v>0.05</v>
      </c>
      <c r="I474" s="360">
        <f t="shared" si="61"/>
        <v>0</v>
      </c>
      <c r="J474" s="360"/>
      <c r="K474" s="360"/>
      <c r="L474" s="360"/>
      <c r="M474" s="360"/>
      <c r="N474" s="360">
        <v>0.05</v>
      </c>
      <c r="O474" s="360"/>
      <c r="P474" s="360"/>
      <c r="Q474" s="360"/>
      <c r="R474" s="360"/>
      <c r="S474" s="360">
        <f t="shared" si="64"/>
        <v>0</v>
      </c>
      <c r="T474" s="360"/>
      <c r="U474" s="360"/>
      <c r="V474" s="360"/>
      <c r="W474" s="360"/>
      <c r="X474" s="360"/>
      <c r="Y474" s="360"/>
      <c r="Z474" s="360">
        <f t="shared" si="62"/>
        <v>0</v>
      </c>
      <c r="AA474" s="360"/>
      <c r="AB474" s="360"/>
      <c r="AC474" s="360"/>
      <c r="AD474" s="360"/>
      <c r="AE474" s="360"/>
      <c r="AF474" s="360"/>
      <c r="AG474" s="360"/>
      <c r="AH474" s="360"/>
      <c r="AI474" s="360"/>
      <c r="AJ474" s="360"/>
      <c r="AK474" s="360"/>
      <c r="AL474" s="360"/>
      <c r="AM474" s="360"/>
      <c r="AN474" s="360"/>
      <c r="AO474" s="360"/>
      <c r="AP474" s="360">
        <f t="shared" si="63"/>
        <v>0</v>
      </c>
      <c r="AQ474" s="360"/>
      <c r="AR474" s="367"/>
      <c r="AS474" s="367"/>
      <c r="AT474" s="357" t="s">
        <v>574</v>
      </c>
      <c r="AU474" s="358" t="s">
        <v>160</v>
      </c>
      <c r="AV474" s="360" t="s">
        <v>197</v>
      </c>
      <c r="AW474" s="360" t="s">
        <v>198</v>
      </c>
      <c r="AX474" s="357"/>
      <c r="AY474" s="379"/>
      <c r="AZ474" s="380"/>
    </row>
    <row r="475" spans="1:52" s="356" customFormat="1" ht="60.6" customHeight="1">
      <c r="A475" s="357">
        <v>381</v>
      </c>
      <c r="B475" s="357">
        <v>46</v>
      </c>
      <c r="C475" s="357" t="s">
        <v>326</v>
      </c>
      <c r="D475" s="359" t="s">
        <v>2108</v>
      </c>
      <c r="E475" s="360">
        <v>0.64</v>
      </c>
      <c r="F475" s="367"/>
      <c r="G475" s="360" t="s">
        <v>2109</v>
      </c>
      <c r="H475" s="360">
        <f t="shared" si="60"/>
        <v>0.64</v>
      </c>
      <c r="I475" s="360">
        <f t="shared" si="61"/>
        <v>0.02</v>
      </c>
      <c r="J475" s="360">
        <v>0.02</v>
      </c>
      <c r="K475" s="360"/>
      <c r="L475" s="360">
        <v>0.32</v>
      </c>
      <c r="M475" s="360"/>
      <c r="N475" s="360">
        <v>0.3</v>
      </c>
      <c r="O475" s="360"/>
      <c r="P475" s="360"/>
      <c r="Q475" s="360"/>
      <c r="R475" s="360"/>
      <c r="S475" s="360">
        <f t="shared" si="64"/>
        <v>0</v>
      </c>
      <c r="T475" s="360"/>
      <c r="U475" s="360"/>
      <c r="V475" s="360"/>
      <c r="W475" s="360"/>
      <c r="X475" s="360"/>
      <c r="Y475" s="360"/>
      <c r="Z475" s="360">
        <f t="shared" si="62"/>
        <v>0</v>
      </c>
      <c r="AA475" s="360"/>
      <c r="AB475" s="360"/>
      <c r="AC475" s="360"/>
      <c r="AD475" s="360"/>
      <c r="AE475" s="360"/>
      <c r="AF475" s="360"/>
      <c r="AG475" s="360"/>
      <c r="AH475" s="360"/>
      <c r="AI475" s="360"/>
      <c r="AJ475" s="360"/>
      <c r="AK475" s="360"/>
      <c r="AL475" s="360"/>
      <c r="AM475" s="360"/>
      <c r="AN475" s="360"/>
      <c r="AO475" s="360"/>
      <c r="AP475" s="360">
        <f t="shared" si="63"/>
        <v>0</v>
      </c>
      <c r="AQ475" s="360"/>
      <c r="AR475" s="367"/>
      <c r="AS475" s="367"/>
      <c r="AT475" s="357" t="s">
        <v>2110</v>
      </c>
      <c r="AU475" s="358" t="s">
        <v>156</v>
      </c>
      <c r="AV475" s="360" t="s">
        <v>197</v>
      </c>
      <c r="AW475" s="360" t="s">
        <v>198</v>
      </c>
      <c r="AX475" s="357"/>
      <c r="AY475" s="379"/>
      <c r="AZ475" s="380"/>
    </row>
    <row r="476" spans="1:52" s="356" customFormat="1" ht="60.6" customHeight="1">
      <c r="A476" s="357">
        <v>381</v>
      </c>
      <c r="B476" s="357">
        <v>47</v>
      </c>
      <c r="C476" s="357" t="s">
        <v>326</v>
      </c>
      <c r="D476" s="359" t="s">
        <v>2111</v>
      </c>
      <c r="E476" s="360">
        <v>0.95</v>
      </c>
      <c r="F476" s="367"/>
      <c r="G476" s="360" t="s">
        <v>2112</v>
      </c>
      <c r="H476" s="360">
        <f t="shared" si="60"/>
        <v>0.95000000000000007</v>
      </c>
      <c r="I476" s="360">
        <f t="shared" si="61"/>
        <v>0.02</v>
      </c>
      <c r="J476" s="360">
        <v>0.02</v>
      </c>
      <c r="K476" s="360"/>
      <c r="L476" s="360">
        <v>0.4</v>
      </c>
      <c r="M476" s="360"/>
      <c r="N476" s="360">
        <v>0.53</v>
      </c>
      <c r="O476" s="360"/>
      <c r="P476" s="360"/>
      <c r="Q476" s="360"/>
      <c r="R476" s="360"/>
      <c r="S476" s="360">
        <f t="shared" si="64"/>
        <v>0</v>
      </c>
      <c r="T476" s="360"/>
      <c r="U476" s="360"/>
      <c r="V476" s="360"/>
      <c r="W476" s="360"/>
      <c r="X476" s="360"/>
      <c r="Y476" s="360"/>
      <c r="Z476" s="360">
        <f t="shared" si="62"/>
        <v>0</v>
      </c>
      <c r="AA476" s="360"/>
      <c r="AB476" s="360"/>
      <c r="AC476" s="360"/>
      <c r="AD476" s="360"/>
      <c r="AE476" s="360"/>
      <c r="AF476" s="360"/>
      <c r="AG476" s="360"/>
      <c r="AH476" s="360"/>
      <c r="AI476" s="360"/>
      <c r="AJ476" s="360"/>
      <c r="AK476" s="360"/>
      <c r="AL476" s="360"/>
      <c r="AM476" s="360"/>
      <c r="AN476" s="360"/>
      <c r="AO476" s="360"/>
      <c r="AP476" s="360">
        <f t="shared" si="63"/>
        <v>0</v>
      </c>
      <c r="AQ476" s="360"/>
      <c r="AR476" s="367"/>
      <c r="AS476" s="367"/>
      <c r="AT476" s="357" t="s">
        <v>2721</v>
      </c>
      <c r="AU476" s="358" t="s">
        <v>154</v>
      </c>
      <c r="AV476" s="360" t="s">
        <v>197</v>
      </c>
      <c r="AW476" s="360" t="s">
        <v>198</v>
      </c>
      <c r="AX476" s="357"/>
      <c r="AY476" s="379"/>
      <c r="AZ476" s="380"/>
    </row>
    <row r="477" spans="1:52" s="356" customFormat="1" ht="60.6" customHeight="1">
      <c r="A477" s="357">
        <v>381</v>
      </c>
      <c r="B477" s="357">
        <v>48</v>
      </c>
      <c r="C477" s="357" t="s">
        <v>326</v>
      </c>
      <c r="D477" s="359" t="s">
        <v>2113</v>
      </c>
      <c r="E477" s="360">
        <v>0.62</v>
      </c>
      <c r="F477" s="367"/>
      <c r="G477" s="360" t="s">
        <v>2114</v>
      </c>
      <c r="H477" s="360">
        <f t="shared" si="60"/>
        <v>0.62</v>
      </c>
      <c r="I477" s="360">
        <f t="shared" si="61"/>
        <v>0.02</v>
      </c>
      <c r="J477" s="360">
        <v>0.02</v>
      </c>
      <c r="K477" s="360"/>
      <c r="L477" s="360"/>
      <c r="M477" s="360"/>
      <c r="N477" s="360">
        <v>0.3</v>
      </c>
      <c r="O477" s="360">
        <v>0.3</v>
      </c>
      <c r="P477" s="360"/>
      <c r="Q477" s="360"/>
      <c r="R477" s="360"/>
      <c r="S477" s="360">
        <f t="shared" si="64"/>
        <v>0</v>
      </c>
      <c r="T477" s="360"/>
      <c r="U477" s="360"/>
      <c r="V477" s="360"/>
      <c r="W477" s="360"/>
      <c r="X477" s="360"/>
      <c r="Y477" s="360"/>
      <c r="Z477" s="360">
        <f t="shared" si="62"/>
        <v>0</v>
      </c>
      <c r="AA477" s="360"/>
      <c r="AB477" s="360"/>
      <c r="AC477" s="360"/>
      <c r="AD477" s="360"/>
      <c r="AE477" s="360"/>
      <c r="AF477" s="360"/>
      <c r="AG477" s="360"/>
      <c r="AH477" s="360"/>
      <c r="AI477" s="360"/>
      <c r="AJ477" s="360"/>
      <c r="AK477" s="360"/>
      <c r="AL477" s="360"/>
      <c r="AM477" s="360"/>
      <c r="AN477" s="360"/>
      <c r="AO477" s="360"/>
      <c r="AP477" s="360">
        <f t="shared" si="63"/>
        <v>0</v>
      </c>
      <c r="AQ477" s="360"/>
      <c r="AR477" s="367"/>
      <c r="AS477" s="367"/>
      <c r="AT477" s="357" t="s">
        <v>2115</v>
      </c>
      <c r="AU477" s="358" t="s">
        <v>158</v>
      </c>
      <c r="AV477" s="360" t="s">
        <v>197</v>
      </c>
      <c r="AW477" s="360" t="s">
        <v>198</v>
      </c>
      <c r="AX477" s="357"/>
      <c r="AY477" s="379"/>
      <c r="AZ477" s="380"/>
    </row>
    <row r="478" spans="1:52" s="356" customFormat="1" ht="60.6" customHeight="1">
      <c r="A478" s="357">
        <v>381</v>
      </c>
      <c r="B478" s="357">
        <v>49</v>
      </c>
      <c r="C478" s="357" t="s">
        <v>326</v>
      </c>
      <c r="D478" s="359" t="s">
        <v>2116</v>
      </c>
      <c r="E478" s="360">
        <v>0.95</v>
      </c>
      <c r="F478" s="367"/>
      <c r="G478" s="360" t="s">
        <v>2117</v>
      </c>
      <c r="H478" s="360">
        <f t="shared" si="60"/>
        <v>0.95</v>
      </c>
      <c r="I478" s="360">
        <f t="shared" si="61"/>
        <v>0.01</v>
      </c>
      <c r="J478" s="360">
        <v>0.01</v>
      </c>
      <c r="K478" s="360"/>
      <c r="L478" s="360"/>
      <c r="M478" s="360"/>
      <c r="N478" s="360">
        <v>0.42</v>
      </c>
      <c r="O478" s="360">
        <v>0.52</v>
      </c>
      <c r="P478" s="360"/>
      <c r="Q478" s="360"/>
      <c r="R478" s="360"/>
      <c r="S478" s="360">
        <f t="shared" si="64"/>
        <v>0</v>
      </c>
      <c r="T478" s="360"/>
      <c r="U478" s="360"/>
      <c r="V478" s="360"/>
      <c r="W478" s="360"/>
      <c r="X478" s="360"/>
      <c r="Y478" s="360"/>
      <c r="Z478" s="360">
        <f t="shared" si="62"/>
        <v>0</v>
      </c>
      <c r="AA478" s="360"/>
      <c r="AB478" s="360"/>
      <c r="AC478" s="360"/>
      <c r="AD478" s="360"/>
      <c r="AE478" s="360"/>
      <c r="AF478" s="360"/>
      <c r="AG478" s="360"/>
      <c r="AH478" s="360"/>
      <c r="AI478" s="360"/>
      <c r="AJ478" s="360"/>
      <c r="AK478" s="360"/>
      <c r="AL478" s="360"/>
      <c r="AM478" s="360"/>
      <c r="AN478" s="360"/>
      <c r="AO478" s="360"/>
      <c r="AP478" s="360">
        <f t="shared" si="63"/>
        <v>0</v>
      </c>
      <c r="AQ478" s="360"/>
      <c r="AR478" s="367"/>
      <c r="AS478" s="367"/>
      <c r="AT478" s="357" t="s">
        <v>2118</v>
      </c>
      <c r="AU478" s="358" t="s">
        <v>157</v>
      </c>
      <c r="AV478" s="360" t="s">
        <v>197</v>
      </c>
      <c r="AW478" s="360" t="s">
        <v>198</v>
      </c>
      <c r="AX478" s="357"/>
      <c r="AY478" s="379"/>
      <c r="AZ478" s="380"/>
    </row>
    <row r="479" spans="1:52" s="356" customFormat="1" ht="60.6" customHeight="1">
      <c r="A479" s="357">
        <v>381</v>
      </c>
      <c r="B479" s="357">
        <v>50</v>
      </c>
      <c r="C479" s="357" t="s">
        <v>326</v>
      </c>
      <c r="D479" s="359" t="s">
        <v>2119</v>
      </c>
      <c r="E479" s="360">
        <v>0.1</v>
      </c>
      <c r="F479" s="367"/>
      <c r="G479" s="360" t="s">
        <v>2120</v>
      </c>
      <c r="H479" s="360">
        <f t="shared" si="60"/>
        <v>9.9999999999999992E-2</v>
      </c>
      <c r="I479" s="360">
        <f t="shared" si="61"/>
        <v>0.01</v>
      </c>
      <c r="J479" s="360">
        <v>0.01</v>
      </c>
      <c r="K479" s="360"/>
      <c r="L479" s="360"/>
      <c r="M479" s="360"/>
      <c r="N479" s="360"/>
      <c r="O479" s="360">
        <v>0.09</v>
      </c>
      <c r="P479" s="360"/>
      <c r="Q479" s="360"/>
      <c r="R479" s="360"/>
      <c r="S479" s="360">
        <f t="shared" si="64"/>
        <v>0</v>
      </c>
      <c r="T479" s="360"/>
      <c r="U479" s="360"/>
      <c r="V479" s="360"/>
      <c r="W479" s="360"/>
      <c r="X479" s="360"/>
      <c r="Y479" s="360"/>
      <c r="Z479" s="360">
        <f t="shared" si="62"/>
        <v>0</v>
      </c>
      <c r="AA479" s="360"/>
      <c r="AB479" s="360"/>
      <c r="AC479" s="360"/>
      <c r="AD479" s="360"/>
      <c r="AE479" s="360"/>
      <c r="AF479" s="360"/>
      <c r="AG479" s="360"/>
      <c r="AH479" s="360"/>
      <c r="AI479" s="360"/>
      <c r="AJ479" s="360"/>
      <c r="AK479" s="360"/>
      <c r="AL479" s="360"/>
      <c r="AM479" s="360"/>
      <c r="AN479" s="360"/>
      <c r="AO479" s="360"/>
      <c r="AP479" s="360">
        <f t="shared" si="63"/>
        <v>0</v>
      </c>
      <c r="AQ479" s="360"/>
      <c r="AR479" s="367"/>
      <c r="AS479" s="367"/>
      <c r="AT479" s="357" t="s">
        <v>2121</v>
      </c>
      <c r="AU479" s="357" t="s">
        <v>1801</v>
      </c>
      <c r="AV479" s="360" t="s">
        <v>197</v>
      </c>
      <c r="AW479" s="360" t="s">
        <v>198</v>
      </c>
      <c r="AX479" s="357"/>
      <c r="AY479" s="379"/>
      <c r="AZ479" s="380"/>
    </row>
    <row r="480" spans="1:52" s="356" customFormat="1" ht="60.6" customHeight="1">
      <c r="A480" s="357">
        <v>381</v>
      </c>
      <c r="B480" s="357">
        <v>51</v>
      </c>
      <c r="C480" s="357" t="s">
        <v>326</v>
      </c>
      <c r="D480" s="359" t="s">
        <v>2122</v>
      </c>
      <c r="E480" s="360">
        <v>0.2</v>
      </c>
      <c r="F480" s="367"/>
      <c r="G480" s="360" t="s">
        <v>2123</v>
      </c>
      <c r="H480" s="360">
        <f t="shared" si="60"/>
        <v>0.2</v>
      </c>
      <c r="I480" s="360">
        <f t="shared" si="61"/>
        <v>0.01</v>
      </c>
      <c r="J480" s="360">
        <v>0.01</v>
      </c>
      <c r="K480" s="360"/>
      <c r="L480" s="360"/>
      <c r="M480" s="360"/>
      <c r="N480" s="360"/>
      <c r="O480" s="360">
        <v>0.19</v>
      </c>
      <c r="P480" s="360"/>
      <c r="Q480" s="360"/>
      <c r="R480" s="360"/>
      <c r="S480" s="360">
        <f t="shared" si="64"/>
        <v>0</v>
      </c>
      <c r="T480" s="360"/>
      <c r="U480" s="360"/>
      <c r="V480" s="360"/>
      <c r="W480" s="360"/>
      <c r="X480" s="360"/>
      <c r="Y480" s="360"/>
      <c r="Z480" s="360">
        <f t="shared" si="62"/>
        <v>0</v>
      </c>
      <c r="AA480" s="360"/>
      <c r="AB480" s="360"/>
      <c r="AC480" s="360"/>
      <c r="AD480" s="360"/>
      <c r="AE480" s="360"/>
      <c r="AF480" s="360"/>
      <c r="AG480" s="360"/>
      <c r="AH480" s="360"/>
      <c r="AI480" s="360"/>
      <c r="AJ480" s="360"/>
      <c r="AK480" s="360"/>
      <c r="AL480" s="360"/>
      <c r="AM480" s="360"/>
      <c r="AN480" s="360"/>
      <c r="AO480" s="360"/>
      <c r="AP480" s="360">
        <f t="shared" si="63"/>
        <v>0</v>
      </c>
      <c r="AQ480" s="360"/>
      <c r="AR480" s="367"/>
      <c r="AS480" s="367"/>
      <c r="AT480" s="357" t="s">
        <v>2124</v>
      </c>
      <c r="AU480" s="358" t="s">
        <v>153</v>
      </c>
      <c r="AV480" s="360" t="s">
        <v>197</v>
      </c>
      <c r="AW480" s="360" t="s">
        <v>198</v>
      </c>
      <c r="AX480" s="357"/>
      <c r="AY480" s="379"/>
      <c r="AZ480" s="380"/>
    </row>
    <row r="481" spans="1:52" s="356" customFormat="1" ht="81.599999999999994" customHeight="1">
      <c r="A481" s="357">
        <v>381</v>
      </c>
      <c r="B481" s="357">
        <v>52</v>
      </c>
      <c r="C481" s="357" t="s">
        <v>326</v>
      </c>
      <c r="D481" s="359" t="s">
        <v>2125</v>
      </c>
      <c r="E481" s="360">
        <v>0.85</v>
      </c>
      <c r="F481" s="367"/>
      <c r="G481" s="360" t="s">
        <v>2126</v>
      </c>
      <c r="H481" s="360">
        <f t="shared" si="60"/>
        <v>0.85</v>
      </c>
      <c r="I481" s="360">
        <f t="shared" si="61"/>
        <v>0.01</v>
      </c>
      <c r="J481" s="360">
        <v>0.01</v>
      </c>
      <c r="K481" s="360"/>
      <c r="L481" s="360"/>
      <c r="M481" s="360"/>
      <c r="N481" s="360"/>
      <c r="O481" s="360">
        <v>0.84</v>
      </c>
      <c r="P481" s="360"/>
      <c r="Q481" s="360"/>
      <c r="R481" s="360"/>
      <c r="S481" s="360">
        <f t="shared" si="64"/>
        <v>0</v>
      </c>
      <c r="T481" s="360"/>
      <c r="U481" s="360"/>
      <c r="V481" s="360"/>
      <c r="W481" s="360"/>
      <c r="X481" s="360"/>
      <c r="Y481" s="360"/>
      <c r="Z481" s="360">
        <f t="shared" si="62"/>
        <v>0</v>
      </c>
      <c r="AA481" s="360"/>
      <c r="AB481" s="360"/>
      <c r="AC481" s="360"/>
      <c r="AD481" s="360"/>
      <c r="AE481" s="360"/>
      <c r="AF481" s="360"/>
      <c r="AG481" s="360"/>
      <c r="AH481" s="360"/>
      <c r="AI481" s="360"/>
      <c r="AJ481" s="360"/>
      <c r="AK481" s="360"/>
      <c r="AL481" s="360"/>
      <c r="AM481" s="360"/>
      <c r="AN481" s="360"/>
      <c r="AO481" s="360"/>
      <c r="AP481" s="360">
        <f t="shared" si="63"/>
        <v>0</v>
      </c>
      <c r="AQ481" s="360"/>
      <c r="AR481" s="367"/>
      <c r="AS481" s="367"/>
      <c r="AT481" s="357" t="s">
        <v>2127</v>
      </c>
      <c r="AU481" s="358" t="s">
        <v>155</v>
      </c>
      <c r="AV481" s="360" t="s">
        <v>197</v>
      </c>
      <c r="AW481" s="360" t="s">
        <v>198</v>
      </c>
      <c r="AX481" s="357"/>
      <c r="AY481" s="379"/>
      <c r="AZ481" s="380"/>
    </row>
    <row r="482" spans="1:52" s="356" customFormat="1" ht="60.6" customHeight="1">
      <c r="A482" s="357">
        <v>381</v>
      </c>
      <c r="B482" s="357">
        <v>53</v>
      </c>
      <c r="C482" s="357" t="s">
        <v>326</v>
      </c>
      <c r="D482" s="359" t="s">
        <v>2128</v>
      </c>
      <c r="E482" s="360">
        <v>0.86</v>
      </c>
      <c r="F482" s="367"/>
      <c r="G482" s="360" t="s">
        <v>2129</v>
      </c>
      <c r="H482" s="360">
        <f t="shared" si="60"/>
        <v>0.86</v>
      </c>
      <c r="I482" s="360">
        <f t="shared" si="61"/>
        <v>0.01</v>
      </c>
      <c r="J482" s="360">
        <v>0.01</v>
      </c>
      <c r="K482" s="360"/>
      <c r="L482" s="360"/>
      <c r="M482" s="360"/>
      <c r="N482" s="360"/>
      <c r="O482" s="360">
        <v>0.85</v>
      </c>
      <c r="P482" s="360"/>
      <c r="Q482" s="360"/>
      <c r="R482" s="360"/>
      <c r="S482" s="360">
        <f t="shared" si="64"/>
        <v>0</v>
      </c>
      <c r="T482" s="360"/>
      <c r="U482" s="360"/>
      <c r="V482" s="360"/>
      <c r="W482" s="360"/>
      <c r="X482" s="360"/>
      <c r="Y482" s="360"/>
      <c r="Z482" s="360">
        <f t="shared" si="62"/>
        <v>0</v>
      </c>
      <c r="AA482" s="360"/>
      <c r="AB482" s="360"/>
      <c r="AC482" s="360"/>
      <c r="AD482" s="360"/>
      <c r="AE482" s="360"/>
      <c r="AF482" s="360"/>
      <c r="AG482" s="360"/>
      <c r="AH482" s="360"/>
      <c r="AI482" s="360"/>
      <c r="AJ482" s="360"/>
      <c r="AK482" s="360"/>
      <c r="AL482" s="360"/>
      <c r="AM482" s="360"/>
      <c r="AN482" s="360"/>
      <c r="AO482" s="360"/>
      <c r="AP482" s="360">
        <f t="shared" si="63"/>
        <v>0</v>
      </c>
      <c r="AQ482" s="360"/>
      <c r="AR482" s="367"/>
      <c r="AS482" s="367"/>
      <c r="AT482" s="357" t="s">
        <v>2130</v>
      </c>
      <c r="AU482" s="358" t="s">
        <v>1800</v>
      </c>
      <c r="AV482" s="360" t="s">
        <v>197</v>
      </c>
      <c r="AW482" s="360" t="s">
        <v>198</v>
      </c>
      <c r="AX482" s="357"/>
      <c r="AY482" s="379"/>
      <c r="AZ482" s="380"/>
    </row>
    <row r="483" spans="1:52" s="356" customFormat="1" ht="60.6" customHeight="1">
      <c r="A483" s="357">
        <v>381</v>
      </c>
      <c r="B483" s="357">
        <v>54</v>
      </c>
      <c r="C483" s="357" t="s">
        <v>326</v>
      </c>
      <c r="D483" s="359" t="s">
        <v>2131</v>
      </c>
      <c r="E483" s="360">
        <v>1.1200000000000001</v>
      </c>
      <c r="F483" s="367"/>
      <c r="G483" s="360" t="s">
        <v>2132</v>
      </c>
      <c r="H483" s="360">
        <f t="shared" si="60"/>
        <v>1.1200000000000001</v>
      </c>
      <c r="I483" s="360">
        <f t="shared" si="61"/>
        <v>0.02</v>
      </c>
      <c r="J483" s="360">
        <v>0.02</v>
      </c>
      <c r="K483" s="360"/>
      <c r="L483" s="360"/>
      <c r="M483" s="360"/>
      <c r="N483" s="360">
        <v>0.1</v>
      </c>
      <c r="O483" s="360">
        <v>1</v>
      </c>
      <c r="P483" s="360"/>
      <c r="Q483" s="360"/>
      <c r="R483" s="360"/>
      <c r="S483" s="360">
        <f t="shared" si="64"/>
        <v>0</v>
      </c>
      <c r="T483" s="360"/>
      <c r="U483" s="360"/>
      <c r="V483" s="360"/>
      <c r="W483" s="360"/>
      <c r="X483" s="360"/>
      <c r="Y483" s="360"/>
      <c r="Z483" s="360">
        <f t="shared" si="62"/>
        <v>0</v>
      </c>
      <c r="AA483" s="360"/>
      <c r="AB483" s="360"/>
      <c r="AC483" s="360"/>
      <c r="AD483" s="360"/>
      <c r="AE483" s="360"/>
      <c r="AF483" s="360"/>
      <c r="AG483" s="360"/>
      <c r="AH483" s="360"/>
      <c r="AI483" s="360"/>
      <c r="AJ483" s="360"/>
      <c r="AK483" s="360"/>
      <c r="AL483" s="360"/>
      <c r="AM483" s="360"/>
      <c r="AN483" s="360"/>
      <c r="AO483" s="360"/>
      <c r="AP483" s="360">
        <f t="shared" si="63"/>
        <v>0</v>
      </c>
      <c r="AQ483" s="360"/>
      <c r="AR483" s="367"/>
      <c r="AS483" s="367"/>
      <c r="AT483" s="357" t="s">
        <v>2133</v>
      </c>
      <c r="AU483" s="358" t="s">
        <v>159</v>
      </c>
      <c r="AV483" s="360" t="s">
        <v>197</v>
      </c>
      <c r="AW483" s="360" t="s">
        <v>198</v>
      </c>
      <c r="AX483" s="357"/>
      <c r="AY483" s="379"/>
      <c r="AZ483" s="380"/>
    </row>
    <row r="484" spans="1:52" s="356" customFormat="1" ht="60.6" customHeight="1">
      <c r="A484" s="357">
        <v>381</v>
      </c>
      <c r="B484" s="357">
        <v>55</v>
      </c>
      <c r="C484" s="357" t="s">
        <v>326</v>
      </c>
      <c r="D484" s="359" t="s">
        <v>2134</v>
      </c>
      <c r="E484" s="360">
        <v>0.71</v>
      </c>
      <c r="F484" s="367"/>
      <c r="G484" s="360" t="s">
        <v>2135</v>
      </c>
      <c r="H484" s="360">
        <f t="shared" si="60"/>
        <v>0.71</v>
      </c>
      <c r="I484" s="360">
        <f t="shared" si="61"/>
        <v>0.01</v>
      </c>
      <c r="J484" s="360">
        <v>0.01</v>
      </c>
      <c r="K484" s="360"/>
      <c r="L484" s="360"/>
      <c r="M484" s="360"/>
      <c r="N484" s="360"/>
      <c r="O484" s="360">
        <v>0.7</v>
      </c>
      <c r="P484" s="360"/>
      <c r="Q484" s="360"/>
      <c r="R484" s="360"/>
      <c r="S484" s="360">
        <f t="shared" si="64"/>
        <v>0</v>
      </c>
      <c r="T484" s="360"/>
      <c r="U484" s="360"/>
      <c r="V484" s="360"/>
      <c r="W484" s="360"/>
      <c r="X484" s="360"/>
      <c r="Y484" s="360"/>
      <c r="Z484" s="360">
        <f t="shared" si="62"/>
        <v>0</v>
      </c>
      <c r="AA484" s="360"/>
      <c r="AB484" s="360"/>
      <c r="AC484" s="360"/>
      <c r="AD484" s="360"/>
      <c r="AE484" s="360"/>
      <c r="AF484" s="360"/>
      <c r="AG484" s="360"/>
      <c r="AH484" s="360"/>
      <c r="AI484" s="360"/>
      <c r="AJ484" s="360"/>
      <c r="AK484" s="360"/>
      <c r="AL484" s="360"/>
      <c r="AM484" s="360"/>
      <c r="AN484" s="360"/>
      <c r="AO484" s="360"/>
      <c r="AP484" s="360">
        <f t="shared" si="63"/>
        <v>0</v>
      </c>
      <c r="AQ484" s="360"/>
      <c r="AR484" s="367"/>
      <c r="AS484" s="367"/>
      <c r="AT484" s="357" t="s">
        <v>2136</v>
      </c>
      <c r="AU484" s="358" t="s">
        <v>1795</v>
      </c>
      <c r="AV484" s="360" t="s">
        <v>197</v>
      </c>
      <c r="AW484" s="360" t="s">
        <v>198</v>
      </c>
      <c r="AX484" s="357"/>
      <c r="AY484" s="379"/>
      <c r="AZ484" s="380"/>
    </row>
    <row r="485" spans="1:52" s="356" customFormat="1" ht="60.6" customHeight="1">
      <c r="A485" s="357">
        <v>381</v>
      </c>
      <c r="B485" s="357">
        <v>56</v>
      </c>
      <c r="C485" s="357" t="s">
        <v>326</v>
      </c>
      <c r="D485" s="359" t="s">
        <v>2137</v>
      </c>
      <c r="E485" s="360">
        <v>0.32</v>
      </c>
      <c r="F485" s="367"/>
      <c r="G485" s="360" t="s">
        <v>2138</v>
      </c>
      <c r="H485" s="360">
        <f t="shared" si="60"/>
        <v>0.32</v>
      </c>
      <c r="I485" s="360">
        <f t="shared" si="61"/>
        <v>0.01</v>
      </c>
      <c r="J485" s="360">
        <v>0.01</v>
      </c>
      <c r="K485" s="360"/>
      <c r="L485" s="360"/>
      <c r="M485" s="360"/>
      <c r="N485" s="360"/>
      <c r="O485" s="360">
        <v>0.31</v>
      </c>
      <c r="P485" s="360"/>
      <c r="Q485" s="360"/>
      <c r="R485" s="360"/>
      <c r="S485" s="360">
        <f t="shared" si="64"/>
        <v>0</v>
      </c>
      <c r="T485" s="360"/>
      <c r="U485" s="360"/>
      <c r="V485" s="360"/>
      <c r="W485" s="360"/>
      <c r="X485" s="360"/>
      <c r="Y485" s="360"/>
      <c r="Z485" s="360">
        <f t="shared" si="62"/>
        <v>0</v>
      </c>
      <c r="AA485" s="360"/>
      <c r="AB485" s="360"/>
      <c r="AC485" s="360"/>
      <c r="AD485" s="360"/>
      <c r="AE485" s="360"/>
      <c r="AF485" s="360"/>
      <c r="AG485" s="360"/>
      <c r="AH485" s="360"/>
      <c r="AI485" s="360"/>
      <c r="AJ485" s="360"/>
      <c r="AK485" s="360"/>
      <c r="AL485" s="360"/>
      <c r="AM485" s="360"/>
      <c r="AN485" s="360"/>
      <c r="AO485" s="360"/>
      <c r="AP485" s="360">
        <f t="shared" si="63"/>
        <v>0</v>
      </c>
      <c r="AQ485" s="360"/>
      <c r="AR485" s="367"/>
      <c r="AS485" s="367"/>
      <c r="AT485" s="357" t="s">
        <v>2139</v>
      </c>
      <c r="AU485" s="358" t="s">
        <v>1796</v>
      </c>
      <c r="AV485" s="360" t="s">
        <v>197</v>
      </c>
      <c r="AW485" s="360" t="s">
        <v>198</v>
      </c>
      <c r="AX485" s="357"/>
      <c r="AY485" s="379"/>
      <c r="AZ485" s="380"/>
    </row>
    <row r="486" spans="1:52" s="356" customFormat="1" ht="60.6" customHeight="1">
      <c r="A486" s="357">
        <v>381</v>
      </c>
      <c r="B486" s="357">
        <v>57</v>
      </c>
      <c r="C486" s="357" t="s">
        <v>326</v>
      </c>
      <c r="D486" s="359" t="s">
        <v>2140</v>
      </c>
      <c r="E486" s="360">
        <v>0.43</v>
      </c>
      <c r="F486" s="367"/>
      <c r="G486" s="360" t="s">
        <v>746</v>
      </c>
      <c r="H486" s="360">
        <f t="shared" si="60"/>
        <v>0.43</v>
      </c>
      <c r="I486" s="360">
        <f t="shared" si="61"/>
        <v>0.01</v>
      </c>
      <c r="J486" s="360">
        <v>0.01</v>
      </c>
      <c r="K486" s="360"/>
      <c r="L486" s="360"/>
      <c r="M486" s="360"/>
      <c r="N486" s="360"/>
      <c r="O486" s="360">
        <v>0.42</v>
      </c>
      <c r="P486" s="360"/>
      <c r="Q486" s="360"/>
      <c r="R486" s="360"/>
      <c r="S486" s="360">
        <f t="shared" si="64"/>
        <v>0</v>
      </c>
      <c r="T486" s="360"/>
      <c r="U486" s="360"/>
      <c r="V486" s="360"/>
      <c r="W486" s="360"/>
      <c r="X486" s="360"/>
      <c r="Y486" s="360"/>
      <c r="Z486" s="360">
        <f t="shared" si="62"/>
        <v>0</v>
      </c>
      <c r="AA486" s="360"/>
      <c r="AB486" s="360"/>
      <c r="AC486" s="360"/>
      <c r="AD486" s="360"/>
      <c r="AE486" s="360"/>
      <c r="AF486" s="360"/>
      <c r="AG486" s="360"/>
      <c r="AH486" s="360"/>
      <c r="AI486" s="360"/>
      <c r="AJ486" s="360"/>
      <c r="AK486" s="360"/>
      <c r="AL486" s="360"/>
      <c r="AM486" s="360"/>
      <c r="AN486" s="360"/>
      <c r="AO486" s="360"/>
      <c r="AP486" s="360">
        <f t="shared" si="63"/>
        <v>0</v>
      </c>
      <c r="AQ486" s="360"/>
      <c r="AR486" s="367"/>
      <c r="AS486" s="367"/>
      <c r="AT486" s="357" t="s">
        <v>1428</v>
      </c>
      <c r="AU486" s="358" t="s">
        <v>1799</v>
      </c>
      <c r="AV486" s="360" t="s">
        <v>197</v>
      </c>
      <c r="AW486" s="360" t="s">
        <v>198</v>
      </c>
      <c r="AX486" s="357"/>
      <c r="AY486" s="379"/>
      <c r="AZ486" s="380"/>
    </row>
    <row r="487" spans="1:52" s="356" customFormat="1" ht="60.6" customHeight="1">
      <c r="A487" s="357">
        <v>381</v>
      </c>
      <c r="B487" s="357">
        <v>58</v>
      </c>
      <c r="C487" s="357" t="s">
        <v>326</v>
      </c>
      <c r="D487" s="359" t="s">
        <v>747</v>
      </c>
      <c r="E487" s="360">
        <v>0.52</v>
      </c>
      <c r="F487" s="367"/>
      <c r="G487" s="360" t="s">
        <v>748</v>
      </c>
      <c r="H487" s="360">
        <f t="shared" si="60"/>
        <v>0.52</v>
      </c>
      <c r="I487" s="360">
        <f t="shared" si="61"/>
        <v>0.01</v>
      </c>
      <c r="J487" s="360">
        <v>0.01</v>
      </c>
      <c r="K487" s="360"/>
      <c r="L487" s="360"/>
      <c r="M487" s="360"/>
      <c r="N487" s="360"/>
      <c r="O487" s="360">
        <v>0.51</v>
      </c>
      <c r="P487" s="360"/>
      <c r="Q487" s="360"/>
      <c r="R487" s="360"/>
      <c r="S487" s="360">
        <f t="shared" si="64"/>
        <v>0</v>
      </c>
      <c r="T487" s="360"/>
      <c r="U487" s="360"/>
      <c r="V487" s="360"/>
      <c r="W487" s="360"/>
      <c r="X487" s="360"/>
      <c r="Y487" s="360"/>
      <c r="Z487" s="360">
        <f t="shared" si="62"/>
        <v>0</v>
      </c>
      <c r="AA487" s="360"/>
      <c r="AB487" s="360"/>
      <c r="AC487" s="360"/>
      <c r="AD487" s="360"/>
      <c r="AE487" s="360"/>
      <c r="AF487" s="360"/>
      <c r="AG487" s="360"/>
      <c r="AH487" s="360"/>
      <c r="AI487" s="360"/>
      <c r="AJ487" s="360"/>
      <c r="AK487" s="360"/>
      <c r="AL487" s="360"/>
      <c r="AM487" s="360"/>
      <c r="AN487" s="360"/>
      <c r="AO487" s="360"/>
      <c r="AP487" s="360">
        <f t="shared" si="63"/>
        <v>0</v>
      </c>
      <c r="AQ487" s="360"/>
      <c r="AR487" s="367"/>
      <c r="AS487" s="367"/>
      <c r="AT487" s="357" t="s">
        <v>749</v>
      </c>
      <c r="AU487" s="358" t="s">
        <v>199</v>
      </c>
      <c r="AV487" s="360" t="s">
        <v>197</v>
      </c>
      <c r="AW487" s="360" t="s">
        <v>198</v>
      </c>
      <c r="AX487" s="357"/>
      <c r="AY487" s="379"/>
      <c r="AZ487" s="380"/>
    </row>
    <row r="488" spans="1:52" s="356" customFormat="1" ht="60.6" customHeight="1">
      <c r="A488" s="357">
        <v>381</v>
      </c>
      <c r="B488" s="357">
        <v>59</v>
      </c>
      <c r="C488" s="357" t="s">
        <v>326</v>
      </c>
      <c r="D488" s="359" t="s">
        <v>750</v>
      </c>
      <c r="E488" s="360">
        <v>0.25</v>
      </c>
      <c r="F488" s="367"/>
      <c r="G488" s="360" t="s">
        <v>751</v>
      </c>
      <c r="H488" s="360">
        <f t="shared" si="60"/>
        <v>0.25</v>
      </c>
      <c r="I488" s="360">
        <f t="shared" si="61"/>
        <v>0.01</v>
      </c>
      <c r="J488" s="360">
        <v>0.01</v>
      </c>
      <c r="K488" s="360"/>
      <c r="L488" s="360"/>
      <c r="M488" s="360"/>
      <c r="N488" s="360"/>
      <c r="O488" s="360">
        <v>0.24</v>
      </c>
      <c r="P488" s="360"/>
      <c r="Q488" s="360"/>
      <c r="R488" s="360"/>
      <c r="S488" s="360">
        <f t="shared" si="64"/>
        <v>0</v>
      </c>
      <c r="T488" s="360"/>
      <c r="U488" s="360"/>
      <c r="V488" s="360"/>
      <c r="W488" s="360"/>
      <c r="X488" s="360"/>
      <c r="Y488" s="360"/>
      <c r="Z488" s="360">
        <f t="shared" si="62"/>
        <v>0</v>
      </c>
      <c r="AA488" s="360"/>
      <c r="AB488" s="360"/>
      <c r="AC488" s="360"/>
      <c r="AD488" s="360"/>
      <c r="AE488" s="360"/>
      <c r="AF488" s="360"/>
      <c r="AG488" s="360"/>
      <c r="AH488" s="360"/>
      <c r="AI488" s="360"/>
      <c r="AJ488" s="360"/>
      <c r="AK488" s="360"/>
      <c r="AL488" s="360"/>
      <c r="AM488" s="360"/>
      <c r="AN488" s="360"/>
      <c r="AO488" s="360"/>
      <c r="AP488" s="360">
        <f t="shared" si="63"/>
        <v>0</v>
      </c>
      <c r="AQ488" s="360"/>
      <c r="AR488" s="367"/>
      <c r="AS488" s="367"/>
      <c r="AT488" s="357" t="s">
        <v>752</v>
      </c>
      <c r="AU488" s="358" t="s">
        <v>160</v>
      </c>
      <c r="AV488" s="360" t="s">
        <v>197</v>
      </c>
      <c r="AW488" s="360" t="s">
        <v>198</v>
      </c>
      <c r="AX488" s="357"/>
      <c r="AY488" s="379"/>
      <c r="AZ488" s="380"/>
    </row>
    <row r="489" spans="1:52" s="356" customFormat="1" ht="60.6" customHeight="1">
      <c r="A489" s="357">
        <v>381</v>
      </c>
      <c r="B489" s="357">
        <v>60</v>
      </c>
      <c r="C489" s="357" t="s">
        <v>326</v>
      </c>
      <c r="D489" s="359" t="s">
        <v>753</v>
      </c>
      <c r="E489" s="360">
        <v>0.98</v>
      </c>
      <c r="F489" s="367"/>
      <c r="G489" s="360" t="s">
        <v>754</v>
      </c>
      <c r="H489" s="360">
        <f t="shared" si="60"/>
        <v>0.98</v>
      </c>
      <c r="I489" s="360">
        <f t="shared" si="61"/>
        <v>0.01</v>
      </c>
      <c r="J489" s="360">
        <v>0.01</v>
      </c>
      <c r="K489" s="360"/>
      <c r="L489" s="360"/>
      <c r="M489" s="360"/>
      <c r="N489" s="360"/>
      <c r="O489" s="360">
        <v>0.97</v>
      </c>
      <c r="P489" s="360"/>
      <c r="Q489" s="360"/>
      <c r="R489" s="360"/>
      <c r="S489" s="360">
        <f t="shared" si="64"/>
        <v>0</v>
      </c>
      <c r="T489" s="360"/>
      <c r="U489" s="360"/>
      <c r="V489" s="360"/>
      <c r="W489" s="360"/>
      <c r="X489" s="360"/>
      <c r="Y489" s="360"/>
      <c r="Z489" s="360">
        <f t="shared" si="62"/>
        <v>0</v>
      </c>
      <c r="AA489" s="360"/>
      <c r="AB489" s="360"/>
      <c r="AC489" s="360"/>
      <c r="AD489" s="360"/>
      <c r="AE489" s="360"/>
      <c r="AF489" s="360"/>
      <c r="AG489" s="360"/>
      <c r="AH489" s="360"/>
      <c r="AI489" s="360"/>
      <c r="AJ489" s="360"/>
      <c r="AK489" s="360"/>
      <c r="AL489" s="360"/>
      <c r="AM489" s="360"/>
      <c r="AN489" s="360"/>
      <c r="AO489" s="360"/>
      <c r="AP489" s="360">
        <f t="shared" si="63"/>
        <v>0</v>
      </c>
      <c r="AQ489" s="360"/>
      <c r="AR489" s="367"/>
      <c r="AS489" s="367"/>
      <c r="AT489" s="357" t="s">
        <v>755</v>
      </c>
      <c r="AU489" s="358" t="s">
        <v>161</v>
      </c>
      <c r="AV489" s="360" t="s">
        <v>197</v>
      </c>
      <c r="AW489" s="360" t="s">
        <v>198</v>
      </c>
      <c r="AX489" s="357"/>
      <c r="AY489" s="379"/>
      <c r="AZ489" s="380"/>
    </row>
    <row r="490" spans="1:52" s="356" customFormat="1" ht="60.6" customHeight="1">
      <c r="A490" s="357">
        <v>381</v>
      </c>
      <c r="B490" s="357">
        <v>61</v>
      </c>
      <c r="C490" s="357" t="s">
        <v>326</v>
      </c>
      <c r="D490" s="359" t="s">
        <v>756</v>
      </c>
      <c r="E490" s="360">
        <v>0.02</v>
      </c>
      <c r="F490" s="367"/>
      <c r="G490" s="360" t="s">
        <v>311</v>
      </c>
      <c r="H490" s="360">
        <f t="shared" si="60"/>
        <v>0.02</v>
      </c>
      <c r="I490" s="360">
        <f t="shared" si="61"/>
        <v>0</v>
      </c>
      <c r="J490" s="360"/>
      <c r="K490" s="360"/>
      <c r="L490" s="360"/>
      <c r="M490" s="360"/>
      <c r="N490" s="360"/>
      <c r="O490" s="360">
        <v>0.02</v>
      </c>
      <c r="P490" s="360"/>
      <c r="Q490" s="360"/>
      <c r="R490" s="360"/>
      <c r="S490" s="360">
        <f t="shared" si="64"/>
        <v>0</v>
      </c>
      <c r="T490" s="360"/>
      <c r="U490" s="360"/>
      <c r="V490" s="360"/>
      <c r="W490" s="360"/>
      <c r="X490" s="360"/>
      <c r="Y490" s="360"/>
      <c r="Z490" s="360">
        <f t="shared" si="62"/>
        <v>0</v>
      </c>
      <c r="AA490" s="360"/>
      <c r="AB490" s="360"/>
      <c r="AC490" s="360"/>
      <c r="AD490" s="360"/>
      <c r="AE490" s="360"/>
      <c r="AF490" s="360"/>
      <c r="AG490" s="360"/>
      <c r="AH490" s="360"/>
      <c r="AI490" s="360"/>
      <c r="AJ490" s="360"/>
      <c r="AK490" s="360"/>
      <c r="AL490" s="360"/>
      <c r="AM490" s="360"/>
      <c r="AN490" s="360"/>
      <c r="AO490" s="360"/>
      <c r="AP490" s="360">
        <f t="shared" si="63"/>
        <v>0</v>
      </c>
      <c r="AQ490" s="360"/>
      <c r="AR490" s="367"/>
      <c r="AS490" s="367"/>
      <c r="AT490" s="357" t="s">
        <v>2726</v>
      </c>
      <c r="AU490" s="358" t="s">
        <v>1793</v>
      </c>
      <c r="AV490" s="360" t="s">
        <v>197</v>
      </c>
      <c r="AW490" s="360" t="s">
        <v>198</v>
      </c>
      <c r="AX490" s="357"/>
      <c r="AY490" s="379"/>
      <c r="AZ490" s="380"/>
    </row>
    <row r="491" spans="1:52" s="356" customFormat="1" ht="34.15" customHeight="1">
      <c r="A491" s="357">
        <v>381</v>
      </c>
      <c r="B491" s="357">
        <v>62</v>
      </c>
      <c r="C491" s="357" t="s">
        <v>326</v>
      </c>
      <c r="D491" s="359" t="s">
        <v>2729</v>
      </c>
      <c r="E491" s="360">
        <v>0.3</v>
      </c>
      <c r="F491" s="367"/>
      <c r="G491" s="360" t="s">
        <v>311</v>
      </c>
      <c r="H491" s="360">
        <f t="shared" si="60"/>
        <v>0.3</v>
      </c>
      <c r="I491" s="360">
        <f t="shared" si="61"/>
        <v>0</v>
      </c>
      <c r="J491" s="360"/>
      <c r="K491" s="360"/>
      <c r="L491" s="360"/>
      <c r="M491" s="360"/>
      <c r="N491" s="360"/>
      <c r="O491" s="360">
        <v>0.3</v>
      </c>
      <c r="P491" s="360"/>
      <c r="Q491" s="360"/>
      <c r="R491" s="360"/>
      <c r="S491" s="360">
        <f t="shared" si="64"/>
        <v>0</v>
      </c>
      <c r="T491" s="360"/>
      <c r="U491" s="360"/>
      <c r="V491" s="360"/>
      <c r="W491" s="360"/>
      <c r="X491" s="360"/>
      <c r="Y491" s="360"/>
      <c r="Z491" s="360">
        <f t="shared" si="62"/>
        <v>0</v>
      </c>
      <c r="AA491" s="360"/>
      <c r="AB491" s="360"/>
      <c r="AC491" s="360"/>
      <c r="AD491" s="360"/>
      <c r="AE491" s="360"/>
      <c r="AF491" s="360"/>
      <c r="AG491" s="360"/>
      <c r="AH491" s="360"/>
      <c r="AI491" s="360"/>
      <c r="AJ491" s="360"/>
      <c r="AK491" s="360"/>
      <c r="AL491" s="360"/>
      <c r="AM491" s="360"/>
      <c r="AN491" s="360"/>
      <c r="AO491" s="360"/>
      <c r="AP491" s="360">
        <f t="shared" si="63"/>
        <v>0</v>
      </c>
      <c r="AQ491" s="360"/>
      <c r="AR491" s="367"/>
      <c r="AS491" s="367"/>
      <c r="AT491" s="357" t="s">
        <v>57</v>
      </c>
      <c r="AU491" s="358" t="s">
        <v>1793</v>
      </c>
      <c r="AV491" s="360" t="s">
        <v>197</v>
      </c>
      <c r="AW491" s="360" t="s">
        <v>198</v>
      </c>
      <c r="AX491" s="357"/>
      <c r="AY491" s="379"/>
      <c r="AZ491" s="380"/>
    </row>
    <row r="492" spans="1:52" s="356" customFormat="1" ht="31.15" customHeight="1">
      <c r="A492" s="357">
        <v>381</v>
      </c>
      <c r="B492" s="357">
        <v>63</v>
      </c>
      <c r="C492" s="357" t="s">
        <v>326</v>
      </c>
      <c r="D492" s="359" t="s">
        <v>2730</v>
      </c>
      <c r="E492" s="360">
        <v>0.02</v>
      </c>
      <c r="F492" s="367"/>
      <c r="G492" s="360" t="s">
        <v>311</v>
      </c>
      <c r="H492" s="360">
        <f t="shared" si="60"/>
        <v>0.02</v>
      </c>
      <c r="I492" s="360">
        <f t="shared" si="61"/>
        <v>0</v>
      </c>
      <c r="J492" s="360"/>
      <c r="K492" s="360"/>
      <c r="L492" s="360"/>
      <c r="M492" s="360"/>
      <c r="N492" s="360"/>
      <c r="O492" s="360">
        <v>0.02</v>
      </c>
      <c r="P492" s="360"/>
      <c r="Q492" s="360"/>
      <c r="R492" s="360"/>
      <c r="S492" s="360">
        <f t="shared" si="64"/>
        <v>0</v>
      </c>
      <c r="T492" s="360"/>
      <c r="U492" s="360"/>
      <c r="V492" s="360"/>
      <c r="W492" s="360"/>
      <c r="X492" s="360"/>
      <c r="Y492" s="360"/>
      <c r="Z492" s="360">
        <f t="shared" si="62"/>
        <v>0</v>
      </c>
      <c r="AA492" s="360"/>
      <c r="AB492" s="360"/>
      <c r="AC492" s="360"/>
      <c r="AD492" s="360"/>
      <c r="AE492" s="360"/>
      <c r="AF492" s="360"/>
      <c r="AG492" s="360"/>
      <c r="AH492" s="360"/>
      <c r="AI492" s="360"/>
      <c r="AJ492" s="360"/>
      <c r="AK492" s="360"/>
      <c r="AL492" s="360"/>
      <c r="AM492" s="360"/>
      <c r="AN492" s="360"/>
      <c r="AO492" s="360"/>
      <c r="AP492" s="360">
        <f t="shared" si="63"/>
        <v>0</v>
      </c>
      <c r="AQ492" s="360"/>
      <c r="AR492" s="367"/>
      <c r="AS492" s="367"/>
      <c r="AT492" s="357" t="s">
        <v>571</v>
      </c>
      <c r="AU492" s="358" t="s">
        <v>160</v>
      </c>
      <c r="AV492" s="360" t="s">
        <v>197</v>
      </c>
      <c r="AW492" s="360" t="s">
        <v>198</v>
      </c>
      <c r="AX492" s="357"/>
      <c r="AY492" s="379"/>
      <c r="AZ492" s="380"/>
    </row>
    <row r="493" spans="1:52" s="356" customFormat="1" ht="28.9" customHeight="1">
      <c r="A493" s="357">
        <v>381</v>
      </c>
      <c r="B493" s="357">
        <v>64</v>
      </c>
      <c r="C493" s="357" t="s">
        <v>326</v>
      </c>
      <c r="D493" s="359" t="s">
        <v>2736</v>
      </c>
      <c r="E493" s="360">
        <v>0.01</v>
      </c>
      <c r="F493" s="367"/>
      <c r="G493" s="360" t="s">
        <v>308</v>
      </c>
      <c r="H493" s="360">
        <f t="shared" si="60"/>
        <v>0.01</v>
      </c>
      <c r="I493" s="360">
        <f t="shared" si="61"/>
        <v>0</v>
      </c>
      <c r="J493" s="360"/>
      <c r="K493" s="360"/>
      <c r="L493" s="360"/>
      <c r="M493" s="360"/>
      <c r="N493" s="360">
        <v>0.01</v>
      </c>
      <c r="O493" s="360"/>
      <c r="P493" s="360"/>
      <c r="Q493" s="360"/>
      <c r="R493" s="360"/>
      <c r="S493" s="360">
        <f t="shared" si="64"/>
        <v>0</v>
      </c>
      <c r="T493" s="360"/>
      <c r="U493" s="360"/>
      <c r="V493" s="360"/>
      <c r="W493" s="360"/>
      <c r="X493" s="360"/>
      <c r="Y493" s="360"/>
      <c r="Z493" s="360">
        <f t="shared" si="62"/>
        <v>0</v>
      </c>
      <c r="AA493" s="360"/>
      <c r="AB493" s="360"/>
      <c r="AC493" s="360"/>
      <c r="AD493" s="360"/>
      <c r="AE493" s="360"/>
      <c r="AF493" s="360"/>
      <c r="AG493" s="360"/>
      <c r="AH493" s="360"/>
      <c r="AI493" s="360"/>
      <c r="AJ493" s="360"/>
      <c r="AK493" s="360"/>
      <c r="AL493" s="360"/>
      <c r="AM493" s="360"/>
      <c r="AN493" s="360"/>
      <c r="AO493" s="360"/>
      <c r="AP493" s="360">
        <f t="shared" si="63"/>
        <v>0</v>
      </c>
      <c r="AQ493" s="360"/>
      <c r="AR493" s="367"/>
      <c r="AS493" s="367"/>
      <c r="AT493" s="357" t="s">
        <v>205</v>
      </c>
      <c r="AU493" s="358" t="s">
        <v>153</v>
      </c>
      <c r="AV493" s="360" t="s">
        <v>197</v>
      </c>
      <c r="AW493" s="360" t="s">
        <v>198</v>
      </c>
      <c r="AX493" s="357"/>
      <c r="AY493" s="379"/>
      <c r="AZ493" s="380"/>
    </row>
    <row r="494" spans="1:52" s="356" customFormat="1" ht="28.9" customHeight="1">
      <c r="A494" s="357">
        <v>381</v>
      </c>
      <c r="B494" s="357">
        <v>65</v>
      </c>
      <c r="C494" s="357" t="s">
        <v>326</v>
      </c>
      <c r="D494" s="359" t="s">
        <v>2737</v>
      </c>
      <c r="E494" s="360">
        <v>0.01</v>
      </c>
      <c r="F494" s="367"/>
      <c r="G494" s="360" t="s">
        <v>304</v>
      </c>
      <c r="H494" s="360">
        <f>SUM(I494,L494,M494,N494,O494,P494,Q494,R494,S494,Z494,AP494)</f>
        <v>0.01</v>
      </c>
      <c r="I494" s="360">
        <f t="shared" si="61"/>
        <v>0.01</v>
      </c>
      <c r="J494" s="360">
        <v>0.01</v>
      </c>
      <c r="K494" s="360"/>
      <c r="L494" s="360"/>
      <c r="M494" s="360"/>
      <c r="N494" s="360"/>
      <c r="O494" s="360"/>
      <c r="P494" s="360"/>
      <c r="Q494" s="360"/>
      <c r="R494" s="360"/>
      <c r="S494" s="360">
        <f t="shared" si="64"/>
        <v>0</v>
      </c>
      <c r="T494" s="360"/>
      <c r="U494" s="360"/>
      <c r="V494" s="360"/>
      <c r="W494" s="360"/>
      <c r="X494" s="360"/>
      <c r="Y494" s="360"/>
      <c r="Z494" s="360">
        <f t="shared" si="62"/>
        <v>0</v>
      </c>
      <c r="AA494" s="360"/>
      <c r="AB494" s="360"/>
      <c r="AC494" s="360"/>
      <c r="AD494" s="360"/>
      <c r="AE494" s="360"/>
      <c r="AF494" s="360"/>
      <c r="AG494" s="360"/>
      <c r="AH494" s="360"/>
      <c r="AI494" s="360"/>
      <c r="AJ494" s="360"/>
      <c r="AK494" s="360"/>
      <c r="AL494" s="360"/>
      <c r="AM494" s="360"/>
      <c r="AN494" s="360"/>
      <c r="AO494" s="360"/>
      <c r="AP494" s="360">
        <f t="shared" si="63"/>
        <v>0</v>
      </c>
      <c r="AQ494" s="360"/>
      <c r="AR494" s="367"/>
      <c r="AS494" s="367"/>
      <c r="AT494" s="357" t="s">
        <v>2738</v>
      </c>
      <c r="AU494" s="358" t="s">
        <v>153</v>
      </c>
      <c r="AV494" s="360" t="s">
        <v>197</v>
      </c>
      <c r="AW494" s="360" t="s">
        <v>198</v>
      </c>
      <c r="AX494" s="357"/>
      <c r="AY494" s="379"/>
      <c r="AZ494" s="380"/>
    </row>
    <row r="495" spans="1:52" s="356" customFormat="1" ht="15.6" customHeight="1">
      <c r="A495" s="373" t="s">
        <v>757</v>
      </c>
      <c r="B495" s="373" t="s">
        <v>757</v>
      </c>
      <c r="C495" s="373"/>
      <c r="D495" s="418" t="s">
        <v>2043</v>
      </c>
      <c r="E495" s="353"/>
      <c r="F495" s="419"/>
      <c r="G495" s="419"/>
      <c r="H495" s="375"/>
      <c r="I495" s="360">
        <f t="shared" si="61"/>
        <v>0</v>
      </c>
      <c r="J495" s="375"/>
      <c r="K495" s="375"/>
      <c r="L495" s="375"/>
      <c r="M495" s="375"/>
      <c r="N495" s="375"/>
      <c r="O495" s="375"/>
      <c r="P495" s="375"/>
      <c r="Q495" s="375"/>
      <c r="R495" s="375"/>
      <c r="S495" s="375">
        <f t="shared" si="64"/>
        <v>0</v>
      </c>
      <c r="T495" s="375"/>
      <c r="U495" s="375"/>
      <c r="V495" s="375"/>
      <c r="W495" s="375"/>
      <c r="X495" s="375"/>
      <c r="Y495" s="375"/>
      <c r="Z495" s="360">
        <f t="shared" si="62"/>
        <v>0</v>
      </c>
      <c r="AA495" s="375"/>
      <c r="AB495" s="375"/>
      <c r="AC495" s="375"/>
      <c r="AD495" s="375"/>
      <c r="AE495" s="375"/>
      <c r="AF495" s="375"/>
      <c r="AG495" s="375"/>
      <c r="AH495" s="375"/>
      <c r="AI495" s="375"/>
      <c r="AJ495" s="375"/>
      <c r="AK495" s="375"/>
      <c r="AL495" s="375"/>
      <c r="AM495" s="375"/>
      <c r="AN495" s="375"/>
      <c r="AO495" s="375"/>
      <c r="AP495" s="360">
        <f t="shared" si="63"/>
        <v>0</v>
      </c>
      <c r="AQ495" s="375"/>
      <c r="AR495" s="375"/>
      <c r="AS495" s="375"/>
      <c r="AT495" s="354"/>
      <c r="AU495" s="376"/>
      <c r="AV495" s="354"/>
      <c r="AW495" s="354"/>
      <c r="AX495" s="354"/>
      <c r="AY495" s="354"/>
      <c r="AZ495" s="420"/>
    </row>
    <row r="496" spans="1:52" s="356" customFormat="1" ht="31.15" customHeight="1">
      <c r="A496" s="357">
        <v>382</v>
      </c>
      <c r="B496" s="357">
        <v>1</v>
      </c>
      <c r="C496" s="357" t="s">
        <v>344</v>
      </c>
      <c r="D496" s="384" t="s">
        <v>758</v>
      </c>
      <c r="E496" s="360">
        <v>3.52</v>
      </c>
      <c r="F496" s="361"/>
      <c r="G496" s="360" t="s">
        <v>4</v>
      </c>
      <c r="H496" s="360">
        <f t="shared" ref="H496:H537" si="65">SUM(I496,L496,M496,N496,O496,P496,Q496,R496,S496,Z496,AP496)</f>
        <v>3.5200000000000005</v>
      </c>
      <c r="I496" s="360">
        <f t="shared" si="61"/>
        <v>0</v>
      </c>
      <c r="J496" s="360"/>
      <c r="K496" s="360"/>
      <c r="L496" s="360"/>
      <c r="M496" s="360"/>
      <c r="N496" s="360">
        <v>2.2200000000000002</v>
      </c>
      <c r="O496" s="360">
        <v>1.3</v>
      </c>
      <c r="P496" s="360"/>
      <c r="Q496" s="360"/>
      <c r="R496" s="360"/>
      <c r="S496" s="360">
        <f t="shared" si="64"/>
        <v>0</v>
      </c>
      <c r="T496" s="360"/>
      <c r="U496" s="360"/>
      <c r="V496" s="360"/>
      <c r="W496" s="360"/>
      <c r="X496" s="360"/>
      <c r="Y496" s="360"/>
      <c r="Z496" s="360">
        <f t="shared" si="62"/>
        <v>0</v>
      </c>
      <c r="AA496" s="360"/>
      <c r="AB496" s="360"/>
      <c r="AC496" s="360"/>
      <c r="AD496" s="360"/>
      <c r="AE496" s="360"/>
      <c r="AF496" s="360"/>
      <c r="AG496" s="360"/>
      <c r="AH496" s="360"/>
      <c r="AI496" s="360"/>
      <c r="AJ496" s="360"/>
      <c r="AK496" s="360"/>
      <c r="AL496" s="360"/>
      <c r="AM496" s="360"/>
      <c r="AN496" s="360"/>
      <c r="AO496" s="360"/>
      <c r="AP496" s="360">
        <f t="shared" si="63"/>
        <v>0</v>
      </c>
      <c r="AQ496" s="360"/>
      <c r="AR496" s="360"/>
      <c r="AS496" s="360"/>
      <c r="AT496" s="358" t="s">
        <v>759</v>
      </c>
      <c r="AU496" s="358" t="s">
        <v>1793</v>
      </c>
      <c r="AV496" s="360" t="s">
        <v>196</v>
      </c>
      <c r="AW496" s="360" t="s">
        <v>198</v>
      </c>
      <c r="AX496" s="358"/>
      <c r="AY496" s="377"/>
      <c r="AZ496" s="386"/>
    </row>
    <row r="497" spans="1:53" s="356" customFormat="1" ht="32.450000000000003" customHeight="1">
      <c r="A497" s="357">
        <v>384</v>
      </c>
      <c r="B497" s="357">
        <v>2</v>
      </c>
      <c r="C497" s="357" t="s">
        <v>344</v>
      </c>
      <c r="D497" s="382" t="s">
        <v>1429</v>
      </c>
      <c r="E497" s="360">
        <v>3</v>
      </c>
      <c r="F497" s="361"/>
      <c r="G497" s="360" t="s">
        <v>311</v>
      </c>
      <c r="H497" s="360">
        <f t="shared" si="65"/>
        <v>3</v>
      </c>
      <c r="I497" s="360">
        <f t="shared" si="61"/>
        <v>0</v>
      </c>
      <c r="J497" s="360"/>
      <c r="K497" s="360"/>
      <c r="L497" s="360"/>
      <c r="M497" s="360"/>
      <c r="N497" s="360"/>
      <c r="O497" s="360">
        <v>3</v>
      </c>
      <c r="P497" s="360"/>
      <c r="Q497" s="360"/>
      <c r="R497" s="360"/>
      <c r="S497" s="360">
        <f t="shared" si="64"/>
        <v>0</v>
      </c>
      <c r="T497" s="360"/>
      <c r="U497" s="360"/>
      <c r="V497" s="360"/>
      <c r="W497" s="360"/>
      <c r="X497" s="360"/>
      <c r="Y497" s="360"/>
      <c r="Z497" s="360">
        <f t="shared" si="62"/>
        <v>0</v>
      </c>
      <c r="AA497" s="360"/>
      <c r="AB497" s="360"/>
      <c r="AC497" s="360"/>
      <c r="AD497" s="360"/>
      <c r="AE497" s="360"/>
      <c r="AF497" s="360"/>
      <c r="AG497" s="360"/>
      <c r="AH497" s="360"/>
      <c r="AI497" s="360"/>
      <c r="AJ497" s="360"/>
      <c r="AK497" s="360"/>
      <c r="AL497" s="360"/>
      <c r="AM497" s="360"/>
      <c r="AN497" s="360"/>
      <c r="AO497" s="360"/>
      <c r="AP497" s="360">
        <f t="shared" si="63"/>
        <v>0</v>
      </c>
      <c r="AQ497" s="360"/>
      <c r="AR497" s="360"/>
      <c r="AS497" s="360"/>
      <c r="AT497" s="358" t="s">
        <v>584</v>
      </c>
      <c r="AU497" s="360" t="s">
        <v>1799</v>
      </c>
      <c r="AV497" s="360" t="s">
        <v>196</v>
      </c>
      <c r="AW497" s="360" t="s">
        <v>198</v>
      </c>
      <c r="AX497" s="358"/>
      <c r="AY497" s="442"/>
      <c r="AZ497" s="391"/>
      <c r="BA497" s="475"/>
    </row>
    <row r="498" spans="1:53" s="356" customFormat="1" ht="31.15" customHeight="1">
      <c r="A498" s="357">
        <v>386</v>
      </c>
      <c r="B498" s="357">
        <v>4</v>
      </c>
      <c r="C498" s="357" t="s">
        <v>344</v>
      </c>
      <c r="D498" s="382" t="s">
        <v>2044</v>
      </c>
      <c r="E498" s="360">
        <v>4.47</v>
      </c>
      <c r="F498" s="360"/>
      <c r="G498" s="325" t="s">
        <v>760</v>
      </c>
      <c r="H498" s="360">
        <f t="shared" si="65"/>
        <v>4.47</v>
      </c>
      <c r="I498" s="360">
        <f t="shared" si="61"/>
        <v>0</v>
      </c>
      <c r="J498" s="360"/>
      <c r="K498" s="360"/>
      <c r="L498" s="360"/>
      <c r="M498" s="360"/>
      <c r="N498" s="360">
        <v>1.47</v>
      </c>
      <c r="O498" s="360">
        <v>3</v>
      </c>
      <c r="P498" s="360"/>
      <c r="Q498" s="360"/>
      <c r="R498" s="360"/>
      <c r="S498" s="360">
        <f t="shared" si="64"/>
        <v>0</v>
      </c>
      <c r="T498" s="360"/>
      <c r="U498" s="360"/>
      <c r="V498" s="360"/>
      <c r="W498" s="360"/>
      <c r="X498" s="360"/>
      <c r="Y498" s="360"/>
      <c r="Z498" s="360">
        <f t="shared" si="62"/>
        <v>0</v>
      </c>
      <c r="AA498" s="360"/>
      <c r="AB498" s="360"/>
      <c r="AC498" s="360"/>
      <c r="AD498" s="360"/>
      <c r="AE498" s="360"/>
      <c r="AF498" s="360"/>
      <c r="AG498" s="360"/>
      <c r="AH498" s="360"/>
      <c r="AI498" s="360"/>
      <c r="AJ498" s="360"/>
      <c r="AK498" s="360"/>
      <c r="AL498" s="360"/>
      <c r="AM498" s="360"/>
      <c r="AN498" s="360"/>
      <c r="AO498" s="360"/>
      <c r="AP498" s="360">
        <f t="shared" si="63"/>
        <v>0</v>
      </c>
      <c r="AQ498" s="360"/>
      <c r="AR498" s="360"/>
      <c r="AS498" s="360"/>
      <c r="AT498" s="327" t="s">
        <v>825</v>
      </c>
      <c r="AU498" s="360" t="s">
        <v>1799</v>
      </c>
      <c r="AV498" s="360" t="s">
        <v>196</v>
      </c>
      <c r="AW498" s="360" t="s">
        <v>198</v>
      </c>
      <c r="AX498" s="358"/>
      <c r="AY498" s="377"/>
      <c r="AZ498" s="383"/>
    </row>
    <row r="499" spans="1:53" s="356" customFormat="1" ht="31.15" customHeight="1">
      <c r="A499" s="357">
        <v>388</v>
      </c>
      <c r="B499" s="357">
        <v>5</v>
      </c>
      <c r="C499" s="357" t="s">
        <v>344</v>
      </c>
      <c r="D499" s="382" t="s">
        <v>2045</v>
      </c>
      <c r="E499" s="360">
        <v>1</v>
      </c>
      <c r="F499" s="361"/>
      <c r="G499" s="360" t="s">
        <v>761</v>
      </c>
      <c r="H499" s="360">
        <f t="shared" si="65"/>
        <v>1</v>
      </c>
      <c r="I499" s="360">
        <f t="shared" si="61"/>
        <v>0</v>
      </c>
      <c r="J499" s="360"/>
      <c r="K499" s="360"/>
      <c r="L499" s="360"/>
      <c r="M499" s="360"/>
      <c r="N499" s="360">
        <v>0.2</v>
      </c>
      <c r="O499" s="360">
        <v>0.8</v>
      </c>
      <c r="P499" s="360"/>
      <c r="Q499" s="360"/>
      <c r="R499" s="360"/>
      <c r="S499" s="360">
        <f t="shared" si="64"/>
        <v>0</v>
      </c>
      <c r="T499" s="360"/>
      <c r="U499" s="360"/>
      <c r="V499" s="360"/>
      <c r="W499" s="360"/>
      <c r="X499" s="360"/>
      <c r="Y499" s="360"/>
      <c r="Z499" s="360">
        <f t="shared" si="62"/>
        <v>0</v>
      </c>
      <c r="AA499" s="360"/>
      <c r="AB499" s="360"/>
      <c r="AC499" s="360"/>
      <c r="AD499" s="360"/>
      <c r="AE499" s="360"/>
      <c r="AF499" s="360"/>
      <c r="AG499" s="360"/>
      <c r="AH499" s="360"/>
      <c r="AI499" s="360"/>
      <c r="AJ499" s="360"/>
      <c r="AK499" s="360"/>
      <c r="AL499" s="360"/>
      <c r="AM499" s="360"/>
      <c r="AN499" s="360"/>
      <c r="AO499" s="360"/>
      <c r="AP499" s="360">
        <f t="shared" si="63"/>
        <v>0</v>
      </c>
      <c r="AQ499" s="360"/>
      <c r="AR499" s="360"/>
      <c r="AS499" s="360"/>
      <c r="AT499" s="358" t="s">
        <v>2261</v>
      </c>
      <c r="AU499" s="357" t="s">
        <v>1801</v>
      </c>
      <c r="AV499" s="360" t="s">
        <v>196</v>
      </c>
      <c r="AW499" s="360" t="s">
        <v>198</v>
      </c>
      <c r="AX499" s="358"/>
      <c r="AY499" s="442"/>
      <c r="AZ499" s="391"/>
    </row>
    <row r="500" spans="1:53" s="356" customFormat="1" ht="15.6" customHeight="1">
      <c r="A500" s="357">
        <v>389</v>
      </c>
      <c r="B500" s="357">
        <v>6</v>
      </c>
      <c r="C500" s="357" t="s">
        <v>344</v>
      </c>
      <c r="D500" s="384" t="s">
        <v>2046</v>
      </c>
      <c r="E500" s="360">
        <v>1.8</v>
      </c>
      <c r="F500" s="361"/>
      <c r="G500" s="360" t="s">
        <v>311</v>
      </c>
      <c r="H500" s="360">
        <f t="shared" si="65"/>
        <v>1.8</v>
      </c>
      <c r="I500" s="360">
        <f t="shared" si="61"/>
        <v>0</v>
      </c>
      <c r="J500" s="360"/>
      <c r="K500" s="360"/>
      <c r="L500" s="360"/>
      <c r="M500" s="360"/>
      <c r="N500" s="360"/>
      <c r="O500" s="360">
        <v>1.8</v>
      </c>
      <c r="P500" s="360"/>
      <c r="Q500" s="360"/>
      <c r="R500" s="360"/>
      <c r="S500" s="360">
        <f t="shared" si="64"/>
        <v>0</v>
      </c>
      <c r="T500" s="360"/>
      <c r="U500" s="360"/>
      <c r="V500" s="360"/>
      <c r="W500" s="360"/>
      <c r="X500" s="360"/>
      <c r="Y500" s="360"/>
      <c r="Z500" s="360">
        <f t="shared" si="62"/>
        <v>0</v>
      </c>
      <c r="AA500" s="360"/>
      <c r="AB500" s="360"/>
      <c r="AC500" s="360"/>
      <c r="AD500" s="360"/>
      <c r="AE500" s="360"/>
      <c r="AF500" s="360"/>
      <c r="AG500" s="360"/>
      <c r="AH500" s="360"/>
      <c r="AI500" s="360"/>
      <c r="AJ500" s="360"/>
      <c r="AK500" s="360"/>
      <c r="AL500" s="360"/>
      <c r="AM500" s="360"/>
      <c r="AN500" s="360"/>
      <c r="AO500" s="360"/>
      <c r="AP500" s="360">
        <f t="shared" si="63"/>
        <v>0</v>
      </c>
      <c r="AQ500" s="360"/>
      <c r="AR500" s="360"/>
      <c r="AS500" s="360"/>
      <c r="AT500" s="358" t="s">
        <v>762</v>
      </c>
      <c r="AU500" s="358" t="s">
        <v>155</v>
      </c>
      <c r="AV500" s="360" t="s">
        <v>196</v>
      </c>
      <c r="AW500" s="360" t="s">
        <v>198</v>
      </c>
      <c r="AX500" s="358"/>
      <c r="AY500" s="377"/>
      <c r="AZ500" s="386"/>
    </row>
    <row r="501" spans="1:53" s="356" customFormat="1" ht="15.6" customHeight="1">
      <c r="A501" s="357">
        <v>390</v>
      </c>
      <c r="B501" s="357">
        <v>7</v>
      </c>
      <c r="C501" s="357" t="s">
        <v>344</v>
      </c>
      <c r="D501" s="384" t="s">
        <v>2046</v>
      </c>
      <c r="E501" s="360">
        <v>1</v>
      </c>
      <c r="F501" s="361"/>
      <c r="G501" s="360" t="s">
        <v>311</v>
      </c>
      <c r="H501" s="360">
        <f t="shared" si="65"/>
        <v>1</v>
      </c>
      <c r="I501" s="360">
        <f t="shared" si="61"/>
        <v>0</v>
      </c>
      <c r="J501" s="360"/>
      <c r="K501" s="360"/>
      <c r="L501" s="360"/>
      <c r="M501" s="360"/>
      <c r="N501" s="360"/>
      <c r="O501" s="360">
        <v>1</v>
      </c>
      <c r="P501" s="360"/>
      <c r="Q501" s="360"/>
      <c r="R501" s="360"/>
      <c r="S501" s="360">
        <f t="shared" si="64"/>
        <v>0</v>
      </c>
      <c r="T501" s="360"/>
      <c r="U501" s="360"/>
      <c r="V501" s="360"/>
      <c r="W501" s="360"/>
      <c r="X501" s="360"/>
      <c r="Y501" s="360"/>
      <c r="Z501" s="360">
        <f t="shared" si="62"/>
        <v>0</v>
      </c>
      <c r="AA501" s="360"/>
      <c r="AB501" s="360"/>
      <c r="AC501" s="360"/>
      <c r="AD501" s="360"/>
      <c r="AE501" s="360"/>
      <c r="AF501" s="360"/>
      <c r="AG501" s="360"/>
      <c r="AH501" s="360"/>
      <c r="AI501" s="360"/>
      <c r="AJ501" s="360"/>
      <c r="AK501" s="360"/>
      <c r="AL501" s="360"/>
      <c r="AM501" s="360"/>
      <c r="AN501" s="360"/>
      <c r="AO501" s="360"/>
      <c r="AP501" s="360">
        <f t="shared" si="63"/>
        <v>0</v>
      </c>
      <c r="AQ501" s="360"/>
      <c r="AR501" s="360"/>
      <c r="AS501" s="360"/>
      <c r="AT501" s="358" t="s">
        <v>763</v>
      </c>
      <c r="AU501" s="358" t="s">
        <v>155</v>
      </c>
      <c r="AV501" s="360" t="s">
        <v>196</v>
      </c>
      <c r="AW501" s="360" t="s">
        <v>198</v>
      </c>
      <c r="AX501" s="358"/>
      <c r="AY501" s="377"/>
      <c r="AZ501" s="386"/>
    </row>
    <row r="502" spans="1:53" s="356" customFormat="1" ht="15.6" customHeight="1">
      <c r="A502" s="357">
        <v>391</v>
      </c>
      <c r="B502" s="357">
        <v>8</v>
      </c>
      <c r="C502" s="357" t="s">
        <v>344</v>
      </c>
      <c r="D502" s="396" t="s">
        <v>764</v>
      </c>
      <c r="E502" s="360">
        <v>3</v>
      </c>
      <c r="F502" s="361"/>
      <c r="G502" s="360" t="s">
        <v>311</v>
      </c>
      <c r="H502" s="360">
        <f t="shared" si="65"/>
        <v>3</v>
      </c>
      <c r="I502" s="360">
        <f t="shared" si="61"/>
        <v>0</v>
      </c>
      <c r="J502" s="360"/>
      <c r="K502" s="360"/>
      <c r="L502" s="360"/>
      <c r="M502" s="360"/>
      <c r="N502" s="360"/>
      <c r="O502" s="360">
        <v>3</v>
      </c>
      <c r="P502" s="360"/>
      <c r="Q502" s="360"/>
      <c r="R502" s="360"/>
      <c r="S502" s="360">
        <f t="shared" si="64"/>
        <v>0</v>
      </c>
      <c r="T502" s="360"/>
      <c r="U502" s="360"/>
      <c r="V502" s="360"/>
      <c r="W502" s="360"/>
      <c r="X502" s="360"/>
      <c r="Y502" s="360"/>
      <c r="Z502" s="360">
        <f t="shared" si="62"/>
        <v>0</v>
      </c>
      <c r="AA502" s="360"/>
      <c r="AB502" s="360"/>
      <c r="AC502" s="360"/>
      <c r="AD502" s="360"/>
      <c r="AE502" s="360"/>
      <c r="AF502" s="360"/>
      <c r="AG502" s="360"/>
      <c r="AH502" s="360"/>
      <c r="AI502" s="360"/>
      <c r="AJ502" s="360"/>
      <c r="AK502" s="360"/>
      <c r="AL502" s="360"/>
      <c r="AM502" s="360"/>
      <c r="AN502" s="360"/>
      <c r="AO502" s="360"/>
      <c r="AP502" s="360">
        <f t="shared" si="63"/>
        <v>0</v>
      </c>
      <c r="AQ502" s="360"/>
      <c r="AR502" s="360"/>
      <c r="AS502" s="360"/>
      <c r="AT502" s="403" t="s">
        <v>765</v>
      </c>
      <c r="AU502" s="358" t="s">
        <v>155</v>
      </c>
      <c r="AV502" s="360" t="s">
        <v>196</v>
      </c>
      <c r="AW502" s="360" t="s">
        <v>198</v>
      </c>
      <c r="AX502" s="403"/>
      <c r="AY502" s="377"/>
      <c r="AZ502" s="397"/>
    </row>
    <row r="503" spans="1:53" s="356" customFormat="1" ht="15.6" customHeight="1">
      <c r="A503" s="357">
        <v>392</v>
      </c>
      <c r="B503" s="357">
        <v>9</v>
      </c>
      <c r="C503" s="357" t="s">
        <v>344</v>
      </c>
      <c r="D503" s="396" t="s">
        <v>766</v>
      </c>
      <c r="E503" s="360">
        <v>1.5</v>
      </c>
      <c r="F503" s="361"/>
      <c r="G503" s="360" t="s">
        <v>311</v>
      </c>
      <c r="H503" s="360">
        <f t="shared" si="65"/>
        <v>1.5</v>
      </c>
      <c r="I503" s="360">
        <f t="shared" si="61"/>
        <v>0</v>
      </c>
      <c r="J503" s="360"/>
      <c r="K503" s="360"/>
      <c r="L503" s="360"/>
      <c r="M503" s="360"/>
      <c r="N503" s="360"/>
      <c r="O503" s="360">
        <v>1.5</v>
      </c>
      <c r="P503" s="360"/>
      <c r="Q503" s="360"/>
      <c r="R503" s="360"/>
      <c r="S503" s="360">
        <f t="shared" si="64"/>
        <v>0</v>
      </c>
      <c r="T503" s="360"/>
      <c r="U503" s="360"/>
      <c r="V503" s="360"/>
      <c r="W503" s="360"/>
      <c r="X503" s="360"/>
      <c r="Y503" s="360"/>
      <c r="Z503" s="360">
        <f t="shared" si="62"/>
        <v>0</v>
      </c>
      <c r="AA503" s="360"/>
      <c r="AB503" s="360"/>
      <c r="AC503" s="360"/>
      <c r="AD503" s="360"/>
      <c r="AE503" s="360"/>
      <c r="AF503" s="360"/>
      <c r="AG503" s="360"/>
      <c r="AH503" s="360"/>
      <c r="AI503" s="360"/>
      <c r="AJ503" s="360"/>
      <c r="AK503" s="360"/>
      <c r="AL503" s="360"/>
      <c r="AM503" s="360"/>
      <c r="AN503" s="360"/>
      <c r="AO503" s="360"/>
      <c r="AP503" s="360">
        <f t="shared" si="63"/>
        <v>0</v>
      </c>
      <c r="AQ503" s="360"/>
      <c r="AR503" s="360"/>
      <c r="AS503" s="360"/>
      <c r="AT503" s="403" t="s">
        <v>767</v>
      </c>
      <c r="AU503" s="358" t="s">
        <v>155</v>
      </c>
      <c r="AV503" s="360" t="s">
        <v>196</v>
      </c>
      <c r="AW503" s="360" t="s">
        <v>198</v>
      </c>
      <c r="AX503" s="403"/>
      <c r="AY503" s="377"/>
      <c r="AZ503" s="397"/>
    </row>
    <row r="504" spans="1:53" s="356" customFormat="1" ht="15.6" customHeight="1">
      <c r="A504" s="357">
        <v>393</v>
      </c>
      <c r="B504" s="357">
        <v>10</v>
      </c>
      <c r="C504" s="357" t="s">
        <v>344</v>
      </c>
      <c r="D504" s="396" t="s">
        <v>768</v>
      </c>
      <c r="E504" s="360">
        <v>3</v>
      </c>
      <c r="F504" s="361"/>
      <c r="G504" s="360" t="s">
        <v>311</v>
      </c>
      <c r="H504" s="360">
        <f t="shared" si="65"/>
        <v>3</v>
      </c>
      <c r="I504" s="360">
        <f t="shared" si="61"/>
        <v>0</v>
      </c>
      <c r="J504" s="360"/>
      <c r="K504" s="360"/>
      <c r="L504" s="360"/>
      <c r="M504" s="360"/>
      <c r="N504" s="360"/>
      <c r="O504" s="360">
        <v>3</v>
      </c>
      <c r="P504" s="360"/>
      <c r="Q504" s="360"/>
      <c r="R504" s="360"/>
      <c r="S504" s="360">
        <f t="shared" si="64"/>
        <v>0</v>
      </c>
      <c r="T504" s="360"/>
      <c r="U504" s="360"/>
      <c r="V504" s="360"/>
      <c r="W504" s="360"/>
      <c r="X504" s="360"/>
      <c r="Y504" s="360"/>
      <c r="Z504" s="360">
        <f t="shared" si="62"/>
        <v>0</v>
      </c>
      <c r="AA504" s="360"/>
      <c r="AB504" s="360"/>
      <c r="AC504" s="360"/>
      <c r="AD504" s="360"/>
      <c r="AE504" s="360"/>
      <c r="AF504" s="360"/>
      <c r="AG504" s="360"/>
      <c r="AH504" s="360"/>
      <c r="AI504" s="360"/>
      <c r="AJ504" s="360"/>
      <c r="AK504" s="360"/>
      <c r="AL504" s="360"/>
      <c r="AM504" s="360"/>
      <c r="AN504" s="360"/>
      <c r="AO504" s="360"/>
      <c r="AP504" s="360">
        <f t="shared" si="63"/>
        <v>0</v>
      </c>
      <c r="AQ504" s="360"/>
      <c r="AR504" s="360"/>
      <c r="AS504" s="360"/>
      <c r="AT504" s="403" t="s">
        <v>769</v>
      </c>
      <c r="AU504" s="358" t="s">
        <v>155</v>
      </c>
      <c r="AV504" s="360" t="s">
        <v>196</v>
      </c>
      <c r="AW504" s="360" t="s">
        <v>198</v>
      </c>
      <c r="AX504" s="403"/>
      <c r="AY504" s="377"/>
      <c r="AZ504" s="397"/>
    </row>
    <row r="505" spans="1:53" s="356" customFormat="1" ht="15.6" customHeight="1">
      <c r="A505" s="357"/>
      <c r="B505" s="357">
        <v>11</v>
      </c>
      <c r="C505" s="357" t="s">
        <v>344</v>
      </c>
      <c r="D505" s="382" t="s">
        <v>2047</v>
      </c>
      <c r="E505" s="360">
        <v>0.5</v>
      </c>
      <c r="F505" s="361"/>
      <c r="G505" s="360" t="s">
        <v>311</v>
      </c>
      <c r="H505" s="360">
        <f t="shared" si="65"/>
        <v>0.5</v>
      </c>
      <c r="I505" s="360">
        <f t="shared" si="61"/>
        <v>0</v>
      </c>
      <c r="J505" s="360"/>
      <c r="K505" s="360"/>
      <c r="L505" s="360"/>
      <c r="M505" s="360"/>
      <c r="N505" s="360"/>
      <c r="O505" s="360">
        <v>0.5</v>
      </c>
      <c r="P505" s="360"/>
      <c r="Q505" s="360"/>
      <c r="R505" s="360"/>
      <c r="S505" s="360">
        <f t="shared" si="64"/>
        <v>0</v>
      </c>
      <c r="T505" s="360"/>
      <c r="U505" s="360"/>
      <c r="V505" s="360"/>
      <c r="W505" s="360"/>
      <c r="X505" s="360"/>
      <c r="Y505" s="360"/>
      <c r="Z505" s="360">
        <f t="shared" si="62"/>
        <v>0</v>
      </c>
      <c r="AA505" s="360"/>
      <c r="AB505" s="360"/>
      <c r="AC505" s="360"/>
      <c r="AD505" s="360"/>
      <c r="AE505" s="360"/>
      <c r="AF505" s="360"/>
      <c r="AG505" s="360"/>
      <c r="AH505" s="360"/>
      <c r="AI505" s="360"/>
      <c r="AJ505" s="360"/>
      <c r="AK505" s="360"/>
      <c r="AL505" s="360"/>
      <c r="AM505" s="360"/>
      <c r="AN505" s="360"/>
      <c r="AO505" s="360"/>
      <c r="AP505" s="360">
        <f t="shared" si="63"/>
        <v>0</v>
      </c>
      <c r="AQ505" s="360"/>
      <c r="AR505" s="360"/>
      <c r="AS505" s="360"/>
      <c r="AT505" s="403" t="s">
        <v>206</v>
      </c>
      <c r="AU505" s="358" t="s">
        <v>161</v>
      </c>
      <c r="AV505" s="360" t="s">
        <v>197</v>
      </c>
      <c r="AW505" s="360" t="s">
        <v>198</v>
      </c>
      <c r="AX505" s="403"/>
      <c r="AY505" s="377"/>
      <c r="AZ505" s="397"/>
    </row>
    <row r="506" spans="1:53" s="356" customFormat="1" ht="15.6" customHeight="1">
      <c r="A506" s="357">
        <v>397</v>
      </c>
      <c r="B506" s="357">
        <v>12</v>
      </c>
      <c r="C506" s="357" t="s">
        <v>344</v>
      </c>
      <c r="D506" s="382" t="s">
        <v>2048</v>
      </c>
      <c r="E506" s="360">
        <v>0.4</v>
      </c>
      <c r="F506" s="361"/>
      <c r="G506" s="360" t="s">
        <v>311</v>
      </c>
      <c r="H506" s="360">
        <f t="shared" si="65"/>
        <v>0.4</v>
      </c>
      <c r="I506" s="360">
        <f t="shared" si="61"/>
        <v>0</v>
      </c>
      <c r="J506" s="360"/>
      <c r="K506" s="360"/>
      <c r="L506" s="360"/>
      <c r="M506" s="360"/>
      <c r="N506" s="360"/>
      <c r="O506" s="360">
        <v>0.4</v>
      </c>
      <c r="P506" s="360"/>
      <c r="Q506" s="360"/>
      <c r="R506" s="360"/>
      <c r="S506" s="360">
        <f t="shared" si="64"/>
        <v>0</v>
      </c>
      <c r="T506" s="360"/>
      <c r="U506" s="360"/>
      <c r="V506" s="360"/>
      <c r="W506" s="360"/>
      <c r="X506" s="360"/>
      <c r="Y506" s="360"/>
      <c r="Z506" s="360">
        <f t="shared" si="62"/>
        <v>0</v>
      </c>
      <c r="AA506" s="360"/>
      <c r="AB506" s="360"/>
      <c r="AC506" s="360"/>
      <c r="AD506" s="360"/>
      <c r="AE506" s="360"/>
      <c r="AF506" s="360"/>
      <c r="AG506" s="360"/>
      <c r="AH506" s="360"/>
      <c r="AI506" s="360"/>
      <c r="AJ506" s="360"/>
      <c r="AK506" s="360"/>
      <c r="AL506" s="360"/>
      <c r="AM506" s="360"/>
      <c r="AN506" s="360"/>
      <c r="AO506" s="360"/>
      <c r="AP506" s="360">
        <f t="shared" si="63"/>
        <v>0</v>
      </c>
      <c r="AQ506" s="360"/>
      <c r="AR506" s="360"/>
      <c r="AS506" s="360"/>
      <c r="AT506" s="364" t="s">
        <v>770</v>
      </c>
      <c r="AU506" s="358" t="s">
        <v>161</v>
      </c>
      <c r="AV506" s="360" t="s">
        <v>196</v>
      </c>
      <c r="AW506" s="360" t="s">
        <v>198</v>
      </c>
      <c r="AX506" s="364"/>
      <c r="AY506" s="377"/>
      <c r="AZ506" s="400"/>
    </row>
    <row r="507" spans="1:53" s="356" customFormat="1" ht="15.6" customHeight="1">
      <c r="A507" s="357">
        <v>398</v>
      </c>
      <c r="B507" s="357">
        <v>13</v>
      </c>
      <c r="C507" s="357" t="s">
        <v>344</v>
      </c>
      <c r="D507" s="382" t="s">
        <v>2048</v>
      </c>
      <c r="E507" s="360">
        <v>0.35</v>
      </c>
      <c r="F507" s="361"/>
      <c r="G507" s="360" t="s">
        <v>311</v>
      </c>
      <c r="H507" s="360">
        <f t="shared" si="65"/>
        <v>0.35</v>
      </c>
      <c r="I507" s="360">
        <f t="shared" si="61"/>
        <v>0</v>
      </c>
      <c r="J507" s="360"/>
      <c r="K507" s="360"/>
      <c r="L507" s="360"/>
      <c r="M507" s="360"/>
      <c r="N507" s="360"/>
      <c r="O507" s="360">
        <v>0.35</v>
      </c>
      <c r="P507" s="360"/>
      <c r="Q507" s="360"/>
      <c r="R507" s="360"/>
      <c r="S507" s="360">
        <f t="shared" si="64"/>
        <v>0</v>
      </c>
      <c r="T507" s="360"/>
      <c r="U507" s="360"/>
      <c r="V507" s="360"/>
      <c r="W507" s="360"/>
      <c r="X507" s="360"/>
      <c r="Y507" s="360"/>
      <c r="Z507" s="360">
        <f t="shared" si="62"/>
        <v>0</v>
      </c>
      <c r="AA507" s="360"/>
      <c r="AB507" s="360"/>
      <c r="AC507" s="360"/>
      <c r="AD507" s="360"/>
      <c r="AE507" s="360"/>
      <c r="AF507" s="360"/>
      <c r="AG507" s="360"/>
      <c r="AH507" s="360"/>
      <c r="AI507" s="360"/>
      <c r="AJ507" s="360"/>
      <c r="AK507" s="360"/>
      <c r="AL507" s="360"/>
      <c r="AM507" s="360"/>
      <c r="AN507" s="360"/>
      <c r="AO507" s="360"/>
      <c r="AP507" s="360">
        <f t="shared" si="63"/>
        <v>0</v>
      </c>
      <c r="AQ507" s="360"/>
      <c r="AR507" s="360"/>
      <c r="AS507" s="360"/>
      <c r="AT507" s="364" t="s">
        <v>771</v>
      </c>
      <c r="AU507" s="358" t="s">
        <v>161</v>
      </c>
      <c r="AV507" s="360" t="s">
        <v>196</v>
      </c>
      <c r="AW507" s="360" t="s">
        <v>198</v>
      </c>
      <c r="AX507" s="364"/>
      <c r="AY507" s="377"/>
      <c r="AZ507" s="400"/>
    </row>
    <row r="508" spans="1:53" s="356" customFormat="1" ht="15.6" customHeight="1">
      <c r="A508" s="357">
        <v>399</v>
      </c>
      <c r="B508" s="357">
        <v>14</v>
      </c>
      <c r="C508" s="357" t="s">
        <v>344</v>
      </c>
      <c r="D508" s="382" t="s">
        <v>2048</v>
      </c>
      <c r="E508" s="360">
        <v>0.4</v>
      </c>
      <c r="F508" s="361"/>
      <c r="G508" s="360" t="s">
        <v>311</v>
      </c>
      <c r="H508" s="360">
        <f t="shared" si="65"/>
        <v>0.4</v>
      </c>
      <c r="I508" s="360">
        <f t="shared" si="61"/>
        <v>0</v>
      </c>
      <c r="J508" s="360"/>
      <c r="K508" s="360"/>
      <c r="L508" s="360"/>
      <c r="M508" s="360"/>
      <c r="N508" s="360"/>
      <c r="O508" s="360">
        <v>0.4</v>
      </c>
      <c r="P508" s="360"/>
      <c r="Q508" s="360"/>
      <c r="R508" s="360"/>
      <c r="S508" s="360">
        <f t="shared" si="64"/>
        <v>0</v>
      </c>
      <c r="T508" s="360"/>
      <c r="U508" s="360"/>
      <c r="V508" s="360"/>
      <c r="W508" s="360"/>
      <c r="X508" s="360"/>
      <c r="Y508" s="360"/>
      <c r="Z508" s="360">
        <f t="shared" si="62"/>
        <v>0</v>
      </c>
      <c r="AA508" s="360"/>
      <c r="AB508" s="360"/>
      <c r="AC508" s="360"/>
      <c r="AD508" s="360"/>
      <c r="AE508" s="360"/>
      <c r="AF508" s="360"/>
      <c r="AG508" s="360"/>
      <c r="AH508" s="360"/>
      <c r="AI508" s="360"/>
      <c r="AJ508" s="360"/>
      <c r="AK508" s="360"/>
      <c r="AL508" s="360"/>
      <c r="AM508" s="360"/>
      <c r="AN508" s="360"/>
      <c r="AO508" s="360"/>
      <c r="AP508" s="360">
        <f t="shared" si="63"/>
        <v>0</v>
      </c>
      <c r="AQ508" s="360"/>
      <c r="AR508" s="360"/>
      <c r="AS508" s="360"/>
      <c r="AT508" s="364" t="s">
        <v>2101</v>
      </c>
      <c r="AU508" s="358" t="s">
        <v>161</v>
      </c>
      <c r="AV508" s="360" t="s">
        <v>196</v>
      </c>
      <c r="AW508" s="360" t="s">
        <v>198</v>
      </c>
      <c r="AX508" s="364"/>
      <c r="AY508" s="377"/>
      <c r="AZ508" s="400"/>
    </row>
    <row r="509" spans="1:53" s="356" customFormat="1" ht="15.6" customHeight="1">
      <c r="A509" s="357">
        <v>401</v>
      </c>
      <c r="B509" s="357">
        <v>15</v>
      </c>
      <c r="C509" s="357" t="s">
        <v>344</v>
      </c>
      <c r="D509" s="382" t="s">
        <v>2048</v>
      </c>
      <c r="E509" s="360">
        <v>0.5</v>
      </c>
      <c r="F509" s="361"/>
      <c r="G509" s="360" t="s">
        <v>311</v>
      </c>
      <c r="H509" s="360">
        <f t="shared" si="65"/>
        <v>0.5</v>
      </c>
      <c r="I509" s="360">
        <f t="shared" si="61"/>
        <v>0</v>
      </c>
      <c r="J509" s="360"/>
      <c r="K509" s="360"/>
      <c r="L509" s="360"/>
      <c r="M509" s="360"/>
      <c r="N509" s="360"/>
      <c r="O509" s="360">
        <v>0.5</v>
      </c>
      <c r="P509" s="360"/>
      <c r="Q509" s="360"/>
      <c r="R509" s="360"/>
      <c r="S509" s="360">
        <f t="shared" si="64"/>
        <v>0</v>
      </c>
      <c r="T509" s="360"/>
      <c r="U509" s="360"/>
      <c r="V509" s="360"/>
      <c r="W509" s="360"/>
      <c r="X509" s="360"/>
      <c r="Y509" s="360"/>
      <c r="Z509" s="360">
        <f t="shared" si="62"/>
        <v>0</v>
      </c>
      <c r="AA509" s="360"/>
      <c r="AB509" s="360"/>
      <c r="AC509" s="360"/>
      <c r="AD509" s="360"/>
      <c r="AE509" s="360"/>
      <c r="AF509" s="360"/>
      <c r="AG509" s="360"/>
      <c r="AH509" s="360"/>
      <c r="AI509" s="360"/>
      <c r="AJ509" s="360"/>
      <c r="AK509" s="360"/>
      <c r="AL509" s="360"/>
      <c r="AM509" s="360"/>
      <c r="AN509" s="360"/>
      <c r="AO509" s="360"/>
      <c r="AP509" s="360">
        <f t="shared" si="63"/>
        <v>0</v>
      </c>
      <c r="AQ509" s="360"/>
      <c r="AR509" s="360"/>
      <c r="AS509" s="360"/>
      <c r="AT509" s="364" t="s">
        <v>772</v>
      </c>
      <c r="AU509" s="358" t="s">
        <v>161</v>
      </c>
      <c r="AV509" s="360" t="s">
        <v>196</v>
      </c>
      <c r="AW509" s="360" t="s">
        <v>198</v>
      </c>
      <c r="AX509" s="364"/>
      <c r="AY509" s="377"/>
      <c r="AZ509" s="400"/>
    </row>
    <row r="510" spans="1:53" s="356" customFormat="1" ht="31.15" customHeight="1">
      <c r="A510" s="357">
        <v>402</v>
      </c>
      <c r="B510" s="357">
        <v>16</v>
      </c>
      <c r="C510" s="357" t="s">
        <v>344</v>
      </c>
      <c r="D510" s="382" t="s">
        <v>2049</v>
      </c>
      <c r="E510" s="360">
        <v>1.7</v>
      </c>
      <c r="F510" s="361"/>
      <c r="G510" s="360" t="s">
        <v>773</v>
      </c>
      <c r="H510" s="360">
        <f t="shared" si="65"/>
        <v>1.7</v>
      </c>
      <c r="I510" s="360">
        <f t="shared" si="61"/>
        <v>0</v>
      </c>
      <c r="J510" s="360"/>
      <c r="K510" s="360"/>
      <c r="L510" s="360"/>
      <c r="M510" s="360"/>
      <c r="N510" s="360">
        <v>0.2</v>
      </c>
      <c r="O510" s="360">
        <v>1.5</v>
      </c>
      <c r="P510" s="360"/>
      <c r="Q510" s="360"/>
      <c r="R510" s="360"/>
      <c r="S510" s="360">
        <f t="shared" si="64"/>
        <v>0</v>
      </c>
      <c r="T510" s="360"/>
      <c r="U510" s="360"/>
      <c r="V510" s="360"/>
      <c r="W510" s="360"/>
      <c r="X510" s="360"/>
      <c r="Y510" s="360"/>
      <c r="Z510" s="360">
        <f t="shared" si="62"/>
        <v>0</v>
      </c>
      <c r="AA510" s="360"/>
      <c r="AB510" s="360"/>
      <c r="AC510" s="360"/>
      <c r="AD510" s="360"/>
      <c r="AE510" s="360"/>
      <c r="AF510" s="360"/>
      <c r="AG510" s="360"/>
      <c r="AH510" s="360"/>
      <c r="AI510" s="360"/>
      <c r="AJ510" s="360"/>
      <c r="AK510" s="360"/>
      <c r="AL510" s="360"/>
      <c r="AM510" s="360"/>
      <c r="AN510" s="360"/>
      <c r="AO510" s="360"/>
      <c r="AP510" s="360">
        <f t="shared" si="63"/>
        <v>0</v>
      </c>
      <c r="AQ510" s="360"/>
      <c r="AR510" s="360"/>
      <c r="AS510" s="360"/>
      <c r="AT510" s="364" t="s">
        <v>774</v>
      </c>
      <c r="AU510" s="360" t="s">
        <v>1796</v>
      </c>
      <c r="AV510" s="360" t="s">
        <v>196</v>
      </c>
      <c r="AW510" s="360" t="s">
        <v>198</v>
      </c>
      <c r="AX510" s="364"/>
      <c r="AY510" s="377"/>
      <c r="AZ510" s="383"/>
    </row>
    <row r="511" spans="1:53" s="356" customFormat="1" ht="15.6" customHeight="1">
      <c r="A511" s="357">
        <v>402</v>
      </c>
      <c r="B511" s="357">
        <v>17</v>
      </c>
      <c r="C511" s="357" t="s">
        <v>344</v>
      </c>
      <c r="D511" s="382" t="s">
        <v>775</v>
      </c>
      <c r="E511" s="360">
        <v>0.2</v>
      </c>
      <c r="F511" s="361"/>
      <c r="G511" s="360" t="s">
        <v>308</v>
      </c>
      <c r="H511" s="360">
        <f t="shared" si="65"/>
        <v>0.2</v>
      </c>
      <c r="I511" s="360">
        <f t="shared" si="61"/>
        <v>0</v>
      </c>
      <c r="J511" s="360"/>
      <c r="K511" s="360"/>
      <c r="L511" s="360"/>
      <c r="M511" s="360"/>
      <c r="N511" s="360">
        <v>0.2</v>
      </c>
      <c r="O511" s="360"/>
      <c r="P511" s="360"/>
      <c r="Q511" s="360"/>
      <c r="R511" s="360"/>
      <c r="S511" s="360">
        <f t="shared" si="64"/>
        <v>0</v>
      </c>
      <c r="T511" s="360"/>
      <c r="U511" s="360"/>
      <c r="V511" s="360"/>
      <c r="W511" s="360"/>
      <c r="X511" s="360"/>
      <c r="Y511" s="360"/>
      <c r="Z511" s="360">
        <f t="shared" si="62"/>
        <v>0</v>
      </c>
      <c r="AA511" s="360"/>
      <c r="AB511" s="360"/>
      <c r="AC511" s="360"/>
      <c r="AD511" s="360"/>
      <c r="AE511" s="360"/>
      <c r="AF511" s="360"/>
      <c r="AG511" s="360"/>
      <c r="AH511" s="360"/>
      <c r="AI511" s="360"/>
      <c r="AJ511" s="360"/>
      <c r="AK511" s="360"/>
      <c r="AL511" s="360"/>
      <c r="AM511" s="360"/>
      <c r="AN511" s="360"/>
      <c r="AO511" s="360"/>
      <c r="AP511" s="360">
        <f t="shared" si="63"/>
        <v>0</v>
      </c>
      <c r="AQ511" s="360"/>
      <c r="AR511" s="360"/>
      <c r="AS511" s="360"/>
      <c r="AT511" s="364" t="s">
        <v>776</v>
      </c>
      <c r="AU511" s="360" t="s">
        <v>1796</v>
      </c>
      <c r="AV511" s="360" t="s">
        <v>197</v>
      </c>
      <c r="AW511" s="360" t="s">
        <v>198</v>
      </c>
      <c r="AX511" s="364"/>
      <c r="AY511" s="377"/>
      <c r="AZ511" s="383"/>
    </row>
    <row r="512" spans="1:53" s="356" customFormat="1" ht="15.6" customHeight="1">
      <c r="A512" s="357">
        <v>402</v>
      </c>
      <c r="B512" s="357">
        <v>18</v>
      </c>
      <c r="C512" s="357" t="s">
        <v>344</v>
      </c>
      <c r="D512" s="382" t="s">
        <v>2050</v>
      </c>
      <c r="E512" s="360">
        <v>0.2</v>
      </c>
      <c r="F512" s="361"/>
      <c r="G512" s="360" t="s">
        <v>308</v>
      </c>
      <c r="H512" s="360">
        <f t="shared" si="65"/>
        <v>0.2</v>
      </c>
      <c r="I512" s="360">
        <f t="shared" si="61"/>
        <v>0</v>
      </c>
      <c r="J512" s="360"/>
      <c r="K512" s="360"/>
      <c r="L512" s="360"/>
      <c r="M512" s="360"/>
      <c r="N512" s="360">
        <v>0.2</v>
      </c>
      <c r="O512" s="360"/>
      <c r="P512" s="360"/>
      <c r="Q512" s="360"/>
      <c r="R512" s="360"/>
      <c r="S512" s="360">
        <f t="shared" si="64"/>
        <v>0</v>
      </c>
      <c r="T512" s="360"/>
      <c r="U512" s="360"/>
      <c r="V512" s="360"/>
      <c r="W512" s="360"/>
      <c r="X512" s="360"/>
      <c r="Y512" s="360"/>
      <c r="Z512" s="360">
        <f t="shared" si="62"/>
        <v>0</v>
      </c>
      <c r="AA512" s="360"/>
      <c r="AB512" s="360"/>
      <c r="AC512" s="360"/>
      <c r="AD512" s="360"/>
      <c r="AE512" s="360"/>
      <c r="AF512" s="360"/>
      <c r="AG512" s="360"/>
      <c r="AH512" s="360"/>
      <c r="AI512" s="360"/>
      <c r="AJ512" s="360"/>
      <c r="AK512" s="360"/>
      <c r="AL512" s="360"/>
      <c r="AM512" s="360"/>
      <c r="AN512" s="360"/>
      <c r="AO512" s="360"/>
      <c r="AP512" s="360">
        <f t="shared" si="63"/>
        <v>0</v>
      </c>
      <c r="AQ512" s="360"/>
      <c r="AR512" s="360"/>
      <c r="AS512" s="360"/>
      <c r="AT512" s="364" t="s">
        <v>777</v>
      </c>
      <c r="AU512" s="360" t="s">
        <v>1796</v>
      </c>
      <c r="AV512" s="360" t="s">
        <v>197</v>
      </c>
      <c r="AW512" s="360" t="s">
        <v>198</v>
      </c>
      <c r="AX512" s="364"/>
      <c r="AY512" s="377"/>
      <c r="AZ512" s="383"/>
    </row>
    <row r="513" spans="1:52" s="356" customFormat="1" ht="15.6" customHeight="1">
      <c r="A513" s="357">
        <v>402</v>
      </c>
      <c r="B513" s="357">
        <v>19</v>
      </c>
      <c r="C513" s="357" t="s">
        <v>344</v>
      </c>
      <c r="D513" s="382" t="s">
        <v>778</v>
      </c>
      <c r="E513" s="360">
        <v>0.5</v>
      </c>
      <c r="F513" s="361"/>
      <c r="G513" s="360" t="s">
        <v>311</v>
      </c>
      <c r="H513" s="360">
        <f t="shared" si="65"/>
        <v>0.5</v>
      </c>
      <c r="I513" s="360">
        <f t="shared" si="61"/>
        <v>0</v>
      </c>
      <c r="J513" s="360"/>
      <c r="K513" s="360"/>
      <c r="L513" s="360"/>
      <c r="M513" s="360"/>
      <c r="N513" s="360"/>
      <c r="O513" s="360">
        <v>0.5</v>
      </c>
      <c r="P513" s="360"/>
      <c r="Q513" s="360"/>
      <c r="R513" s="360"/>
      <c r="S513" s="360">
        <f t="shared" si="64"/>
        <v>0</v>
      </c>
      <c r="T513" s="360"/>
      <c r="U513" s="360"/>
      <c r="V513" s="360"/>
      <c r="W513" s="360"/>
      <c r="X513" s="360"/>
      <c r="Y513" s="360"/>
      <c r="Z513" s="360">
        <f t="shared" si="62"/>
        <v>0</v>
      </c>
      <c r="AA513" s="360"/>
      <c r="AB513" s="360"/>
      <c r="AC513" s="360"/>
      <c r="AD513" s="360"/>
      <c r="AE513" s="360"/>
      <c r="AF513" s="360"/>
      <c r="AG513" s="360"/>
      <c r="AH513" s="360"/>
      <c r="AI513" s="360"/>
      <c r="AJ513" s="360"/>
      <c r="AK513" s="360"/>
      <c r="AL513" s="360"/>
      <c r="AM513" s="360"/>
      <c r="AN513" s="360"/>
      <c r="AO513" s="360"/>
      <c r="AP513" s="360">
        <f t="shared" si="63"/>
        <v>0</v>
      </c>
      <c r="AQ513" s="360"/>
      <c r="AR513" s="360"/>
      <c r="AS513" s="360"/>
      <c r="AT513" s="364" t="s">
        <v>779</v>
      </c>
      <c r="AU513" s="360" t="s">
        <v>1796</v>
      </c>
      <c r="AV513" s="360" t="s">
        <v>197</v>
      </c>
      <c r="AW513" s="360" t="s">
        <v>198</v>
      </c>
      <c r="AX513" s="364"/>
      <c r="AY513" s="377"/>
      <c r="AZ513" s="383"/>
    </row>
    <row r="514" spans="1:52" s="356" customFormat="1" ht="15.6" customHeight="1">
      <c r="A514" s="357">
        <v>413</v>
      </c>
      <c r="B514" s="357">
        <v>20</v>
      </c>
      <c r="C514" s="357" t="s">
        <v>344</v>
      </c>
      <c r="D514" s="382" t="s">
        <v>2051</v>
      </c>
      <c r="E514" s="360">
        <v>2.5</v>
      </c>
      <c r="F514" s="361"/>
      <c r="G514" s="360" t="s">
        <v>311</v>
      </c>
      <c r="H514" s="360">
        <f t="shared" si="65"/>
        <v>2.5</v>
      </c>
      <c r="I514" s="360">
        <f t="shared" si="61"/>
        <v>0</v>
      </c>
      <c r="J514" s="360"/>
      <c r="K514" s="360"/>
      <c r="L514" s="360"/>
      <c r="M514" s="360"/>
      <c r="N514" s="360"/>
      <c r="O514" s="360">
        <v>2.5</v>
      </c>
      <c r="P514" s="360"/>
      <c r="Q514" s="360"/>
      <c r="R514" s="360"/>
      <c r="S514" s="360">
        <v>0</v>
      </c>
      <c r="T514" s="360"/>
      <c r="U514" s="360"/>
      <c r="V514" s="360"/>
      <c r="W514" s="360"/>
      <c r="X514" s="360"/>
      <c r="Y514" s="360"/>
      <c r="Z514" s="360">
        <f t="shared" si="62"/>
        <v>0</v>
      </c>
      <c r="AA514" s="360"/>
      <c r="AB514" s="360"/>
      <c r="AC514" s="360"/>
      <c r="AD514" s="360"/>
      <c r="AE514" s="360"/>
      <c r="AF514" s="360"/>
      <c r="AG514" s="360"/>
      <c r="AH514" s="360"/>
      <c r="AI514" s="360"/>
      <c r="AJ514" s="360"/>
      <c r="AK514" s="360"/>
      <c r="AL514" s="360"/>
      <c r="AM514" s="360"/>
      <c r="AN514" s="360"/>
      <c r="AO514" s="360"/>
      <c r="AP514" s="360">
        <f t="shared" si="63"/>
        <v>0</v>
      </c>
      <c r="AQ514" s="360"/>
      <c r="AR514" s="360"/>
      <c r="AS514" s="360"/>
      <c r="AT514" s="364" t="s">
        <v>2052</v>
      </c>
      <c r="AU514" s="358" t="s">
        <v>154</v>
      </c>
      <c r="AV514" s="360" t="s">
        <v>196</v>
      </c>
      <c r="AW514" s="360" t="s">
        <v>198</v>
      </c>
      <c r="AX514" s="364"/>
      <c r="AY514" s="364"/>
      <c r="AZ514" s="400"/>
    </row>
    <row r="515" spans="1:52" s="356" customFormat="1" ht="15.6" customHeight="1">
      <c r="A515" s="357">
        <v>414</v>
      </c>
      <c r="B515" s="357">
        <v>21</v>
      </c>
      <c r="C515" s="357" t="s">
        <v>344</v>
      </c>
      <c r="D515" s="382" t="s">
        <v>2053</v>
      </c>
      <c r="E515" s="360">
        <v>1.5</v>
      </c>
      <c r="F515" s="361"/>
      <c r="G515" s="360" t="s">
        <v>311</v>
      </c>
      <c r="H515" s="360">
        <f t="shared" si="65"/>
        <v>1.5</v>
      </c>
      <c r="I515" s="360">
        <f t="shared" si="61"/>
        <v>0</v>
      </c>
      <c r="J515" s="360"/>
      <c r="K515" s="360"/>
      <c r="L515" s="360"/>
      <c r="M515" s="360"/>
      <c r="N515" s="360"/>
      <c r="O515" s="360">
        <v>1.5</v>
      </c>
      <c r="P515" s="360"/>
      <c r="Q515" s="360"/>
      <c r="R515" s="360"/>
      <c r="S515" s="360">
        <f t="shared" ref="S515:S554" si="66">SUM(T515:Y515)</f>
        <v>0</v>
      </c>
      <c r="T515" s="360"/>
      <c r="U515" s="360"/>
      <c r="V515" s="360"/>
      <c r="W515" s="360"/>
      <c r="X515" s="360"/>
      <c r="Y515" s="360"/>
      <c r="Z515" s="360">
        <f t="shared" si="62"/>
        <v>0</v>
      </c>
      <c r="AA515" s="360"/>
      <c r="AB515" s="360"/>
      <c r="AC515" s="360"/>
      <c r="AD515" s="360"/>
      <c r="AE515" s="360"/>
      <c r="AF515" s="360"/>
      <c r="AG515" s="360"/>
      <c r="AH515" s="360"/>
      <c r="AI515" s="360"/>
      <c r="AJ515" s="360"/>
      <c r="AK515" s="360"/>
      <c r="AL515" s="360"/>
      <c r="AM515" s="360"/>
      <c r="AN515" s="360"/>
      <c r="AO515" s="360"/>
      <c r="AP515" s="360">
        <f t="shared" si="63"/>
        <v>0</v>
      </c>
      <c r="AQ515" s="360"/>
      <c r="AR515" s="360"/>
      <c r="AS515" s="360"/>
      <c r="AT515" s="364" t="s">
        <v>2054</v>
      </c>
      <c r="AU515" s="358" t="s">
        <v>154</v>
      </c>
      <c r="AV515" s="360" t="s">
        <v>196</v>
      </c>
      <c r="AW515" s="360" t="s">
        <v>198</v>
      </c>
      <c r="AX515" s="364"/>
      <c r="AY515" s="364"/>
      <c r="AZ515" s="400"/>
    </row>
    <row r="516" spans="1:52" s="356" customFormat="1" ht="31.15" customHeight="1">
      <c r="A516" s="357">
        <v>416</v>
      </c>
      <c r="B516" s="357">
        <v>22</v>
      </c>
      <c r="C516" s="357" t="s">
        <v>344</v>
      </c>
      <c r="D516" s="382" t="s">
        <v>2055</v>
      </c>
      <c r="E516" s="360">
        <v>1</v>
      </c>
      <c r="F516" s="361"/>
      <c r="G516" s="360" t="s">
        <v>308</v>
      </c>
      <c r="H516" s="360">
        <f t="shared" si="65"/>
        <v>1</v>
      </c>
      <c r="I516" s="360">
        <f t="shared" si="61"/>
        <v>0</v>
      </c>
      <c r="J516" s="360"/>
      <c r="K516" s="360"/>
      <c r="L516" s="360"/>
      <c r="M516" s="360"/>
      <c r="N516" s="360">
        <v>1</v>
      </c>
      <c r="O516" s="360"/>
      <c r="P516" s="360"/>
      <c r="Q516" s="360"/>
      <c r="R516" s="360"/>
      <c r="S516" s="360">
        <f t="shared" si="66"/>
        <v>0</v>
      </c>
      <c r="T516" s="360"/>
      <c r="U516" s="360"/>
      <c r="V516" s="360"/>
      <c r="W516" s="360"/>
      <c r="X516" s="360"/>
      <c r="Y516" s="360"/>
      <c r="Z516" s="360">
        <f t="shared" si="62"/>
        <v>0</v>
      </c>
      <c r="AA516" s="360"/>
      <c r="AB516" s="360"/>
      <c r="AC516" s="360"/>
      <c r="AD516" s="360"/>
      <c r="AE516" s="360"/>
      <c r="AF516" s="360"/>
      <c r="AG516" s="360"/>
      <c r="AH516" s="360"/>
      <c r="AI516" s="360"/>
      <c r="AJ516" s="360"/>
      <c r="AK516" s="360"/>
      <c r="AL516" s="360"/>
      <c r="AM516" s="360"/>
      <c r="AN516" s="360"/>
      <c r="AO516" s="360"/>
      <c r="AP516" s="360">
        <f t="shared" si="63"/>
        <v>0</v>
      </c>
      <c r="AQ516" s="360"/>
      <c r="AR516" s="360"/>
      <c r="AS516" s="360"/>
      <c r="AT516" s="364" t="s">
        <v>780</v>
      </c>
      <c r="AU516" s="358" t="s">
        <v>199</v>
      </c>
      <c r="AV516" s="360" t="s">
        <v>196</v>
      </c>
      <c r="AW516" s="360" t="s">
        <v>198</v>
      </c>
      <c r="AX516" s="364"/>
      <c r="AY516" s="364"/>
      <c r="AZ516" s="383"/>
    </row>
    <row r="517" spans="1:52" s="356" customFormat="1" ht="15.6" customHeight="1">
      <c r="A517" s="357">
        <v>417</v>
      </c>
      <c r="B517" s="357">
        <v>23</v>
      </c>
      <c r="C517" s="357" t="s">
        <v>344</v>
      </c>
      <c r="D517" s="382" t="s">
        <v>2049</v>
      </c>
      <c r="E517" s="360">
        <v>0.45</v>
      </c>
      <c r="F517" s="361"/>
      <c r="G517" s="360" t="s">
        <v>311</v>
      </c>
      <c r="H517" s="360">
        <f t="shared" si="65"/>
        <v>0.45</v>
      </c>
      <c r="I517" s="360">
        <f t="shared" si="61"/>
        <v>0</v>
      </c>
      <c r="J517" s="360"/>
      <c r="K517" s="360"/>
      <c r="L517" s="360"/>
      <c r="M517" s="360"/>
      <c r="N517" s="360"/>
      <c r="O517" s="360">
        <v>0.45</v>
      </c>
      <c r="P517" s="360"/>
      <c r="Q517" s="360"/>
      <c r="R517" s="360"/>
      <c r="S517" s="360">
        <f t="shared" si="66"/>
        <v>0</v>
      </c>
      <c r="T517" s="360"/>
      <c r="U517" s="360"/>
      <c r="V517" s="360"/>
      <c r="W517" s="360"/>
      <c r="X517" s="360"/>
      <c r="Y517" s="360"/>
      <c r="Z517" s="360">
        <f t="shared" si="62"/>
        <v>0</v>
      </c>
      <c r="AA517" s="360"/>
      <c r="AB517" s="360"/>
      <c r="AC517" s="360"/>
      <c r="AD517" s="360"/>
      <c r="AE517" s="360"/>
      <c r="AF517" s="360"/>
      <c r="AG517" s="360"/>
      <c r="AH517" s="360"/>
      <c r="AI517" s="360"/>
      <c r="AJ517" s="360"/>
      <c r="AK517" s="360"/>
      <c r="AL517" s="360"/>
      <c r="AM517" s="360"/>
      <c r="AN517" s="360"/>
      <c r="AO517" s="360"/>
      <c r="AP517" s="360">
        <f t="shared" si="63"/>
        <v>0</v>
      </c>
      <c r="AQ517" s="360"/>
      <c r="AR517" s="360"/>
      <c r="AS517" s="360"/>
      <c r="AT517" s="364" t="s">
        <v>1336</v>
      </c>
      <c r="AU517" s="358" t="s">
        <v>1795</v>
      </c>
      <c r="AV517" s="360" t="s">
        <v>196</v>
      </c>
      <c r="AW517" s="360" t="s">
        <v>198</v>
      </c>
      <c r="AX517" s="364"/>
      <c r="AY517" s="364"/>
      <c r="AZ517" s="383"/>
    </row>
    <row r="518" spans="1:52" s="356" customFormat="1" ht="15.6" customHeight="1">
      <c r="A518" s="357">
        <v>418</v>
      </c>
      <c r="B518" s="357">
        <v>24</v>
      </c>
      <c r="C518" s="357" t="s">
        <v>344</v>
      </c>
      <c r="D518" s="382" t="s">
        <v>2056</v>
      </c>
      <c r="E518" s="360">
        <v>0.35</v>
      </c>
      <c r="F518" s="361"/>
      <c r="G518" s="360" t="s">
        <v>311</v>
      </c>
      <c r="H518" s="360">
        <f t="shared" si="65"/>
        <v>0.35</v>
      </c>
      <c r="I518" s="360">
        <f t="shared" si="61"/>
        <v>0</v>
      </c>
      <c r="J518" s="360"/>
      <c r="K518" s="360"/>
      <c r="L518" s="360"/>
      <c r="M518" s="360"/>
      <c r="N518" s="360"/>
      <c r="O518" s="360">
        <v>0.35</v>
      </c>
      <c r="P518" s="360"/>
      <c r="Q518" s="360"/>
      <c r="R518" s="360"/>
      <c r="S518" s="360">
        <f t="shared" si="66"/>
        <v>0</v>
      </c>
      <c r="T518" s="360"/>
      <c r="U518" s="360"/>
      <c r="V518" s="360"/>
      <c r="W518" s="360"/>
      <c r="X518" s="360"/>
      <c r="Y518" s="360"/>
      <c r="Z518" s="360">
        <f t="shared" si="62"/>
        <v>0</v>
      </c>
      <c r="AA518" s="360"/>
      <c r="AB518" s="360"/>
      <c r="AC518" s="360"/>
      <c r="AD518" s="360"/>
      <c r="AE518" s="360"/>
      <c r="AF518" s="360"/>
      <c r="AG518" s="360"/>
      <c r="AH518" s="360"/>
      <c r="AI518" s="360"/>
      <c r="AJ518" s="360"/>
      <c r="AK518" s="360"/>
      <c r="AL518" s="360"/>
      <c r="AM518" s="360"/>
      <c r="AN518" s="360"/>
      <c r="AO518" s="360"/>
      <c r="AP518" s="360">
        <f t="shared" si="63"/>
        <v>0</v>
      </c>
      <c r="AQ518" s="360"/>
      <c r="AR518" s="360"/>
      <c r="AS518" s="360"/>
      <c r="AT518" s="364" t="s">
        <v>781</v>
      </c>
      <c r="AU518" s="358" t="s">
        <v>1800</v>
      </c>
      <c r="AV518" s="360" t="s">
        <v>196</v>
      </c>
      <c r="AW518" s="360" t="s">
        <v>198</v>
      </c>
      <c r="AX518" s="364"/>
      <c r="AY518" s="364"/>
      <c r="AZ518" s="383"/>
    </row>
    <row r="519" spans="1:52" s="356" customFormat="1" ht="15.6" customHeight="1">
      <c r="A519" s="357">
        <v>419</v>
      </c>
      <c r="B519" s="357">
        <v>25</v>
      </c>
      <c r="C519" s="357" t="s">
        <v>344</v>
      </c>
      <c r="D519" s="382" t="s">
        <v>2056</v>
      </c>
      <c r="E519" s="360">
        <v>0.5</v>
      </c>
      <c r="F519" s="361"/>
      <c r="G519" s="360" t="s">
        <v>311</v>
      </c>
      <c r="H519" s="360">
        <f t="shared" si="65"/>
        <v>0.5</v>
      </c>
      <c r="I519" s="360">
        <f t="shared" si="61"/>
        <v>0</v>
      </c>
      <c r="J519" s="360"/>
      <c r="K519" s="360"/>
      <c r="L519" s="360"/>
      <c r="M519" s="360"/>
      <c r="N519" s="360"/>
      <c r="O519" s="360">
        <v>0.5</v>
      </c>
      <c r="P519" s="360"/>
      <c r="Q519" s="360"/>
      <c r="R519" s="360"/>
      <c r="S519" s="360">
        <f t="shared" si="66"/>
        <v>0</v>
      </c>
      <c r="T519" s="360"/>
      <c r="U519" s="360"/>
      <c r="V519" s="360"/>
      <c r="W519" s="360"/>
      <c r="X519" s="360"/>
      <c r="Y519" s="360"/>
      <c r="Z519" s="360">
        <f t="shared" si="62"/>
        <v>0</v>
      </c>
      <c r="AA519" s="360"/>
      <c r="AB519" s="360"/>
      <c r="AC519" s="360"/>
      <c r="AD519" s="360"/>
      <c r="AE519" s="360"/>
      <c r="AF519" s="360"/>
      <c r="AG519" s="360"/>
      <c r="AH519" s="360"/>
      <c r="AI519" s="360"/>
      <c r="AJ519" s="360"/>
      <c r="AK519" s="360"/>
      <c r="AL519" s="360"/>
      <c r="AM519" s="360"/>
      <c r="AN519" s="360"/>
      <c r="AO519" s="360"/>
      <c r="AP519" s="360">
        <f t="shared" si="63"/>
        <v>0</v>
      </c>
      <c r="AQ519" s="360"/>
      <c r="AR519" s="360"/>
      <c r="AS519" s="360"/>
      <c r="AT519" s="364" t="s">
        <v>2306</v>
      </c>
      <c r="AU519" s="358" t="s">
        <v>1800</v>
      </c>
      <c r="AV519" s="360" t="s">
        <v>196</v>
      </c>
      <c r="AW519" s="360" t="s">
        <v>198</v>
      </c>
      <c r="AX519" s="364"/>
      <c r="AY519" s="364"/>
      <c r="AZ519" s="383"/>
    </row>
    <row r="520" spans="1:52" s="356" customFormat="1" ht="15.6" customHeight="1">
      <c r="A520" s="357"/>
      <c r="B520" s="357">
        <v>26</v>
      </c>
      <c r="C520" s="357" t="s">
        <v>344</v>
      </c>
      <c r="D520" s="382" t="s">
        <v>2057</v>
      </c>
      <c r="E520" s="360">
        <v>1.5</v>
      </c>
      <c r="F520" s="361"/>
      <c r="G520" s="360" t="s">
        <v>311</v>
      </c>
      <c r="H520" s="360">
        <f t="shared" si="65"/>
        <v>1.5</v>
      </c>
      <c r="I520" s="360">
        <f t="shared" si="61"/>
        <v>0</v>
      </c>
      <c r="J520" s="360"/>
      <c r="K520" s="360"/>
      <c r="L520" s="360"/>
      <c r="M520" s="360"/>
      <c r="N520" s="360"/>
      <c r="O520" s="360">
        <v>1.5</v>
      </c>
      <c r="P520" s="360"/>
      <c r="Q520" s="360"/>
      <c r="R520" s="360"/>
      <c r="S520" s="360">
        <f t="shared" si="66"/>
        <v>0</v>
      </c>
      <c r="T520" s="360"/>
      <c r="U520" s="360"/>
      <c r="V520" s="360"/>
      <c r="W520" s="360"/>
      <c r="X520" s="360"/>
      <c r="Y520" s="360"/>
      <c r="Z520" s="360">
        <f t="shared" si="62"/>
        <v>0</v>
      </c>
      <c r="AA520" s="360"/>
      <c r="AB520" s="360"/>
      <c r="AC520" s="360"/>
      <c r="AD520" s="360"/>
      <c r="AE520" s="360"/>
      <c r="AF520" s="360"/>
      <c r="AG520" s="360"/>
      <c r="AH520" s="360"/>
      <c r="AI520" s="360"/>
      <c r="AJ520" s="360"/>
      <c r="AK520" s="360"/>
      <c r="AL520" s="360"/>
      <c r="AM520" s="360"/>
      <c r="AN520" s="360"/>
      <c r="AO520" s="360"/>
      <c r="AP520" s="360">
        <f t="shared" si="63"/>
        <v>0</v>
      </c>
      <c r="AQ520" s="360"/>
      <c r="AR520" s="360"/>
      <c r="AS520" s="360"/>
      <c r="AT520" s="364" t="s">
        <v>782</v>
      </c>
      <c r="AU520" s="358" t="s">
        <v>158</v>
      </c>
      <c r="AV520" s="360" t="s">
        <v>197</v>
      </c>
      <c r="AW520" s="360" t="s">
        <v>198</v>
      </c>
      <c r="AX520" s="364"/>
      <c r="AY520" s="364"/>
      <c r="AZ520" s="383"/>
    </row>
    <row r="521" spans="1:52" s="356" customFormat="1" ht="15.6" customHeight="1">
      <c r="A521" s="357">
        <v>421</v>
      </c>
      <c r="B521" s="357">
        <v>27</v>
      </c>
      <c r="C521" s="357" t="s">
        <v>344</v>
      </c>
      <c r="D521" s="382" t="s">
        <v>2058</v>
      </c>
      <c r="E521" s="360">
        <v>1</v>
      </c>
      <c r="F521" s="361"/>
      <c r="G521" s="360" t="s">
        <v>311</v>
      </c>
      <c r="H521" s="360">
        <f t="shared" si="65"/>
        <v>1</v>
      </c>
      <c r="I521" s="360">
        <f t="shared" si="61"/>
        <v>0</v>
      </c>
      <c r="J521" s="360"/>
      <c r="K521" s="360"/>
      <c r="L521" s="360"/>
      <c r="M521" s="360"/>
      <c r="N521" s="360"/>
      <c r="O521" s="360">
        <v>1</v>
      </c>
      <c r="P521" s="360"/>
      <c r="Q521" s="360"/>
      <c r="R521" s="360"/>
      <c r="S521" s="360">
        <f t="shared" si="66"/>
        <v>0</v>
      </c>
      <c r="T521" s="360"/>
      <c r="U521" s="360"/>
      <c r="V521" s="360"/>
      <c r="W521" s="360"/>
      <c r="X521" s="360"/>
      <c r="Y521" s="360"/>
      <c r="Z521" s="360">
        <f t="shared" si="62"/>
        <v>0</v>
      </c>
      <c r="AA521" s="360"/>
      <c r="AB521" s="360"/>
      <c r="AC521" s="360"/>
      <c r="AD521" s="360"/>
      <c r="AE521" s="360"/>
      <c r="AF521" s="360"/>
      <c r="AG521" s="360"/>
      <c r="AH521" s="360"/>
      <c r="AI521" s="360"/>
      <c r="AJ521" s="360"/>
      <c r="AK521" s="360"/>
      <c r="AL521" s="360"/>
      <c r="AM521" s="360"/>
      <c r="AN521" s="360"/>
      <c r="AO521" s="360"/>
      <c r="AP521" s="360">
        <f t="shared" si="63"/>
        <v>0</v>
      </c>
      <c r="AQ521" s="360"/>
      <c r="AR521" s="360"/>
      <c r="AS521" s="360"/>
      <c r="AT521" s="364" t="s">
        <v>783</v>
      </c>
      <c r="AU521" s="358" t="s">
        <v>158</v>
      </c>
      <c r="AV521" s="360" t="s">
        <v>196</v>
      </c>
      <c r="AW521" s="360" t="s">
        <v>198</v>
      </c>
      <c r="AX521" s="364"/>
      <c r="AY521" s="364"/>
      <c r="AZ521" s="383"/>
    </row>
    <row r="522" spans="1:52" s="356" customFormat="1" ht="15.6" customHeight="1">
      <c r="A522" s="357">
        <v>422</v>
      </c>
      <c r="B522" s="357">
        <v>28</v>
      </c>
      <c r="C522" s="357" t="s">
        <v>344</v>
      </c>
      <c r="D522" s="382" t="s">
        <v>2333</v>
      </c>
      <c r="E522" s="360">
        <v>0.2</v>
      </c>
      <c r="F522" s="361"/>
      <c r="G522" s="360" t="s">
        <v>311</v>
      </c>
      <c r="H522" s="360">
        <f t="shared" si="65"/>
        <v>0.2</v>
      </c>
      <c r="I522" s="360">
        <f t="shared" si="61"/>
        <v>0</v>
      </c>
      <c r="J522" s="360"/>
      <c r="K522" s="360"/>
      <c r="L522" s="360"/>
      <c r="M522" s="360"/>
      <c r="N522" s="360"/>
      <c r="O522" s="360">
        <v>0.2</v>
      </c>
      <c r="P522" s="360"/>
      <c r="Q522" s="360"/>
      <c r="R522" s="360"/>
      <c r="S522" s="360">
        <f t="shared" si="66"/>
        <v>0</v>
      </c>
      <c r="T522" s="360"/>
      <c r="U522" s="360"/>
      <c r="V522" s="360"/>
      <c r="W522" s="360"/>
      <c r="X522" s="360"/>
      <c r="Y522" s="360"/>
      <c r="Z522" s="360">
        <f t="shared" si="62"/>
        <v>0</v>
      </c>
      <c r="AA522" s="360"/>
      <c r="AB522" s="360"/>
      <c r="AC522" s="360"/>
      <c r="AD522" s="360"/>
      <c r="AE522" s="360"/>
      <c r="AF522" s="360"/>
      <c r="AG522" s="360"/>
      <c r="AH522" s="360"/>
      <c r="AI522" s="360"/>
      <c r="AJ522" s="360"/>
      <c r="AK522" s="360"/>
      <c r="AL522" s="360"/>
      <c r="AM522" s="360"/>
      <c r="AN522" s="360"/>
      <c r="AO522" s="360"/>
      <c r="AP522" s="360">
        <f t="shared" si="63"/>
        <v>0</v>
      </c>
      <c r="AQ522" s="360"/>
      <c r="AR522" s="360"/>
      <c r="AS522" s="360"/>
      <c r="AT522" s="364" t="s">
        <v>784</v>
      </c>
      <c r="AU522" s="358" t="s">
        <v>158</v>
      </c>
      <c r="AV522" s="360" t="s">
        <v>196</v>
      </c>
      <c r="AW522" s="360" t="s">
        <v>198</v>
      </c>
      <c r="AX522" s="364"/>
      <c r="AY522" s="364"/>
      <c r="AZ522" s="383"/>
    </row>
    <row r="523" spans="1:52" s="356" customFormat="1" ht="15.6" customHeight="1">
      <c r="A523" s="357">
        <v>424</v>
      </c>
      <c r="B523" s="357">
        <v>29</v>
      </c>
      <c r="C523" s="357" t="s">
        <v>344</v>
      </c>
      <c r="D523" s="382" t="s">
        <v>2334</v>
      </c>
      <c r="E523" s="360">
        <v>0.6</v>
      </c>
      <c r="F523" s="361"/>
      <c r="G523" s="360" t="s">
        <v>311</v>
      </c>
      <c r="H523" s="360">
        <f t="shared" si="65"/>
        <v>0.6</v>
      </c>
      <c r="I523" s="360">
        <f t="shared" si="61"/>
        <v>0</v>
      </c>
      <c r="J523" s="360"/>
      <c r="K523" s="360"/>
      <c r="L523" s="360"/>
      <c r="M523" s="360"/>
      <c r="N523" s="360"/>
      <c r="O523" s="360">
        <v>0.6</v>
      </c>
      <c r="P523" s="360"/>
      <c r="Q523" s="360"/>
      <c r="R523" s="360"/>
      <c r="S523" s="360">
        <f t="shared" si="66"/>
        <v>0</v>
      </c>
      <c r="T523" s="360"/>
      <c r="U523" s="360"/>
      <c r="V523" s="360"/>
      <c r="W523" s="360"/>
      <c r="X523" s="360"/>
      <c r="Y523" s="360"/>
      <c r="Z523" s="360">
        <f t="shared" si="62"/>
        <v>0</v>
      </c>
      <c r="AA523" s="360"/>
      <c r="AB523" s="360"/>
      <c r="AC523" s="360"/>
      <c r="AD523" s="360"/>
      <c r="AE523" s="360"/>
      <c r="AF523" s="360"/>
      <c r="AG523" s="360"/>
      <c r="AH523" s="360"/>
      <c r="AI523" s="360"/>
      <c r="AJ523" s="360"/>
      <c r="AK523" s="360"/>
      <c r="AL523" s="360"/>
      <c r="AM523" s="360"/>
      <c r="AN523" s="360"/>
      <c r="AO523" s="360"/>
      <c r="AP523" s="360">
        <f t="shared" si="63"/>
        <v>0</v>
      </c>
      <c r="AQ523" s="360"/>
      <c r="AR523" s="360"/>
      <c r="AS523" s="360"/>
      <c r="AT523" s="364" t="s">
        <v>785</v>
      </c>
      <c r="AU523" s="358" t="s">
        <v>153</v>
      </c>
      <c r="AV523" s="360" t="s">
        <v>196</v>
      </c>
      <c r="AW523" s="360" t="s">
        <v>198</v>
      </c>
      <c r="AX523" s="364"/>
      <c r="AY523" s="364"/>
      <c r="AZ523" s="383"/>
    </row>
    <row r="524" spans="1:52" s="356" customFormat="1" ht="15.6" customHeight="1">
      <c r="A524" s="357">
        <v>425</v>
      </c>
      <c r="B524" s="357">
        <v>30</v>
      </c>
      <c r="C524" s="357" t="s">
        <v>344</v>
      </c>
      <c r="D524" s="382" t="s">
        <v>2334</v>
      </c>
      <c r="E524" s="360">
        <v>0.2</v>
      </c>
      <c r="F524" s="361"/>
      <c r="G524" s="360" t="s">
        <v>311</v>
      </c>
      <c r="H524" s="360">
        <f t="shared" si="65"/>
        <v>0.2</v>
      </c>
      <c r="I524" s="360">
        <f t="shared" si="61"/>
        <v>0</v>
      </c>
      <c r="J524" s="360"/>
      <c r="K524" s="360"/>
      <c r="L524" s="360"/>
      <c r="M524" s="360"/>
      <c r="N524" s="360"/>
      <c r="O524" s="360">
        <v>0.2</v>
      </c>
      <c r="P524" s="360"/>
      <c r="Q524" s="360"/>
      <c r="R524" s="360"/>
      <c r="S524" s="360">
        <f t="shared" si="66"/>
        <v>0</v>
      </c>
      <c r="T524" s="360"/>
      <c r="U524" s="360"/>
      <c r="V524" s="360"/>
      <c r="W524" s="360"/>
      <c r="X524" s="360"/>
      <c r="Y524" s="360"/>
      <c r="Z524" s="360">
        <f t="shared" si="62"/>
        <v>0</v>
      </c>
      <c r="AA524" s="360"/>
      <c r="AB524" s="360"/>
      <c r="AC524" s="360"/>
      <c r="AD524" s="360"/>
      <c r="AE524" s="360"/>
      <c r="AF524" s="360"/>
      <c r="AG524" s="360"/>
      <c r="AH524" s="360"/>
      <c r="AI524" s="360"/>
      <c r="AJ524" s="360"/>
      <c r="AK524" s="360"/>
      <c r="AL524" s="360"/>
      <c r="AM524" s="360"/>
      <c r="AN524" s="360"/>
      <c r="AO524" s="360"/>
      <c r="AP524" s="360">
        <f t="shared" si="63"/>
        <v>0</v>
      </c>
      <c r="AQ524" s="360"/>
      <c r="AR524" s="360"/>
      <c r="AS524" s="360"/>
      <c r="AT524" s="364" t="s">
        <v>786</v>
      </c>
      <c r="AU524" s="358" t="s">
        <v>153</v>
      </c>
      <c r="AV524" s="360" t="s">
        <v>196</v>
      </c>
      <c r="AW524" s="360" t="s">
        <v>198</v>
      </c>
      <c r="AX524" s="364"/>
      <c r="AY524" s="364"/>
      <c r="AZ524" s="383"/>
    </row>
    <row r="525" spans="1:52" s="356" customFormat="1" ht="15.6" customHeight="1">
      <c r="A525" s="357">
        <v>426</v>
      </c>
      <c r="B525" s="357">
        <v>31</v>
      </c>
      <c r="C525" s="357" t="s">
        <v>344</v>
      </c>
      <c r="D525" s="382" t="s">
        <v>2335</v>
      </c>
      <c r="E525" s="360">
        <v>0.6</v>
      </c>
      <c r="F525" s="361"/>
      <c r="G525" s="360" t="s">
        <v>787</v>
      </c>
      <c r="H525" s="360">
        <f t="shared" si="65"/>
        <v>0.6</v>
      </c>
      <c r="I525" s="360">
        <f t="shared" si="61"/>
        <v>0</v>
      </c>
      <c r="J525" s="360"/>
      <c r="K525" s="360"/>
      <c r="L525" s="360"/>
      <c r="M525" s="360">
        <v>0.6</v>
      </c>
      <c r="N525" s="360"/>
      <c r="O525" s="360"/>
      <c r="P525" s="360"/>
      <c r="Q525" s="360"/>
      <c r="R525" s="360"/>
      <c r="S525" s="360">
        <f t="shared" si="66"/>
        <v>0</v>
      </c>
      <c r="T525" s="360"/>
      <c r="U525" s="360"/>
      <c r="V525" s="360"/>
      <c r="W525" s="360"/>
      <c r="X525" s="360"/>
      <c r="Y525" s="360"/>
      <c r="Z525" s="360">
        <f t="shared" si="62"/>
        <v>0</v>
      </c>
      <c r="AA525" s="360"/>
      <c r="AB525" s="360"/>
      <c r="AC525" s="360"/>
      <c r="AD525" s="360"/>
      <c r="AE525" s="360"/>
      <c r="AF525" s="360"/>
      <c r="AG525" s="360"/>
      <c r="AH525" s="360"/>
      <c r="AI525" s="360"/>
      <c r="AJ525" s="360"/>
      <c r="AK525" s="360"/>
      <c r="AL525" s="360"/>
      <c r="AM525" s="360"/>
      <c r="AN525" s="360"/>
      <c r="AO525" s="360"/>
      <c r="AP525" s="360">
        <f t="shared" si="63"/>
        <v>0</v>
      </c>
      <c r="AQ525" s="360"/>
      <c r="AR525" s="360"/>
      <c r="AS525" s="360"/>
      <c r="AT525" s="364" t="s">
        <v>788</v>
      </c>
      <c r="AU525" s="358" t="s">
        <v>153</v>
      </c>
      <c r="AV525" s="360" t="s">
        <v>196</v>
      </c>
      <c r="AW525" s="360" t="s">
        <v>198</v>
      </c>
      <c r="AX525" s="364"/>
      <c r="AY525" s="364"/>
      <c r="AZ525" s="383"/>
    </row>
    <row r="526" spans="1:52" s="356" customFormat="1" ht="15.6" customHeight="1">
      <c r="A526" s="357">
        <v>427</v>
      </c>
      <c r="B526" s="357">
        <v>32</v>
      </c>
      <c r="C526" s="357" t="s">
        <v>344</v>
      </c>
      <c r="D526" s="382" t="s">
        <v>2334</v>
      </c>
      <c r="E526" s="360">
        <v>0.68</v>
      </c>
      <c r="F526" s="361"/>
      <c r="G526" s="360" t="s">
        <v>311</v>
      </c>
      <c r="H526" s="360">
        <f t="shared" si="65"/>
        <v>0.68</v>
      </c>
      <c r="I526" s="360">
        <f t="shared" si="61"/>
        <v>0</v>
      </c>
      <c r="J526" s="360"/>
      <c r="K526" s="360"/>
      <c r="L526" s="360"/>
      <c r="M526" s="360"/>
      <c r="N526" s="360"/>
      <c r="O526" s="360">
        <v>0.68</v>
      </c>
      <c r="P526" s="360"/>
      <c r="Q526" s="360"/>
      <c r="R526" s="360"/>
      <c r="S526" s="360">
        <f t="shared" si="66"/>
        <v>0</v>
      </c>
      <c r="T526" s="360"/>
      <c r="U526" s="360"/>
      <c r="V526" s="360"/>
      <c r="W526" s="360"/>
      <c r="X526" s="360"/>
      <c r="Y526" s="360"/>
      <c r="Z526" s="360">
        <f t="shared" si="62"/>
        <v>0</v>
      </c>
      <c r="AA526" s="360"/>
      <c r="AB526" s="360"/>
      <c r="AC526" s="360"/>
      <c r="AD526" s="360"/>
      <c r="AE526" s="360"/>
      <c r="AF526" s="360"/>
      <c r="AG526" s="360"/>
      <c r="AH526" s="360"/>
      <c r="AI526" s="360"/>
      <c r="AJ526" s="360"/>
      <c r="AK526" s="360"/>
      <c r="AL526" s="360"/>
      <c r="AM526" s="360"/>
      <c r="AN526" s="360"/>
      <c r="AO526" s="360"/>
      <c r="AP526" s="360">
        <f t="shared" si="63"/>
        <v>0</v>
      </c>
      <c r="AQ526" s="360"/>
      <c r="AR526" s="360"/>
      <c r="AS526" s="360"/>
      <c r="AT526" s="364" t="s">
        <v>789</v>
      </c>
      <c r="AU526" s="358" t="s">
        <v>153</v>
      </c>
      <c r="AV526" s="360" t="s">
        <v>196</v>
      </c>
      <c r="AW526" s="360" t="s">
        <v>198</v>
      </c>
      <c r="AX526" s="364"/>
      <c r="AY526" s="364"/>
      <c r="AZ526" s="383"/>
    </row>
    <row r="527" spans="1:52" s="356" customFormat="1" ht="31.15" customHeight="1">
      <c r="A527" s="357">
        <v>428</v>
      </c>
      <c r="B527" s="357">
        <v>33</v>
      </c>
      <c r="C527" s="357" t="s">
        <v>344</v>
      </c>
      <c r="D527" s="382" t="s">
        <v>2049</v>
      </c>
      <c r="E527" s="360">
        <v>0.64</v>
      </c>
      <c r="F527" s="361"/>
      <c r="G527" s="360" t="s">
        <v>790</v>
      </c>
      <c r="H527" s="360">
        <f t="shared" si="65"/>
        <v>0.64</v>
      </c>
      <c r="I527" s="360">
        <f t="shared" si="61"/>
        <v>0</v>
      </c>
      <c r="J527" s="360"/>
      <c r="K527" s="360"/>
      <c r="L527" s="360"/>
      <c r="M527" s="360">
        <v>0.6</v>
      </c>
      <c r="N527" s="360"/>
      <c r="O527" s="360">
        <v>0.04</v>
      </c>
      <c r="P527" s="360"/>
      <c r="Q527" s="360"/>
      <c r="R527" s="360"/>
      <c r="S527" s="360">
        <f t="shared" si="66"/>
        <v>0</v>
      </c>
      <c r="T527" s="360"/>
      <c r="U527" s="360"/>
      <c r="V527" s="360"/>
      <c r="W527" s="360"/>
      <c r="X527" s="360"/>
      <c r="Y527" s="360"/>
      <c r="Z527" s="360">
        <f t="shared" si="62"/>
        <v>0</v>
      </c>
      <c r="AA527" s="360"/>
      <c r="AB527" s="360"/>
      <c r="AC527" s="360"/>
      <c r="AD527" s="360"/>
      <c r="AE527" s="360"/>
      <c r="AF527" s="360"/>
      <c r="AG527" s="360"/>
      <c r="AH527" s="360"/>
      <c r="AI527" s="360"/>
      <c r="AJ527" s="360"/>
      <c r="AK527" s="360"/>
      <c r="AL527" s="360"/>
      <c r="AM527" s="360"/>
      <c r="AN527" s="360"/>
      <c r="AO527" s="360"/>
      <c r="AP527" s="360">
        <f t="shared" si="63"/>
        <v>0</v>
      </c>
      <c r="AQ527" s="360"/>
      <c r="AR527" s="360"/>
      <c r="AS527" s="360"/>
      <c r="AT527" s="364" t="s">
        <v>791</v>
      </c>
      <c r="AU527" s="358" t="s">
        <v>157</v>
      </c>
      <c r="AV527" s="360" t="s">
        <v>196</v>
      </c>
      <c r="AW527" s="360" t="s">
        <v>198</v>
      </c>
      <c r="AX527" s="364"/>
      <c r="AY527" s="364"/>
      <c r="AZ527" s="400"/>
    </row>
    <row r="528" spans="1:52" s="356" customFormat="1" ht="15.6" customHeight="1">
      <c r="A528" s="357">
        <v>428</v>
      </c>
      <c r="B528" s="357">
        <v>34</v>
      </c>
      <c r="C528" s="357" t="s">
        <v>344</v>
      </c>
      <c r="D528" s="382" t="s">
        <v>2336</v>
      </c>
      <c r="E528" s="360">
        <v>0.5</v>
      </c>
      <c r="F528" s="361"/>
      <c r="G528" s="360" t="s">
        <v>311</v>
      </c>
      <c r="H528" s="360">
        <f t="shared" si="65"/>
        <v>0.5</v>
      </c>
      <c r="I528" s="360">
        <f t="shared" si="61"/>
        <v>0</v>
      </c>
      <c r="J528" s="360"/>
      <c r="K528" s="360"/>
      <c r="L528" s="360"/>
      <c r="M528" s="360"/>
      <c r="N528" s="360"/>
      <c r="O528" s="360">
        <v>0.5</v>
      </c>
      <c r="P528" s="360"/>
      <c r="Q528" s="360"/>
      <c r="R528" s="360"/>
      <c r="S528" s="360">
        <f t="shared" si="66"/>
        <v>0</v>
      </c>
      <c r="T528" s="360"/>
      <c r="U528" s="360"/>
      <c r="V528" s="360"/>
      <c r="W528" s="360"/>
      <c r="X528" s="360"/>
      <c r="Y528" s="360"/>
      <c r="Z528" s="360">
        <f t="shared" si="62"/>
        <v>0</v>
      </c>
      <c r="AA528" s="360"/>
      <c r="AB528" s="360"/>
      <c r="AC528" s="360"/>
      <c r="AD528" s="360"/>
      <c r="AE528" s="360"/>
      <c r="AF528" s="360"/>
      <c r="AG528" s="360"/>
      <c r="AH528" s="360"/>
      <c r="AI528" s="360"/>
      <c r="AJ528" s="360"/>
      <c r="AK528" s="360"/>
      <c r="AL528" s="360"/>
      <c r="AM528" s="360"/>
      <c r="AN528" s="360"/>
      <c r="AO528" s="360"/>
      <c r="AP528" s="360">
        <f t="shared" si="63"/>
        <v>0</v>
      </c>
      <c r="AQ528" s="360"/>
      <c r="AR528" s="360"/>
      <c r="AS528" s="360"/>
      <c r="AT528" s="364" t="s">
        <v>2422</v>
      </c>
      <c r="AU528" s="358" t="s">
        <v>157</v>
      </c>
      <c r="AV528" s="360" t="s">
        <v>197</v>
      </c>
      <c r="AW528" s="360" t="s">
        <v>198</v>
      </c>
      <c r="AX528" s="364"/>
      <c r="AY528" s="364"/>
      <c r="AZ528" s="400"/>
    </row>
    <row r="529" spans="1:52" s="356" customFormat="1" ht="15.6" customHeight="1">
      <c r="A529" s="357"/>
      <c r="B529" s="357">
        <v>35</v>
      </c>
      <c r="C529" s="357" t="s">
        <v>344</v>
      </c>
      <c r="D529" s="382" t="s">
        <v>2337</v>
      </c>
      <c r="E529" s="360">
        <v>0.69</v>
      </c>
      <c r="F529" s="360">
        <v>0.56000000000000005</v>
      </c>
      <c r="G529" s="360" t="s">
        <v>308</v>
      </c>
      <c r="H529" s="360">
        <f t="shared" si="65"/>
        <v>0.13</v>
      </c>
      <c r="I529" s="360">
        <f t="shared" si="61"/>
        <v>0</v>
      </c>
      <c r="J529" s="360"/>
      <c r="K529" s="360"/>
      <c r="L529" s="360"/>
      <c r="M529" s="360"/>
      <c r="N529" s="360">
        <v>0.13</v>
      </c>
      <c r="O529" s="360"/>
      <c r="P529" s="360"/>
      <c r="Q529" s="360"/>
      <c r="R529" s="360"/>
      <c r="S529" s="360">
        <f t="shared" si="66"/>
        <v>0</v>
      </c>
      <c r="T529" s="360"/>
      <c r="U529" s="360"/>
      <c r="V529" s="360"/>
      <c r="W529" s="360"/>
      <c r="X529" s="360"/>
      <c r="Y529" s="360"/>
      <c r="Z529" s="360">
        <f t="shared" si="62"/>
        <v>0</v>
      </c>
      <c r="AA529" s="360"/>
      <c r="AB529" s="360"/>
      <c r="AC529" s="360"/>
      <c r="AD529" s="360"/>
      <c r="AE529" s="360"/>
      <c r="AF529" s="360"/>
      <c r="AG529" s="360"/>
      <c r="AH529" s="360"/>
      <c r="AI529" s="360"/>
      <c r="AJ529" s="360"/>
      <c r="AK529" s="360"/>
      <c r="AL529" s="360"/>
      <c r="AM529" s="360"/>
      <c r="AN529" s="360"/>
      <c r="AO529" s="360"/>
      <c r="AP529" s="360">
        <f t="shared" si="63"/>
        <v>0</v>
      </c>
      <c r="AQ529" s="360"/>
      <c r="AR529" s="360"/>
      <c r="AS529" s="360"/>
      <c r="AT529" s="364" t="s">
        <v>2298</v>
      </c>
      <c r="AU529" s="358" t="s">
        <v>1797</v>
      </c>
      <c r="AV529" s="360" t="s">
        <v>197</v>
      </c>
      <c r="AW529" s="360" t="s">
        <v>198</v>
      </c>
      <c r="AX529" s="364"/>
      <c r="AY529" s="364"/>
      <c r="AZ529" s="400"/>
    </row>
    <row r="530" spans="1:52" s="356" customFormat="1" ht="15.6" customHeight="1">
      <c r="A530" s="357">
        <v>429</v>
      </c>
      <c r="B530" s="357">
        <v>36</v>
      </c>
      <c r="C530" s="357" t="s">
        <v>344</v>
      </c>
      <c r="D530" s="382" t="s">
        <v>2338</v>
      </c>
      <c r="E530" s="360">
        <v>0.3</v>
      </c>
      <c r="F530" s="361"/>
      <c r="G530" s="360" t="s">
        <v>311</v>
      </c>
      <c r="H530" s="360">
        <f t="shared" si="65"/>
        <v>0.3</v>
      </c>
      <c r="I530" s="360">
        <f t="shared" si="61"/>
        <v>0</v>
      </c>
      <c r="J530" s="360"/>
      <c r="K530" s="360"/>
      <c r="L530" s="360"/>
      <c r="M530" s="360"/>
      <c r="N530" s="360"/>
      <c r="O530" s="360">
        <v>0.3</v>
      </c>
      <c r="P530" s="360"/>
      <c r="Q530" s="360"/>
      <c r="R530" s="360"/>
      <c r="S530" s="360">
        <f t="shared" si="66"/>
        <v>0</v>
      </c>
      <c r="T530" s="360"/>
      <c r="U530" s="360"/>
      <c r="V530" s="360"/>
      <c r="W530" s="360"/>
      <c r="X530" s="360"/>
      <c r="Y530" s="360"/>
      <c r="Z530" s="360">
        <f t="shared" si="62"/>
        <v>0</v>
      </c>
      <c r="AA530" s="360"/>
      <c r="AB530" s="360"/>
      <c r="AC530" s="360"/>
      <c r="AD530" s="360"/>
      <c r="AE530" s="360"/>
      <c r="AF530" s="360"/>
      <c r="AG530" s="360"/>
      <c r="AH530" s="360"/>
      <c r="AI530" s="360"/>
      <c r="AJ530" s="360"/>
      <c r="AK530" s="360"/>
      <c r="AL530" s="360"/>
      <c r="AM530" s="360"/>
      <c r="AN530" s="360"/>
      <c r="AO530" s="360"/>
      <c r="AP530" s="360">
        <f t="shared" si="63"/>
        <v>0</v>
      </c>
      <c r="AQ530" s="360"/>
      <c r="AR530" s="360"/>
      <c r="AS530" s="360"/>
      <c r="AT530" s="364" t="s">
        <v>792</v>
      </c>
      <c r="AU530" s="357" t="s">
        <v>1797</v>
      </c>
      <c r="AV530" s="360" t="s">
        <v>196</v>
      </c>
      <c r="AW530" s="360" t="s">
        <v>198</v>
      </c>
      <c r="AX530" s="364"/>
      <c r="AY530" s="364"/>
      <c r="AZ530" s="400"/>
    </row>
    <row r="531" spans="1:52" s="356" customFormat="1" ht="15.6" customHeight="1">
      <c r="A531" s="357">
        <v>432</v>
      </c>
      <c r="B531" s="357">
        <v>47</v>
      </c>
      <c r="C531" s="357" t="s">
        <v>344</v>
      </c>
      <c r="D531" s="382" t="s">
        <v>2338</v>
      </c>
      <c r="E531" s="360">
        <v>0.2</v>
      </c>
      <c r="F531" s="361"/>
      <c r="G531" s="360" t="s">
        <v>311</v>
      </c>
      <c r="H531" s="360">
        <f t="shared" si="65"/>
        <v>0.2</v>
      </c>
      <c r="I531" s="360">
        <f t="shared" si="61"/>
        <v>0</v>
      </c>
      <c r="J531" s="360"/>
      <c r="K531" s="360"/>
      <c r="L531" s="360"/>
      <c r="M531" s="360"/>
      <c r="N531" s="360"/>
      <c r="O531" s="360">
        <v>0.2</v>
      </c>
      <c r="P531" s="360"/>
      <c r="Q531" s="360"/>
      <c r="R531" s="360"/>
      <c r="S531" s="360">
        <f t="shared" si="66"/>
        <v>0</v>
      </c>
      <c r="T531" s="360"/>
      <c r="U531" s="360"/>
      <c r="V531" s="360"/>
      <c r="W531" s="360"/>
      <c r="X531" s="360"/>
      <c r="Y531" s="360"/>
      <c r="Z531" s="360">
        <f t="shared" si="62"/>
        <v>0</v>
      </c>
      <c r="AA531" s="360"/>
      <c r="AB531" s="360"/>
      <c r="AC531" s="360"/>
      <c r="AD531" s="360"/>
      <c r="AE531" s="360"/>
      <c r="AF531" s="360"/>
      <c r="AG531" s="360"/>
      <c r="AH531" s="360"/>
      <c r="AI531" s="360"/>
      <c r="AJ531" s="360"/>
      <c r="AK531" s="360"/>
      <c r="AL531" s="360"/>
      <c r="AM531" s="360"/>
      <c r="AN531" s="360"/>
      <c r="AO531" s="360"/>
      <c r="AP531" s="360">
        <f t="shared" si="63"/>
        <v>0</v>
      </c>
      <c r="AQ531" s="360"/>
      <c r="AR531" s="360"/>
      <c r="AS531" s="360"/>
      <c r="AT531" s="357" t="s">
        <v>3240</v>
      </c>
      <c r="AU531" s="357" t="s">
        <v>156</v>
      </c>
      <c r="AV531" s="360" t="s">
        <v>196</v>
      </c>
      <c r="AW531" s="360" t="s">
        <v>198</v>
      </c>
      <c r="AX531" s="379"/>
      <c r="AY531" s="379"/>
      <c r="AZ531" s="400"/>
    </row>
    <row r="532" spans="1:52" s="356" customFormat="1" ht="46.9" customHeight="1">
      <c r="A532" s="357">
        <v>436</v>
      </c>
      <c r="B532" s="357">
        <v>48</v>
      </c>
      <c r="C532" s="357" t="s">
        <v>344</v>
      </c>
      <c r="D532" s="359" t="s">
        <v>2339</v>
      </c>
      <c r="E532" s="360">
        <v>0.8</v>
      </c>
      <c r="F532" s="367">
        <v>0.26</v>
      </c>
      <c r="G532" s="360" t="s">
        <v>797</v>
      </c>
      <c r="H532" s="360">
        <f t="shared" si="65"/>
        <v>0.54</v>
      </c>
      <c r="I532" s="360">
        <f t="shared" si="61"/>
        <v>0</v>
      </c>
      <c r="J532" s="360"/>
      <c r="K532" s="360"/>
      <c r="L532" s="360">
        <v>0.34</v>
      </c>
      <c r="M532" s="360"/>
      <c r="N532" s="360">
        <v>0.2</v>
      </c>
      <c r="O532" s="360"/>
      <c r="P532" s="360"/>
      <c r="Q532" s="360"/>
      <c r="R532" s="360"/>
      <c r="S532" s="360">
        <f t="shared" si="66"/>
        <v>0</v>
      </c>
      <c r="T532" s="360"/>
      <c r="U532" s="360"/>
      <c r="V532" s="360"/>
      <c r="W532" s="360"/>
      <c r="X532" s="360"/>
      <c r="Y532" s="360"/>
      <c r="Z532" s="360">
        <f t="shared" si="62"/>
        <v>0</v>
      </c>
      <c r="AA532" s="360"/>
      <c r="AB532" s="360"/>
      <c r="AC532" s="360"/>
      <c r="AD532" s="360"/>
      <c r="AE532" s="360"/>
      <c r="AF532" s="360"/>
      <c r="AG532" s="360"/>
      <c r="AH532" s="360"/>
      <c r="AI532" s="360"/>
      <c r="AJ532" s="360"/>
      <c r="AK532" s="360"/>
      <c r="AL532" s="360"/>
      <c r="AM532" s="360"/>
      <c r="AN532" s="360"/>
      <c r="AO532" s="360"/>
      <c r="AP532" s="360">
        <f t="shared" si="63"/>
        <v>0</v>
      </c>
      <c r="AQ532" s="360"/>
      <c r="AR532" s="367"/>
      <c r="AS532" s="367"/>
      <c r="AT532" s="357" t="s">
        <v>798</v>
      </c>
      <c r="AU532" s="368" t="s">
        <v>1793</v>
      </c>
      <c r="AV532" s="360" t="s">
        <v>197</v>
      </c>
      <c r="AW532" s="360" t="s">
        <v>198</v>
      </c>
      <c r="AX532" s="357"/>
      <c r="AY532" s="379"/>
      <c r="AZ532" s="380"/>
    </row>
    <row r="533" spans="1:52" s="356" customFormat="1" ht="15.6" customHeight="1">
      <c r="A533" s="357">
        <v>436</v>
      </c>
      <c r="B533" s="357">
        <v>49</v>
      </c>
      <c r="C533" s="357" t="s">
        <v>344</v>
      </c>
      <c r="D533" s="359" t="s">
        <v>2340</v>
      </c>
      <c r="E533" s="360">
        <v>2</v>
      </c>
      <c r="F533" s="367"/>
      <c r="G533" s="360" t="s">
        <v>311</v>
      </c>
      <c r="H533" s="360">
        <f t="shared" si="65"/>
        <v>2</v>
      </c>
      <c r="I533" s="360">
        <f t="shared" si="61"/>
        <v>0</v>
      </c>
      <c r="J533" s="360"/>
      <c r="K533" s="360"/>
      <c r="L533" s="360"/>
      <c r="M533" s="360"/>
      <c r="N533" s="360"/>
      <c r="O533" s="360">
        <v>2</v>
      </c>
      <c r="P533" s="360"/>
      <c r="Q533" s="360"/>
      <c r="R533" s="360"/>
      <c r="S533" s="360">
        <f t="shared" si="66"/>
        <v>0</v>
      </c>
      <c r="T533" s="360"/>
      <c r="U533" s="360"/>
      <c r="V533" s="360"/>
      <c r="W533" s="360"/>
      <c r="X533" s="360"/>
      <c r="Y533" s="360"/>
      <c r="Z533" s="360">
        <f t="shared" si="62"/>
        <v>0</v>
      </c>
      <c r="AA533" s="360"/>
      <c r="AB533" s="360"/>
      <c r="AC533" s="360"/>
      <c r="AD533" s="360"/>
      <c r="AE533" s="360"/>
      <c r="AF533" s="360"/>
      <c r="AG533" s="360"/>
      <c r="AH533" s="360"/>
      <c r="AI533" s="360"/>
      <c r="AJ533" s="360"/>
      <c r="AK533" s="360"/>
      <c r="AL533" s="360"/>
      <c r="AM533" s="360"/>
      <c r="AN533" s="360"/>
      <c r="AO533" s="360"/>
      <c r="AP533" s="360">
        <f t="shared" si="63"/>
        <v>0</v>
      </c>
      <c r="AQ533" s="360"/>
      <c r="AR533" s="367"/>
      <c r="AS533" s="367"/>
      <c r="AT533" s="357" t="s">
        <v>3203</v>
      </c>
      <c r="AU533" s="368" t="s">
        <v>1795</v>
      </c>
      <c r="AV533" s="360" t="s">
        <v>197</v>
      </c>
      <c r="AW533" s="360" t="s">
        <v>198</v>
      </c>
      <c r="AX533" s="357"/>
      <c r="AY533" s="379"/>
      <c r="AZ533" s="380"/>
    </row>
    <row r="534" spans="1:52" s="356" customFormat="1" ht="15.6" customHeight="1">
      <c r="A534" s="357">
        <v>436</v>
      </c>
      <c r="B534" s="357">
        <v>50</v>
      </c>
      <c r="C534" s="357" t="s">
        <v>344</v>
      </c>
      <c r="D534" s="359" t="s">
        <v>2341</v>
      </c>
      <c r="E534" s="360">
        <v>1</v>
      </c>
      <c r="F534" s="367"/>
      <c r="G534" s="360" t="s">
        <v>190</v>
      </c>
      <c r="H534" s="360">
        <f t="shared" si="65"/>
        <v>1</v>
      </c>
      <c r="I534" s="360">
        <f t="shared" si="61"/>
        <v>0</v>
      </c>
      <c r="J534" s="360"/>
      <c r="K534" s="360"/>
      <c r="L534" s="360">
        <v>1</v>
      </c>
      <c r="M534" s="360"/>
      <c r="N534" s="360"/>
      <c r="O534" s="360"/>
      <c r="P534" s="360"/>
      <c r="Q534" s="360"/>
      <c r="R534" s="360"/>
      <c r="S534" s="360">
        <f t="shared" si="66"/>
        <v>0</v>
      </c>
      <c r="T534" s="360"/>
      <c r="U534" s="360"/>
      <c r="V534" s="360"/>
      <c r="W534" s="360"/>
      <c r="X534" s="360"/>
      <c r="Y534" s="360"/>
      <c r="Z534" s="360">
        <f t="shared" si="62"/>
        <v>0</v>
      </c>
      <c r="AA534" s="360"/>
      <c r="AB534" s="360"/>
      <c r="AC534" s="360"/>
      <c r="AD534" s="360"/>
      <c r="AE534" s="360"/>
      <c r="AF534" s="360"/>
      <c r="AG534" s="360"/>
      <c r="AH534" s="360"/>
      <c r="AI534" s="360"/>
      <c r="AJ534" s="360"/>
      <c r="AK534" s="360"/>
      <c r="AL534" s="360"/>
      <c r="AM534" s="360"/>
      <c r="AN534" s="360"/>
      <c r="AO534" s="360"/>
      <c r="AP534" s="360">
        <f t="shared" si="63"/>
        <v>0</v>
      </c>
      <c r="AQ534" s="360"/>
      <c r="AR534" s="367"/>
      <c r="AS534" s="367"/>
      <c r="AT534" s="357" t="s">
        <v>579</v>
      </c>
      <c r="AU534" s="368" t="s">
        <v>1797</v>
      </c>
      <c r="AV534" s="360" t="s">
        <v>197</v>
      </c>
      <c r="AW534" s="360" t="s">
        <v>198</v>
      </c>
      <c r="AX534" s="357"/>
      <c r="AY534" s="379"/>
      <c r="AZ534" s="380"/>
    </row>
    <row r="535" spans="1:52" s="356" customFormat="1" ht="15.6" customHeight="1">
      <c r="A535" s="357">
        <v>436</v>
      </c>
      <c r="B535" s="357">
        <v>51</v>
      </c>
      <c r="C535" s="357" t="s">
        <v>344</v>
      </c>
      <c r="D535" s="359" t="s">
        <v>2342</v>
      </c>
      <c r="E535" s="360">
        <v>3</v>
      </c>
      <c r="F535" s="367"/>
      <c r="G535" s="360" t="s">
        <v>311</v>
      </c>
      <c r="H535" s="360">
        <f t="shared" si="65"/>
        <v>3</v>
      </c>
      <c r="I535" s="360">
        <f t="shared" si="61"/>
        <v>0</v>
      </c>
      <c r="J535" s="360"/>
      <c r="K535" s="360"/>
      <c r="L535" s="360"/>
      <c r="M535" s="360"/>
      <c r="N535" s="360"/>
      <c r="O535" s="360">
        <v>3</v>
      </c>
      <c r="P535" s="360"/>
      <c r="Q535" s="360"/>
      <c r="R535" s="360"/>
      <c r="S535" s="360">
        <f t="shared" si="66"/>
        <v>0</v>
      </c>
      <c r="T535" s="360"/>
      <c r="U535" s="360"/>
      <c r="V535" s="360"/>
      <c r="W535" s="360"/>
      <c r="X535" s="360"/>
      <c r="Y535" s="360"/>
      <c r="Z535" s="360">
        <f t="shared" si="62"/>
        <v>0</v>
      </c>
      <c r="AA535" s="360"/>
      <c r="AB535" s="360"/>
      <c r="AC535" s="360"/>
      <c r="AD535" s="360"/>
      <c r="AE535" s="360"/>
      <c r="AF535" s="360"/>
      <c r="AG535" s="360"/>
      <c r="AH535" s="360"/>
      <c r="AI535" s="360"/>
      <c r="AJ535" s="360"/>
      <c r="AK535" s="360"/>
      <c r="AL535" s="360"/>
      <c r="AM535" s="360"/>
      <c r="AN535" s="360"/>
      <c r="AO535" s="360"/>
      <c r="AP535" s="360">
        <f t="shared" si="63"/>
        <v>0</v>
      </c>
      <c r="AQ535" s="360"/>
      <c r="AR535" s="367"/>
      <c r="AS535" s="367"/>
      <c r="AT535" s="357" t="s">
        <v>68</v>
      </c>
      <c r="AU535" s="368" t="s">
        <v>155</v>
      </c>
      <c r="AV535" s="360" t="s">
        <v>197</v>
      </c>
      <c r="AW535" s="360" t="s">
        <v>198</v>
      </c>
      <c r="AX535" s="357"/>
      <c r="AY535" s="379"/>
      <c r="AZ535" s="380"/>
    </row>
    <row r="536" spans="1:52" s="356" customFormat="1" ht="15.6" customHeight="1">
      <c r="A536" s="357">
        <v>436</v>
      </c>
      <c r="B536" s="357"/>
      <c r="C536" s="357" t="s">
        <v>344</v>
      </c>
      <c r="D536" s="359" t="s">
        <v>2343</v>
      </c>
      <c r="E536" s="360">
        <v>2</v>
      </c>
      <c r="F536" s="367"/>
      <c r="G536" s="360" t="s">
        <v>311</v>
      </c>
      <c r="H536" s="360">
        <f t="shared" si="65"/>
        <v>2</v>
      </c>
      <c r="I536" s="360">
        <f t="shared" si="61"/>
        <v>0</v>
      </c>
      <c r="J536" s="360"/>
      <c r="K536" s="360"/>
      <c r="L536" s="360"/>
      <c r="M536" s="360"/>
      <c r="N536" s="360"/>
      <c r="O536" s="360">
        <v>2</v>
      </c>
      <c r="P536" s="360"/>
      <c r="Q536" s="360"/>
      <c r="R536" s="360"/>
      <c r="S536" s="360">
        <f t="shared" si="66"/>
        <v>0</v>
      </c>
      <c r="T536" s="360"/>
      <c r="U536" s="360"/>
      <c r="V536" s="360"/>
      <c r="W536" s="360"/>
      <c r="X536" s="360"/>
      <c r="Y536" s="360"/>
      <c r="Z536" s="360">
        <f t="shared" si="62"/>
        <v>0</v>
      </c>
      <c r="AA536" s="360"/>
      <c r="AB536" s="360"/>
      <c r="AC536" s="360"/>
      <c r="AD536" s="360"/>
      <c r="AE536" s="360"/>
      <c r="AF536" s="360"/>
      <c r="AG536" s="360"/>
      <c r="AH536" s="360"/>
      <c r="AI536" s="360"/>
      <c r="AJ536" s="360"/>
      <c r="AK536" s="360"/>
      <c r="AL536" s="360"/>
      <c r="AM536" s="360"/>
      <c r="AN536" s="360"/>
      <c r="AO536" s="360"/>
      <c r="AP536" s="360">
        <f t="shared" si="63"/>
        <v>0</v>
      </c>
      <c r="AQ536" s="360"/>
      <c r="AR536" s="367"/>
      <c r="AS536" s="367"/>
      <c r="AT536" s="357" t="s">
        <v>2446</v>
      </c>
      <c r="AU536" s="368" t="s">
        <v>159</v>
      </c>
      <c r="AV536" s="360" t="s">
        <v>197</v>
      </c>
      <c r="AW536" s="360" t="s">
        <v>198</v>
      </c>
      <c r="AX536" s="357"/>
      <c r="AY536" s="379"/>
      <c r="AZ536" s="380"/>
    </row>
    <row r="537" spans="1:52" s="356" customFormat="1" ht="15.6" customHeight="1">
      <c r="A537" s="357">
        <v>436</v>
      </c>
      <c r="B537" s="357"/>
      <c r="C537" s="357" t="s">
        <v>344</v>
      </c>
      <c r="D537" s="359" t="s">
        <v>2344</v>
      </c>
      <c r="E537" s="360">
        <v>2</v>
      </c>
      <c r="F537" s="367"/>
      <c r="G537" s="360" t="s">
        <v>311</v>
      </c>
      <c r="H537" s="360">
        <f t="shared" si="65"/>
        <v>2</v>
      </c>
      <c r="I537" s="360">
        <f t="shared" si="61"/>
        <v>0</v>
      </c>
      <c r="J537" s="360"/>
      <c r="K537" s="360"/>
      <c r="L537" s="360"/>
      <c r="M537" s="360"/>
      <c r="N537" s="360"/>
      <c r="O537" s="360">
        <v>2</v>
      </c>
      <c r="P537" s="360"/>
      <c r="Q537" s="360"/>
      <c r="R537" s="360"/>
      <c r="S537" s="360">
        <f t="shared" si="66"/>
        <v>0</v>
      </c>
      <c r="T537" s="360"/>
      <c r="U537" s="360"/>
      <c r="V537" s="360"/>
      <c r="W537" s="360"/>
      <c r="X537" s="360"/>
      <c r="Y537" s="360"/>
      <c r="Z537" s="360">
        <f t="shared" si="62"/>
        <v>0</v>
      </c>
      <c r="AA537" s="360"/>
      <c r="AB537" s="360"/>
      <c r="AC537" s="360"/>
      <c r="AD537" s="360"/>
      <c r="AE537" s="360"/>
      <c r="AF537" s="360"/>
      <c r="AG537" s="360"/>
      <c r="AH537" s="360"/>
      <c r="AI537" s="360"/>
      <c r="AJ537" s="360"/>
      <c r="AK537" s="360"/>
      <c r="AL537" s="360"/>
      <c r="AM537" s="360"/>
      <c r="AN537" s="360"/>
      <c r="AO537" s="360"/>
      <c r="AP537" s="360">
        <f t="shared" si="63"/>
        <v>0</v>
      </c>
      <c r="AQ537" s="360"/>
      <c r="AR537" s="367"/>
      <c r="AS537" s="367"/>
      <c r="AT537" s="357" t="s">
        <v>1320</v>
      </c>
      <c r="AU537" s="368" t="s">
        <v>159</v>
      </c>
      <c r="AV537" s="360" t="s">
        <v>197</v>
      </c>
      <c r="AW537" s="360" t="s">
        <v>198</v>
      </c>
      <c r="AX537" s="357"/>
      <c r="AY537" s="379"/>
      <c r="AZ537" s="380"/>
    </row>
    <row r="538" spans="1:52" s="356" customFormat="1" ht="15.6" customHeight="1">
      <c r="A538" s="373" t="s">
        <v>799</v>
      </c>
      <c r="B538" s="373" t="s">
        <v>799</v>
      </c>
      <c r="C538" s="373"/>
      <c r="D538" s="418" t="s">
        <v>2345</v>
      </c>
      <c r="E538" s="353"/>
      <c r="F538" s="419"/>
      <c r="G538" s="419"/>
      <c r="H538" s="375"/>
      <c r="I538" s="375"/>
      <c r="J538" s="375"/>
      <c r="K538" s="375"/>
      <c r="L538" s="375"/>
      <c r="M538" s="375"/>
      <c r="N538" s="375"/>
      <c r="O538" s="375"/>
      <c r="P538" s="375"/>
      <c r="Q538" s="375"/>
      <c r="R538" s="375"/>
      <c r="S538" s="375">
        <f t="shared" si="66"/>
        <v>0</v>
      </c>
      <c r="T538" s="375"/>
      <c r="U538" s="375"/>
      <c r="V538" s="375"/>
      <c r="W538" s="375"/>
      <c r="X538" s="375"/>
      <c r="Y538" s="375"/>
      <c r="Z538" s="360">
        <f t="shared" si="62"/>
        <v>0</v>
      </c>
      <c r="AA538" s="375"/>
      <c r="AB538" s="375"/>
      <c r="AC538" s="375"/>
      <c r="AD538" s="375"/>
      <c r="AE538" s="375"/>
      <c r="AF538" s="375"/>
      <c r="AG538" s="375"/>
      <c r="AH538" s="375"/>
      <c r="AI538" s="375"/>
      <c r="AJ538" s="375"/>
      <c r="AK538" s="375"/>
      <c r="AL538" s="375"/>
      <c r="AM538" s="375"/>
      <c r="AN538" s="375"/>
      <c r="AO538" s="375"/>
      <c r="AP538" s="360">
        <f t="shared" si="63"/>
        <v>0</v>
      </c>
      <c r="AQ538" s="375"/>
      <c r="AR538" s="375"/>
      <c r="AS538" s="375"/>
      <c r="AT538" s="354"/>
      <c r="AU538" s="376"/>
      <c r="AV538" s="375"/>
      <c r="AW538" s="375"/>
      <c r="AX538" s="354"/>
      <c r="AY538" s="354"/>
      <c r="AZ538" s="420"/>
    </row>
    <row r="539" spans="1:52" s="356" customFormat="1" ht="15.6" customHeight="1">
      <c r="A539" s="357" t="s">
        <v>2346</v>
      </c>
      <c r="B539" s="357">
        <v>1</v>
      </c>
      <c r="C539" s="357" t="s">
        <v>334</v>
      </c>
      <c r="D539" s="382" t="s">
        <v>2347</v>
      </c>
      <c r="E539" s="360">
        <v>0.1</v>
      </c>
      <c r="F539" s="361"/>
      <c r="G539" s="360" t="s">
        <v>312</v>
      </c>
      <c r="H539" s="360">
        <f t="shared" ref="H539:H548" si="67">SUM(I539,L539,M539,N539,O539,P539,Q539,R539,S539,Z539,AP539)</f>
        <v>0.1</v>
      </c>
      <c r="I539" s="360">
        <f t="shared" si="61"/>
        <v>0</v>
      </c>
      <c r="J539" s="360"/>
      <c r="K539" s="360"/>
      <c r="L539" s="360"/>
      <c r="M539" s="360"/>
      <c r="N539" s="360"/>
      <c r="O539" s="360"/>
      <c r="P539" s="360"/>
      <c r="Q539" s="360"/>
      <c r="R539" s="360">
        <v>0.1</v>
      </c>
      <c r="S539" s="360">
        <f t="shared" si="66"/>
        <v>0</v>
      </c>
      <c r="T539" s="360"/>
      <c r="U539" s="360"/>
      <c r="V539" s="360"/>
      <c r="W539" s="360"/>
      <c r="X539" s="360"/>
      <c r="Y539" s="360"/>
      <c r="Z539" s="360">
        <f t="shared" si="62"/>
        <v>0</v>
      </c>
      <c r="AA539" s="360"/>
      <c r="AB539" s="360"/>
      <c r="AC539" s="360"/>
      <c r="AD539" s="360"/>
      <c r="AE539" s="360"/>
      <c r="AF539" s="360"/>
      <c r="AG539" s="360"/>
      <c r="AH539" s="360"/>
      <c r="AI539" s="360"/>
      <c r="AJ539" s="360"/>
      <c r="AK539" s="360"/>
      <c r="AL539" s="360"/>
      <c r="AM539" s="360"/>
      <c r="AN539" s="360"/>
      <c r="AO539" s="360"/>
      <c r="AP539" s="360">
        <f t="shared" si="63"/>
        <v>0</v>
      </c>
      <c r="AQ539" s="360"/>
      <c r="AR539" s="360"/>
      <c r="AS539" s="360"/>
      <c r="AT539" s="358" t="s">
        <v>2313</v>
      </c>
      <c r="AU539" s="358" t="s">
        <v>156</v>
      </c>
      <c r="AV539" s="360" t="s">
        <v>197</v>
      </c>
      <c r="AW539" s="360" t="s">
        <v>198</v>
      </c>
      <c r="AX539" s="358"/>
      <c r="AY539" s="358"/>
      <c r="AZ539" s="385"/>
    </row>
    <row r="540" spans="1:52" s="356" customFormat="1" ht="15.6" customHeight="1">
      <c r="A540" s="357">
        <v>438</v>
      </c>
      <c r="B540" s="357">
        <v>2</v>
      </c>
      <c r="C540" s="357" t="s">
        <v>334</v>
      </c>
      <c r="D540" s="382" t="s">
        <v>2348</v>
      </c>
      <c r="E540" s="360">
        <v>0.6</v>
      </c>
      <c r="F540" s="361"/>
      <c r="G540" s="360" t="s">
        <v>304</v>
      </c>
      <c r="H540" s="360">
        <f t="shared" si="67"/>
        <v>0.6</v>
      </c>
      <c r="I540" s="360">
        <f t="shared" si="61"/>
        <v>0.6</v>
      </c>
      <c r="J540" s="360">
        <v>0.6</v>
      </c>
      <c r="K540" s="360"/>
      <c r="L540" s="360"/>
      <c r="M540" s="360"/>
      <c r="N540" s="360"/>
      <c r="O540" s="360"/>
      <c r="P540" s="360"/>
      <c r="Q540" s="360"/>
      <c r="R540" s="360"/>
      <c r="S540" s="360">
        <f t="shared" si="66"/>
        <v>0</v>
      </c>
      <c r="T540" s="360"/>
      <c r="U540" s="360"/>
      <c r="V540" s="360"/>
      <c r="W540" s="360"/>
      <c r="X540" s="360"/>
      <c r="Y540" s="360"/>
      <c r="Z540" s="360">
        <f t="shared" si="62"/>
        <v>0</v>
      </c>
      <c r="AA540" s="360"/>
      <c r="AB540" s="360"/>
      <c r="AC540" s="360"/>
      <c r="AD540" s="360"/>
      <c r="AE540" s="360"/>
      <c r="AF540" s="360"/>
      <c r="AG540" s="360"/>
      <c r="AH540" s="360"/>
      <c r="AI540" s="360"/>
      <c r="AJ540" s="360"/>
      <c r="AK540" s="360"/>
      <c r="AL540" s="360"/>
      <c r="AM540" s="360"/>
      <c r="AN540" s="360"/>
      <c r="AO540" s="360"/>
      <c r="AP540" s="360">
        <f t="shared" si="63"/>
        <v>0</v>
      </c>
      <c r="AQ540" s="360"/>
      <c r="AR540" s="360"/>
      <c r="AS540" s="360"/>
      <c r="AT540" s="358" t="s">
        <v>1430</v>
      </c>
      <c r="AU540" s="358" t="s">
        <v>1799</v>
      </c>
      <c r="AV540" s="360" t="s">
        <v>196</v>
      </c>
      <c r="AW540" s="360" t="s">
        <v>198</v>
      </c>
      <c r="AX540" s="358"/>
      <c r="AY540" s="358"/>
      <c r="AZ540" s="400"/>
    </row>
    <row r="541" spans="1:52" s="356" customFormat="1" ht="15.6" customHeight="1">
      <c r="A541" s="357">
        <v>440</v>
      </c>
      <c r="B541" s="357">
        <v>3</v>
      </c>
      <c r="C541" s="357" t="s">
        <v>334</v>
      </c>
      <c r="D541" s="384" t="s">
        <v>2349</v>
      </c>
      <c r="E541" s="360">
        <v>0.2</v>
      </c>
      <c r="F541" s="361"/>
      <c r="G541" s="360" t="s">
        <v>308</v>
      </c>
      <c r="H541" s="360">
        <f t="shared" si="67"/>
        <v>0.2</v>
      </c>
      <c r="I541" s="360">
        <f t="shared" si="61"/>
        <v>0</v>
      </c>
      <c r="J541" s="360"/>
      <c r="K541" s="360"/>
      <c r="L541" s="360"/>
      <c r="M541" s="360"/>
      <c r="N541" s="360">
        <v>0.2</v>
      </c>
      <c r="O541" s="360"/>
      <c r="P541" s="360"/>
      <c r="Q541" s="360"/>
      <c r="R541" s="360"/>
      <c r="S541" s="360">
        <f t="shared" si="66"/>
        <v>0</v>
      </c>
      <c r="T541" s="360"/>
      <c r="U541" s="360"/>
      <c r="V541" s="360"/>
      <c r="W541" s="360"/>
      <c r="X541" s="360"/>
      <c r="Y541" s="360"/>
      <c r="Z541" s="360">
        <f t="shared" si="62"/>
        <v>0</v>
      </c>
      <c r="AA541" s="360"/>
      <c r="AB541" s="360"/>
      <c r="AC541" s="360"/>
      <c r="AD541" s="360"/>
      <c r="AE541" s="360"/>
      <c r="AF541" s="360"/>
      <c r="AG541" s="360"/>
      <c r="AH541" s="360"/>
      <c r="AI541" s="360"/>
      <c r="AJ541" s="360"/>
      <c r="AK541" s="360"/>
      <c r="AL541" s="360"/>
      <c r="AM541" s="360"/>
      <c r="AN541" s="360"/>
      <c r="AO541" s="360"/>
      <c r="AP541" s="360">
        <f t="shared" si="63"/>
        <v>0</v>
      </c>
      <c r="AQ541" s="360"/>
      <c r="AR541" s="360"/>
      <c r="AS541" s="360"/>
      <c r="AT541" s="358" t="s">
        <v>2253</v>
      </c>
      <c r="AU541" s="357" t="s">
        <v>1801</v>
      </c>
      <c r="AV541" s="360" t="s">
        <v>196</v>
      </c>
      <c r="AW541" s="360" t="s">
        <v>198</v>
      </c>
      <c r="AX541" s="358"/>
      <c r="AY541" s="358"/>
      <c r="AZ541" s="386"/>
    </row>
    <row r="542" spans="1:52" s="356" customFormat="1" ht="31.15" customHeight="1">
      <c r="A542" s="357">
        <v>441</v>
      </c>
      <c r="B542" s="357">
        <v>4</v>
      </c>
      <c r="C542" s="357" t="s">
        <v>334</v>
      </c>
      <c r="D542" s="384" t="s">
        <v>2349</v>
      </c>
      <c r="E542" s="360">
        <v>0.15</v>
      </c>
      <c r="F542" s="361"/>
      <c r="G542" s="360" t="s">
        <v>801</v>
      </c>
      <c r="H542" s="360">
        <f t="shared" si="67"/>
        <v>0.15</v>
      </c>
      <c r="I542" s="360">
        <f t="shared" si="61"/>
        <v>0.13</v>
      </c>
      <c r="J542" s="360">
        <v>0.13</v>
      </c>
      <c r="K542" s="360"/>
      <c r="L542" s="360"/>
      <c r="M542" s="360"/>
      <c r="N542" s="360"/>
      <c r="O542" s="360"/>
      <c r="P542" s="360"/>
      <c r="Q542" s="360"/>
      <c r="R542" s="360"/>
      <c r="S542" s="360">
        <f t="shared" si="66"/>
        <v>0</v>
      </c>
      <c r="T542" s="360"/>
      <c r="U542" s="360"/>
      <c r="V542" s="360"/>
      <c r="W542" s="360"/>
      <c r="X542" s="360"/>
      <c r="Y542" s="360"/>
      <c r="Z542" s="360">
        <f t="shared" si="62"/>
        <v>0.02</v>
      </c>
      <c r="AA542" s="360"/>
      <c r="AB542" s="360">
        <v>0.02</v>
      </c>
      <c r="AC542" s="360"/>
      <c r="AD542" s="360"/>
      <c r="AE542" s="360"/>
      <c r="AF542" s="360"/>
      <c r="AG542" s="360"/>
      <c r="AH542" s="360"/>
      <c r="AI542" s="360"/>
      <c r="AJ542" s="360"/>
      <c r="AK542" s="360"/>
      <c r="AL542" s="360"/>
      <c r="AM542" s="360"/>
      <c r="AN542" s="360"/>
      <c r="AO542" s="360"/>
      <c r="AP542" s="360">
        <f t="shared" si="63"/>
        <v>0</v>
      </c>
      <c r="AQ542" s="360"/>
      <c r="AR542" s="360"/>
      <c r="AS542" s="360"/>
      <c r="AT542" s="358" t="s">
        <v>769</v>
      </c>
      <c r="AU542" s="358" t="s">
        <v>155</v>
      </c>
      <c r="AV542" s="360" t="s">
        <v>196</v>
      </c>
      <c r="AW542" s="360" t="s">
        <v>198</v>
      </c>
      <c r="AX542" s="358"/>
      <c r="AY542" s="358"/>
      <c r="AZ542" s="385"/>
    </row>
    <row r="543" spans="1:52" s="356" customFormat="1" ht="15.6" customHeight="1">
      <c r="A543" s="357">
        <v>444</v>
      </c>
      <c r="B543" s="357">
        <v>5</v>
      </c>
      <c r="C543" s="357" t="s">
        <v>334</v>
      </c>
      <c r="D543" s="382" t="s">
        <v>2350</v>
      </c>
      <c r="E543" s="360">
        <v>0.5</v>
      </c>
      <c r="F543" s="361"/>
      <c r="G543" s="360" t="s">
        <v>305</v>
      </c>
      <c r="H543" s="360">
        <f t="shared" si="67"/>
        <v>0.5</v>
      </c>
      <c r="I543" s="360">
        <f t="shared" si="61"/>
        <v>0.5</v>
      </c>
      <c r="J543" s="360"/>
      <c r="K543" s="360">
        <v>0.5</v>
      </c>
      <c r="L543" s="360"/>
      <c r="M543" s="360"/>
      <c r="N543" s="360"/>
      <c r="O543" s="360"/>
      <c r="P543" s="360"/>
      <c r="Q543" s="360"/>
      <c r="R543" s="360"/>
      <c r="S543" s="360">
        <f t="shared" si="66"/>
        <v>0</v>
      </c>
      <c r="T543" s="360"/>
      <c r="U543" s="360"/>
      <c r="V543" s="360"/>
      <c r="W543" s="360"/>
      <c r="X543" s="360"/>
      <c r="Y543" s="360"/>
      <c r="Z543" s="360">
        <f t="shared" si="62"/>
        <v>0</v>
      </c>
      <c r="AA543" s="360"/>
      <c r="AB543" s="360"/>
      <c r="AC543" s="360"/>
      <c r="AD543" s="360"/>
      <c r="AE543" s="360"/>
      <c r="AF543" s="360"/>
      <c r="AG543" s="360"/>
      <c r="AH543" s="360"/>
      <c r="AI543" s="360"/>
      <c r="AJ543" s="360"/>
      <c r="AK543" s="360"/>
      <c r="AL543" s="360"/>
      <c r="AM543" s="360"/>
      <c r="AN543" s="360"/>
      <c r="AO543" s="360"/>
      <c r="AP543" s="360">
        <f t="shared" si="63"/>
        <v>0</v>
      </c>
      <c r="AQ543" s="360"/>
      <c r="AR543" s="360"/>
      <c r="AS543" s="360"/>
      <c r="AT543" s="364" t="s">
        <v>802</v>
      </c>
      <c r="AU543" s="357" t="s">
        <v>160</v>
      </c>
      <c r="AV543" s="360" t="s">
        <v>196</v>
      </c>
      <c r="AW543" s="360" t="s">
        <v>198</v>
      </c>
      <c r="AX543" s="364"/>
      <c r="AY543" s="364"/>
      <c r="AZ543" s="383"/>
    </row>
    <row r="544" spans="1:52" s="356" customFormat="1" ht="15.6" customHeight="1">
      <c r="A544" s="357">
        <v>445</v>
      </c>
      <c r="B544" s="357">
        <v>6</v>
      </c>
      <c r="C544" s="357" t="s">
        <v>334</v>
      </c>
      <c r="D544" s="382" t="s">
        <v>2351</v>
      </c>
      <c r="E544" s="360">
        <v>0.12</v>
      </c>
      <c r="F544" s="361"/>
      <c r="G544" s="360" t="s">
        <v>304</v>
      </c>
      <c r="H544" s="360">
        <f t="shared" si="67"/>
        <v>0.12</v>
      </c>
      <c r="I544" s="360">
        <f t="shared" si="61"/>
        <v>0.12</v>
      </c>
      <c r="J544" s="360">
        <v>0.12</v>
      </c>
      <c r="K544" s="360"/>
      <c r="L544" s="360"/>
      <c r="M544" s="360"/>
      <c r="N544" s="360"/>
      <c r="O544" s="360"/>
      <c r="P544" s="360"/>
      <c r="Q544" s="360"/>
      <c r="R544" s="360"/>
      <c r="S544" s="360">
        <f t="shared" si="66"/>
        <v>0</v>
      </c>
      <c r="T544" s="360"/>
      <c r="U544" s="360"/>
      <c r="V544" s="360"/>
      <c r="W544" s="360"/>
      <c r="X544" s="360"/>
      <c r="Y544" s="360"/>
      <c r="Z544" s="360">
        <f t="shared" si="62"/>
        <v>0</v>
      </c>
      <c r="AA544" s="360"/>
      <c r="AB544" s="360"/>
      <c r="AC544" s="360"/>
      <c r="AD544" s="360"/>
      <c r="AE544" s="360"/>
      <c r="AF544" s="360"/>
      <c r="AG544" s="360"/>
      <c r="AH544" s="360"/>
      <c r="AI544" s="360"/>
      <c r="AJ544" s="360"/>
      <c r="AK544" s="360"/>
      <c r="AL544" s="360"/>
      <c r="AM544" s="360"/>
      <c r="AN544" s="360"/>
      <c r="AO544" s="360"/>
      <c r="AP544" s="360">
        <f t="shared" si="63"/>
        <v>0</v>
      </c>
      <c r="AQ544" s="360"/>
      <c r="AR544" s="360"/>
      <c r="AS544" s="360"/>
      <c r="AT544" s="364" t="s">
        <v>803</v>
      </c>
      <c r="AU544" s="357" t="s">
        <v>160</v>
      </c>
      <c r="AV544" s="360" t="s">
        <v>196</v>
      </c>
      <c r="AW544" s="360" t="s">
        <v>198</v>
      </c>
      <c r="AX544" s="364"/>
      <c r="AY544" s="364"/>
      <c r="AZ544" s="383"/>
    </row>
    <row r="545" spans="1:52" s="356" customFormat="1" ht="15.6" customHeight="1">
      <c r="A545" s="357">
        <v>447</v>
      </c>
      <c r="B545" s="357">
        <v>7</v>
      </c>
      <c r="C545" s="357" t="s">
        <v>334</v>
      </c>
      <c r="D545" s="382" t="s">
        <v>2352</v>
      </c>
      <c r="E545" s="360">
        <v>0.4</v>
      </c>
      <c r="F545" s="361"/>
      <c r="G545" s="360" t="s">
        <v>311</v>
      </c>
      <c r="H545" s="360">
        <f t="shared" si="67"/>
        <v>0.4</v>
      </c>
      <c r="I545" s="360">
        <f t="shared" si="61"/>
        <v>0</v>
      </c>
      <c r="J545" s="360"/>
      <c r="K545" s="360"/>
      <c r="L545" s="360"/>
      <c r="M545" s="360"/>
      <c r="N545" s="360"/>
      <c r="O545" s="360">
        <v>0.4</v>
      </c>
      <c r="P545" s="360"/>
      <c r="Q545" s="360"/>
      <c r="R545" s="360"/>
      <c r="S545" s="360">
        <f t="shared" si="66"/>
        <v>0</v>
      </c>
      <c r="T545" s="360"/>
      <c r="U545" s="360"/>
      <c r="V545" s="360"/>
      <c r="W545" s="360"/>
      <c r="X545" s="360"/>
      <c r="Y545" s="360"/>
      <c r="Z545" s="360">
        <f t="shared" si="62"/>
        <v>0</v>
      </c>
      <c r="AA545" s="360"/>
      <c r="AB545" s="360"/>
      <c r="AC545" s="360"/>
      <c r="AD545" s="360"/>
      <c r="AE545" s="360"/>
      <c r="AF545" s="360"/>
      <c r="AG545" s="360"/>
      <c r="AH545" s="360"/>
      <c r="AI545" s="360"/>
      <c r="AJ545" s="360"/>
      <c r="AK545" s="360"/>
      <c r="AL545" s="360"/>
      <c r="AM545" s="360"/>
      <c r="AN545" s="360"/>
      <c r="AO545" s="360"/>
      <c r="AP545" s="360">
        <f t="shared" si="63"/>
        <v>0</v>
      </c>
      <c r="AQ545" s="360"/>
      <c r="AR545" s="360"/>
      <c r="AS545" s="360"/>
      <c r="AT545" s="357" t="s">
        <v>2302</v>
      </c>
      <c r="AU545" s="357" t="s">
        <v>1800</v>
      </c>
      <c r="AV545" s="360" t="s">
        <v>196</v>
      </c>
      <c r="AW545" s="360" t="s">
        <v>198</v>
      </c>
      <c r="AX545" s="379"/>
      <c r="AY545" s="379"/>
      <c r="AZ545" s="383"/>
    </row>
    <row r="546" spans="1:52" s="356" customFormat="1" ht="15.6" customHeight="1">
      <c r="A546" s="357">
        <v>450</v>
      </c>
      <c r="B546" s="357">
        <v>8</v>
      </c>
      <c r="C546" s="357" t="s">
        <v>334</v>
      </c>
      <c r="D546" s="450" t="s">
        <v>2353</v>
      </c>
      <c r="E546" s="360">
        <v>0.05</v>
      </c>
      <c r="F546" s="361"/>
      <c r="G546" s="360" t="s">
        <v>311</v>
      </c>
      <c r="H546" s="360">
        <f t="shared" si="67"/>
        <v>0.05</v>
      </c>
      <c r="I546" s="360">
        <f t="shared" si="61"/>
        <v>0</v>
      </c>
      <c r="J546" s="360"/>
      <c r="K546" s="360"/>
      <c r="L546" s="360"/>
      <c r="M546" s="360"/>
      <c r="N546" s="360"/>
      <c r="O546" s="360">
        <v>0.05</v>
      </c>
      <c r="P546" s="360"/>
      <c r="Q546" s="360"/>
      <c r="R546" s="360"/>
      <c r="S546" s="360">
        <f t="shared" si="66"/>
        <v>0</v>
      </c>
      <c r="T546" s="360"/>
      <c r="U546" s="360"/>
      <c r="V546" s="360"/>
      <c r="W546" s="360"/>
      <c r="X546" s="360"/>
      <c r="Y546" s="360"/>
      <c r="Z546" s="360">
        <f t="shared" si="62"/>
        <v>0</v>
      </c>
      <c r="AA546" s="360"/>
      <c r="AB546" s="360"/>
      <c r="AC546" s="360"/>
      <c r="AD546" s="360"/>
      <c r="AE546" s="360"/>
      <c r="AF546" s="360"/>
      <c r="AG546" s="360"/>
      <c r="AH546" s="360"/>
      <c r="AI546" s="360"/>
      <c r="AJ546" s="360"/>
      <c r="AK546" s="360"/>
      <c r="AL546" s="360"/>
      <c r="AM546" s="360"/>
      <c r="AN546" s="360"/>
      <c r="AO546" s="360"/>
      <c r="AP546" s="360">
        <f t="shared" si="63"/>
        <v>0</v>
      </c>
      <c r="AQ546" s="360"/>
      <c r="AR546" s="360"/>
      <c r="AS546" s="360"/>
      <c r="AT546" s="364" t="s">
        <v>788</v>
      </c>
      <c r="AU546" s="357" t="s">
        <v>153</v>
      </c>
      <c r="AV546" s="360" t="s">
        <v>196</v>
      </c>
      <c r="AW546" s="360" t="s">
        <v>198</v>
      </c>
      <c r="AX546" s="364"/>
      <c r="AY546" s="364"/>
      <c r="AZ546" s="451"/>
    </row>
    <row r="547" spans="1:52" s="356" customFormat="1" ht="31.15" customHeight="1">
      <c r="A547" s="357">
        <v>450</v>
      </c>
      <c r="B547" s="357">
        <v>9</v>
      </c>
      <c r="C547" s="357" t="s">
        <v>334</v>
      </c>
      <c r="D547" s="450" t="s">
        <v>2354</v>
      </c>
      <c r="E547" s="360">
        <v>0.5</v>
      </c>
      <c r="F547" s="361"/>
      <c r="G547" s="360" t="s">
        <v>304</v>
      </c>
      <c r="H547" s="360">
        <f t="shared" si="67"/>
        <v>0.5</v>
      </c>
      <c r="I547" s="360">
        <f t="shared" si="61"/>
        <v>0.5</v>
      </c>
      <c r="J547" s="360">
        <v>0.5</v>
      </c>
      <c r="K547" s="360"/>
      <c r="L547" s="360"/>
      <c r="M547" s="360"/>
      <c r="N547" s="360"/>
      <c r="O547" s="360"/>
      <c r="P547" s="360"/>
      <c r="Q547" s="360"/>
      <c r="R547" s="360"/>
      <c r="S547" s="360">
        <f t="shared" si="66"/>
        <v>0</v>
      </c>
      <c r="T547" s="360"/>
      <c r="U547" s="360"/>
      <c r="V547" s="360"/>
      <c r="W547" s="360"/>
      <c r="X547" s="360"/>
      <c r="Y547" s="360"/>
      <c r="Z547" s="360">
        <f t="shared" si="62"/>
        <v>0</v>
      </c>
      <c r="AA547" s="360"/>
      <c r="AB547" s="360"/>
      <c r="AC547" s="360"/>
      <c r="AD547" s="360"/>
      <c r="AE547" s="360"/>
      <c r="AF547" s="360"/>
      <c r="AG547" s="360"/>
      <c r="AH547" s="360"/>
      <c r="AI547" s="360"/>
      <c r="AJ547" s="360"/>
      <c r="AK547" s="360"/>
      <c r="AL547" s="360"/>
      <c r="AM547" s="360"/>
      <c r="AN547" s="360"/>
      <c r="AO547" s="360"/>
      <c r="AP547" s="360">
        <f t="shared" si="63"/>
        <v>0</v>
      </c>
      <c r="AQ547" s="360"/>
      <c r="AR547" s="360"/>
      <c r="AS547" s="360"/>
      <c r="AT547" s="364" t="s">
        <v>1337</v>
      </c>
      <c r="AU547" s="357" t="s">
        <v>159</v>
      </c>
      <c r="AV547" s="360" t="s">
        <v>197</v>
      </c>
      <c r="AW547" s="360" t="s">
        <v>198</v>
      </c>
      <c r="AX547" s="364"/>
      <c r="AY547" s="364"/>
      <c r="AZ547" s="451"/>
    </row>
    <row r="548" spans="1:52" s="356" customFormat="1" ht="15.6" customHeight="1">
      <c r="A548" s="357">
        <v>450</v>
      </c>
      <c r="B548" s="357">
        <v>10</v>
      </c>
      <c r="C548" s="357" t="s">
        <v>334</v>
      </c>
      <c r="D548" s="450" t="s">
        <v>2355</v>
      </c>
      <c r="E548" s="360">
        <v>2.5000000000000001E-2</v>
      </c>
      <c r="F548" s="361"/>
      <c r="G548" s="360" t="s">
        <v>320</v>
      </c>
      <c r="H548" s="360">
        <f t="shared" si="67"/>
        <v>0.03</v>
      </c>
      <c r="I548" s="360">
        <f t="shared" si="61"/>
        <v>0</v>
      </c>
      <c r="J548" s="360"/>
      <c r="K548" s="360"/>
      <c r="L548" s="360"/>
      <c r="M548" s="360"/>
      <c r="N548" s="360"/>
      <c r="O548" s="360"/>
      <c r="P548" s="360"/>
      <c r="Q548" s="360"/>
      <c r="R548" s="360"/>
      <c r="S548" s="360">
        <f t="shared" si="66"/>
        <v>0.03</v>
      </c>
      <c r="T548" s="360"/>
      <c r="U548" s="360"/>
      <c r="V548" s="360">
        <v>0.03</v>
      </c>
      <c r="W548" s="360"/>
      <c r="X548" s="360"/>
      <c r="Y548" s="360"/>
      <c r="Z548" s="360">
        <f t="shared" si="62"/>
        <v>0</v>
      </c>
      <c r="AA548" s="360"/>
      <c r="AB548" s="360"/>
      <c r="AC548" s="360"/>
      <c r="AD548" s="360"/>
      <c r="AE548" s="360"/>
      <c r="AF548" s="360"/>
      <c r="AG548" s="360"/>
      <c r="AH548" s="360"/>
      <c r="AI548" s="360"/>
      <c r="AJ548" s="360"/>
      <c r="AK548" s="360"/>
      <c r="AL548" s="360"/>
      <c r="AM548" s="360"/>
      <c r="AN548" s="360"/>
      <c r="AO548" s="360"/>
      <c r="AP548" s="360">
        <f t="shared" si="63"/>
        <v>0</v>
      </c>
      <c r="AQ548" s="360"/>
      <c r="AR548" s="360"/>
      <c r="AS548" s="360"/>
      <c r="AT548" s="364" t="s">
        <v>3248</v>
      </c>
      <c r="AU548" s="357" t="s">
        <v>154</v>
      </c>
      <c r="AV548" s="360" t="s">
        <v>197</v>
      </c>
      <c r="AW548" s="360" t="s">
        <v>198</v>
      </c>
      <c r="AX548" s="364"/>
      <c r="AY548" s="364"/>
      <c r="AZ548" s="451"/>
    </row>
    <row r="549" spans="1:52" s="356" customFormat="1" ht="46.9" customHeight="1">
      <c r="A549" s="357"/>
      <c r="B549" s="357">
        <v>11</v>
      </c>
      <c r="C549" s="357" t="s">
        <v>334</v>
      </c>
      <c r="D549" s="384" t="s">
        <v>2620</v>
      </c>
      <c r="E549" s="360">
        <v>0.8</v>
      </c>
      <c r="F549" s="361"/>
      <c r="G549" s="360" t="s">
        <v>2264</v>
      </c>
      <c r="H549" s="360">
        <f>SUM(I549,L549,M549,N549,O549,P549,Q549,R549,S549,Z549,AP549)</f>
        <v>0.8</v>
      </c>
      <c r="I549" s="360">
        <f>SUM(J549:K549)</f>
        <v>0.2</v>
      </c>
      <c r="J549" s="360">
        <v>0.2</v>
      </c>
      <c r="K549" s="360"/>
      <c r="L549" s="360">
        <v>0.3</v>
      </c>
      <c r="M549" s="360"/>
      <c r="N549" s="360">
        <v>0.3</v>
      </c>
      <c r="O549" s="360"/>
      <c r="P549" s="360"/>
      <c r="Q549" s="360"/>
      <c r="R549" s="360"/>
      <c r="S549" s="360">
        <f>SUM(T549:Y549)</f>
        <v>0</v>
      </c>
      <c r="T549" s="360"/>
      <c r="U549" s="360"/>
      <c r="V549" s="360"/>
      <c r="W549" s="360"/>
      <c r="X549" s="360"/>
      <c r="Y549" s="360"/>
      <c r="Z549" s="360">
        <f>SUM(AA549:AO549)</f>
        <v>0</v>
      </c>
      <c r="AA549" s="360"/>
      <c r="AB549" s="360"/>
      <c r="AC549" s="360"/>
      <c r="AD549" s="360"/>
      <c r="AE549" s="360"/>
      <c r="AF549" s="360"/>
      <c r="AG549" s="360"/>
      <c r="AH549" s="360"/>
      <c r="AI549" s="360"/>
      <c r="AJ549" s="360"/>
      <c r="AK549" s="360"/>
      <c r="AL549" s="360"/>
      <c r="AM549" s="360"/>
      <c r="AN549" s="360"/>
      <c r="AO549" s="360"/>
      <c r="AP549" s="360">
        <f>SUM(AQ549:AS549)</f>
        <v>0</v>
      </c>
      <c r="AQ549" s="360"/>
      <c r="AR549" s="360"/>
      <c r="AS549" s="360"/>
      <c r="AT549" s="360"/>
      <c r="AU549" s="357" t="s">
        <v>155</v>
      </c>
      <c r="AV549" s="360" t="s">
        <v>197</v>
      </c>
      <c r="AW549" s="360" t="s">
        <v>198</v>
      </c>
      <c r="AX549" s="360"/>
      <c r="AY549" s="377"/>
      <c r="AZ549" s="385"/>
    </row>
    <row r="550" spans="1:52" s="356" customFormat="1" ht="15.6" customHeight="1">
      <c r="A550" s="357"/>
      <c r="B550" s="357">
        <v>12</v>
      </c>
      <c r="C550" s="357" t="s">
        <v>334</v>
      </c>
      <c r="D550" s="384" t="s">
        <v>2356</v>
      </c>
      <c r="E550" s="360">
        <v>1.5</v>
      </c>
      <c r="F550" s="361"/>
      <c r="G550" s="360" t="s">
        <v>311</v>
      </c>
      <c r="H550" s="360">
        <f>SUM(I550,L550,M550,N550,O550,P550,Q550,R550,S550,Z550,AP550)</f>
        <v>1.5</v>
      </c>
      <c r="I550" s="360">
        <f>SUM(J550:K550)</f>
        <v>0</v>
      </c>
      <c r="J550" s="360"/>
      <c r="K550" s="360"/>
      <c r="L550" s="360"/>
      <c r="M550" s="360"/>
      <c r="N550" s="360"/>
      <c r="O550" s="360">
        <v>1.5</v>
      </c>
      <c r="P550" s="360"/>
      <c r="Q550" s="360"/>
      <c r="R550" s="360"/>
      <c r="S550" s="360">
        <f>SUM(T550:Y550)</f>
        <v>0</v>
      </c>
      <c r="T550" s="360"/>
      <c r="U550" s="360"/>
      <c r="V550" s="360"/>
      <c r="W550" s="360"/>
      <c r="X550" s="360"/>
      <c r="Y550" s="360"/>
      <c r="Z550" s="360">
        <f>SUM(AA550:AO550)</f>
        <v>0</v>
      </c>
      <c r="AA550" s="360"/>
      <c r="AB550" s="360"/>
      <c r="AC550" s="360"/>
      <c r="AD550" s="360"/>
      <c r="AE550" s="360"/>
      <c r="AF550" s="360"/>
      <c r="AG550" s="360"/>
      <c r="AH550" s="360"/>
      <c r="AI550" s="360"/>
      <c r="AJ550" s="360"/>
      <c r="AK550" s="360"/>
      <c r="AL550" s="360"/>
      <c r="AM550" s="360"/>
      <c r="AN550" s="360"/>
      <c r="AO550" s="360"/>
      <c r="AP550" s="360">
        <f>SUM(AQ550:AS550)</f>
        <v>0</v>
      </c>
      <c r="AQ550" s="360"/>
      <c r="AR550" s="360"/>
      <c r="AS550" s="360"/>
      <c r="AT550" s="360" t="s">
        <v>2244</v>
      </c>
      <c r="AU550" s="357" t="s">
        <v>158</v>
      </c>
      <c r="AV550" s="360" t="s">
        <v>197</v>
      </c>
      <c r="AW550" s="360" t="s">
        <v>198</v>
      </c>
      <c r="AX550" s="360"/>
      <c r="AY550" s="377"/>
      <c r="AZ550" s="385"/>
    </row>
    <row r="551" spans="1:52" s="356" customFormat="1" ht="99.6" customHeight="1">
      <c r="A551" s="357">
        <v>157</v>
      </c>
      <c r="B551" s="398"/>
      <c r="C551" s="398" t="s">
        <v>334</v>
      </c>
      <c r="D551" s="401" t="s">
        <v>2357</v>
      </c>
      <c r="E551" s="388">
        <v>1</v>
      </c>
      <c r="F551" s="402"/>
      <c r="G551" s="388" t="s">
        <v>190</v>
      </c>
      <c r="H551" s="360">
        <f>SUM(I551,L551,M551,N551,O551,P551,Q551,R551,S551,Z551,AP551)</f>
        <v>1</v>
      </c>
      <c r="I551" s="360">
        <f>SUM(J551:K551)</f>
        <v>0</v>
      </c>
      <c r="J551" s="360"/>
      <c r="K551" s="360"/>
      <c r="L551" s="360">
        <v>1</v>
      </c>
      <c r="M551" s="360"/>
      <c r="N551" s="360"/>
      <c r="O551" s="360"/>
      <c r="P551" s="360"/>
      <c r="Q551" s="360"/>
      <c r="R551" s="360"/>
      <c r="S551" s="360">
        <f>SUM(T551:Y551)</f>
        <v>0</v>
      </c>
      <c r="T551" s="360"/>
      <c r="U551" s="360"/>
      <c r="V551" s="360"/>
      <c r="W551" s="360"/>
      <c r="X551" s="360"/>
      <c r="Y551" s="360"/>
      <c r="Z551" s="360">
        <f>SUM(AA551:AO551)</f>
        <v>0</v>
      </c>
      <c r="AA551" s="360"/>
      <c r="AB551" s="360"/>
      <c r="AC551" s="360"/>
      <c r="AD551" s="360"/>
      <c r="AE551" s="360"/>
      <c r="AF551" s="360"/>
      <c r="AG551" s="360"/>
      <c r="AH551" s="360"/>
      <c r="AI551" s="360"/>
      <c r="AJ551" s="360"/>
      <c r="AK551" s="360"/>
      <c r="AL551" s="360"/>
      <c r="AM551" s="360"/>
      <c r="AN551" s="360"/>
      <c r="AO551" s="360"/>
      <c r="AP551" s="360">
        <f>SUM(AQ551:AS551)</f>
        <v>0</v>
      </c>
      <c r="AQ551" s="360"/>
      <c r="AR551" s="360"/>
      <c r="AS551" s="360"/>
      <c r="AT551" s="403" t="s">
        <v>767</v>
      </c>
      <c r="AU551" s="357" t="s">
        <v>155</v>
      </c>
      <c r="AV551" s="360" t="s">
        <v>197</v>
      </c>
      <c r="AW551" s="360" t="s">
        <v>198</v>
      </c>
      <c r="AX551" s="403"/>
      <c r="AY551" s="403"/>
      <c r="AZ551" s="397"/>
    </row>
    <row r="552" spans="1:52" s="356" customFormat="1" ht="31.15" customHeight="1">
      <c r="A552" s="357"/>
      <c r="B552" s="357">
        <v>12</v>
      </c>
      <c r="C552" s="357" t="s">
        <v>334</v>
      </c>
      <c r="D552" s="384" t="s">
        <v>1532</v>
      </c>
      <c r="E552" s="360">
        <v>1.45</v>
      </c>
      <c r="F552" s="361">
        <v>0.45</v>
      </c>
      <c r="G552" s="360" t="s">
        <v>1533</v>
      </c>
      <c r="H552" s="360">
        <v>1</v>
      </c>
      <c r="I552" s="360">
        <f>SUM(J552:K552)</f>
        <v>0</v>
      </c>
      <c r="J552" s="360"/>
      <c r="K552" s="360"/>
      <c r="L552" s="360"/>
      <c r="M552" s="360"/>
      <c r="N552" s="360">
        <v>0.5</v>
      </c>
      <c r="O552" s="360"/>
      <c r="P552" s="360"/>
      <c r="Q552" s="360"/>
      <c r="R552" s="360"/>
      <c r="S552" s="360">
        <f>SUM(T552:Y552)</f>
        <v>0</v>
      </c>
      <c r="T552" s="360"/>
      <c r="U552" s="360"/>
      <c r="V552" s="360"/>
      <c r="W552" s="360"/>
      <c r="X552" s="360"/>
      <c r="Y552" s="360"/>
      <c r="Z552" s="360">
        <f>SUM(AA552:AO552)</f>
        <v>0.5</v>
      </c>
      <c r="AA552" s="360"/>
      <c r="AB552" s="360"/>
      <c r="AC552" s="360">
        <v>0.5</v>
      </c>
      <c r="AE552" s="360"/>
      <c r="AF552" s="360"/>
      <c r="AG552" s="360"/>
      <c r="AH552" s="360"/>
      <c r="AI552" s="360"/>
      <c r="AJ552" s="360"/>
      <c r="AK552" s="360"/>
      <c r="AL552" s="360"/>
      <c r="AM552" s="360"/>
      <c r="AN552" s="360"/>
      <c r="AO552" s="360"/>
      <c r="AP552" s="360">
        <f>SUM(AQ552:AS552)</f>
        <v>0</v>
      </c>
      <c r="AQ552" s="360"/>
      <c r="AR552" s="360"/>
      <c r="AS552" s="360"/>
      <c r="AT552" s="360" t="s">
        <v>3270</v>
      </c>
      <c r="AU552" s="357" t="s">
        <v>1793</v>
      </c>
      <c r="AV552" s="360" t="s">
        <v>197</v>
      </c>
      <c r="AW552" s="360" t="s">
        <v>198</v>
      </c>
      <c r="AX552" s="360"/>
      <c r="AY552" s="377"/>
      <c r="AZ552" s="385"/>
    </row>
    <row r="553" spans="1:52" s="356" customFormat="1" ht="15.6" customHeight="1">
      <c r="A553" s="373" t="s">
        <v>804</v>
      </c>
      <c r="B553" s="373" t="s">
        <v>804</v>
      </c>
      <c r="C553" s="373"/>
      <c r="D553" s="418" t="s">
        <v>1520</v>
      </c>
      <c r="E553" s="353"/>
      <c r="F553" s="419"/>
      <c r="G553" s="419"/>
      <c r="H553" s="375"/>
      <c r="I553" s="360">
        <f t="shared" si="61"/>
        <v>0</v>
      </c>
      <c r="J553" s="375"/>
      <c r="K553" s="375"/>
      <c r="L553" s="375"/>
      <c r="M553" s="375"/>
      <c r="N553" s="375"/>
      <c r="O553" s="375"/>
      <c r="P553" s="375"/>
      <c r="Q553" s="375"/>
      <c r="R553" s="375"/>
      <c r="S553" s="375">
        <f t="shared" si="66"/>
        <v>0</v>
      </c>
      <c r="T553" s="375"/>
      <c r="U553" s="375"/>
      <c r="V553" s="375"/>
      <c r="W553" s="375"/>
      <c r="X553" s="375"/>
      <c r="Y553" s="375"/>
      <c r="Z553" s="360">
        <f t="shared" si="62"/>
        <v>0</v>
      </c>
      <c r="AA553" s="375"/>
      <c r="AB553" s="375"/>
      <c r="AC553" s="375"/>
      <c r="AD553" s="375"/>
      <c r="AE553" s="375"/>
      <c r="AF553" s="375"/>
      <c r="AG553" s="375"/>
      <c r="AH553" s="375"/>
      <c r="AI553" s="375"/>
      <c r="AJ553" s="375"/>
      <c r="AK553" s="375"/>
      <c r="AL553" s="375"/>
      <c r="AM553" s="375"/>
      <c r="AN553" s="375"/>
      <c r="AO553" s="375"/>
      <c r="AP553" s="360">
        <f t="shared" si="63"/>
        <v>0</v>
      </c>
      <c r="AQ553" s="375"/>
      <c r="AR553" s="375"/>
      <c r="AS553" s="375"/>
      <c r="AT553" s="354"/>
      <c r="AU553" s="376"/>
      <c r="AV553" s="375"/>
      <c r="AW553" s="375"/>
      <c r="AX553" s="354"/>
      <c r="AY553" s="354"/>
      <c r="AZ553" s="420"/>
    </row>
    <row r="554" spans="1:52" s="356" customFormat="1" ht="75" customHeight="1">
      <c r="A554" s="357"/>
      <c r="B554" s="357">
        <v>1</v>
      </c>
      <c r="C554" s="357" t="s">
        <v>324</v>
      </c>
      <c r="D554" s="384" t="s">
        <v>56</v>
      </c>
      <c r="E554" s="360">
        <v>2.5</v>
      </c>
      <c r="F554" s="361"/>
      <c r="G554" s="360" t="s">
        <v>2358</v>
      </c>
      <c r="H554" s="360">
        <f t="shared" ref="H554:H618" si="68">SUM(I554,L554,M554,N554,O554,P554,Q554,R554,S554,Z554,AP554)</f>
        <v>2.4999999999999996</v>
      </c>
      <c r="I554" s="360">
        <f t="shared" si="61"/>
        <v>0.2</v>
      </c>
      <c r="J554" s="360">
        <v>0.2</v>
      </c>
      <c r="K554" s="360"/>
      <c r="L554" s="360"/>
      <c r="M554" s="360"/>
      <c r="N554" s="360">
        <v>0.8</v>
      </c>
      <c r="O554" s="360">
        <v>1.1499999999999999</v>
      </c>
      <c r="P554" s="360"/>
      <c r="Q554" s="360"/>
      <c r="R554" s="360">
        <v>0.05</v>
      </c>
      <c r="S554" s="360">
        <f t="shared" si="66"/>
        <v>0</v>
      </c>
      <c r="T554" s="360"/>
      <c r="U554" s="360"/>
      <c r="V554" s="360"/>
      <c r="W554" s="360"/>
      <c r="X554" s="360"/>
      <c r="Y554" s="360"/>
      <c r="Z554" s="360">
        <f t="shared" si="62"/>
        <v>0.3</v>
      </c>
      <c r="AA554" s="360"/>
      <c r="AB554" s="360"/>
      <c r="AC554" s="360">
        <v>0.3</v>
      </c>
      <c r="AD554" s="360"/>
      <c r="AE554" s="360"/>
      <c r="AF554" s="360"/>
      <c r="AG554" s="360"/>
      <c r="AH554" s="360"/>
      <c r="AI554" s="360"/>
      <c r="AJ554" s="360"/>
      <c r="AK554" s="360"/>
      <c r="AL554" s="360"/>
      <c r="AM554" s="360"/>
      <c r="AN554" s="360"/>
      <c r="AO554" s="360"/>
      <c r="AP554" s="360">
        <f t="shared" si="63"/>
        <v>0</v>
      </c>
      <c r="AQ554" s="360"/>
      <c r="AR554" s="360"/>
      <c r="AS554" s="360"/>
      <c r="AT554" s="360"/>
      <c r="AU554" s="360" t="s">
        <v>1793</v>
      </c>
      <c r="AV554" s="360" t="s">
        <v>197</v>
      </c>
      <c r="AW554" s="360" t="s">
        <v>198</v>
      </c>
      <c r="AX554" s="360"/>
      <c r="AY554" s="476"/>
      <c r="AZ554" s="477"/>
    </row>
    <row r="555" spans="1:52" s="356" customFormat="1" ht="61.15" customHeight="1">
      <c r="A555" s="357"/>
      <c r="B555" s="357">
        <v>2</v>
      </c>
      <c r="C555" s="357" t="s">
        <v>324</v>
      </c>
      <c r="D555" s="384" t="s">
        <v>1523</v>
      </c>
      <c r="E555" s="360">
        <v>4</v>
      </c>
      <c r="F555" s="360"/>
      <c r="G555" s="403" t="s">
        <v>805</v>
      </c>
      <c r="H555" s="360">
        <f t="shared" si="68"/>
        <v>4</v>
      </c>
      <c r="I555" s="360">
        <f t="shared" si="61"/>
        <v>2.5</v>
      </c>
      <c r="J555" s="360">
        <v>2.5</v>
      </c>
      <c r="K555" s="360"/>
      <c r="L555" s="360"/>
      <c r="M555" s="360"/>
      <c r="N555" s="360">
        <v>0.8</v>
      </c>
      <c r="O555" s="360">
        <v>0.5</v>
      </c>
      <c r="P555" s="360"/>
      <c r="Q555" s="360"/>
      <c r="R555" s="360">
        <v>0.2</v>
      </c>
      <c r="S555" s="360">
        <v>0</v>
      </c>
      <c r="T555" s="360"/>
      <c r="U555" s="360"/>
      <c r="V555" s="360"/>
      <c r="W555" s="360"/>
      <c r="X555" s="360"/>
      <c r="Y555" s="360"/>
      <c r="Z555" s="360">
        <f t="shared" si="62"/>
        <v>0</v>
      </c>
      <c r="AA555" s="360"/>
      <c r="AB555" s="360"/>
      <c r="AC555" s="360"/>
      <c r="AD555" s="360"/>
      <c r="AE555" s="360"/>
      <c r="AF555" s="360"/>
      <c r="AG555" s="360"/>
      <c r="AH555" s="360"/>
      <c r="AI555" s="360"/>
      <c r="AJ555" s="360"/>
      <c r="AK555" s="360"/>
      <c r="AL555" s="360"/>
      <c r="AM555" s="360"/>
      <c r="AN555" s="360"/>
      <c r="AO555" s="360"/>
      <c r="AP555" s="360">
        <f t="shared" si="63"/>
        <v>0</v>
      </c>
      <c r="AQ555" s="360"/>
      <c r="AR555" s="360"/>
      <c r="AS555" s="360"/>
      <c r="AT555" s="358" t="s">
        <v>6</v>
      </c>
      <c r="AU555" s="360" t="s">
        <v>1793</v>
      </c>
      <c r="AV555" s="360" t="s">
        <v>197</v>
      </c>
      <c r="AW555" s="360" t="s">
        <v>198</v>
      </c>
      <c r="AX555" s="360"/>
      <c r="AY555" s="360"/>
      <c r="AZ555" s="385"/>
    </row>
    <row r="556" spans="1:52" s="356" customFormat="1" ht="31.15" customHeight="1">
      <c r="A556" s="357"/>
      <c r="B556" s="357">
        <v>3</v>
      </c>
      <c r="C556" s="357" t="s">
        <v>324</v>
      </c>
      <c r="D556" s="396" t="s">
        <v>806</v>
      </c>
      <c r="E556" s="360">
        <v>0.5</v>
      </c>
      <c r="F556" s="360"/>
      <c r="G556" s="360" t="s">
        <v>2781</v>
      </c>
      <c r="H556" s="360">
        <f t="shared" si="68"/>
        <v>0.5</v>
      </c>
      <c r="I556" s="360">
        <f t="shared" si="61"/>
        <v>0</v>
      </c>
      <c r="J556" s="360"/>
      <c r="K556" s="360"/>
      <c r="L556" s="360">
        <v>0.2</v>
      </c>
      <c r="M556" s="360"/>
      <c r="N556" s="360"/>
      <c r="O556" s="360">
        <v>0.3</v>
      </c>
      <c r="P556" s="360"/>
      <c r="Q556" s="360"/>
      <c r="R556" s="360"/>
      <c r="S556" s="360">
        <f t="shared" ref="S556:S620" si="69">SUM(T556:Y556)</f>
        <v>0</v>
      </c>
      <c r="T556" s="360"/>
      <c r="U556" s="360"/>
      <c r="V556" s="360"/>
      <c r="W556" s="360"/>
      <c r="X556" s="360"/>
      <c r="Y556" s="360"/>
      <c r="Z556" s="360">
        <f t="shared" si="62"/>
        <v>0</v>
      </c>
      <c r="AA556" s="360"/>
      <c r="AB556" s="360"/>
      <c r="AC556" s="360"/>
      <c r="AD556" s="360"/>
      <c r="AE556" s="360"/>
      <c r="AF556" s="360"/>
      <c r="AG556" s="360"/>
      <c r="AH556" s="360"/>
      <c r="AI556" s="360"/>
      <c r="AJ556" s="360"/>
      <c r="AK556" s="360"/>
      <c r="AL556" s="360"/>
      <c r="AM556" s="360"/>
      <c r="AN556" s="360"/>
      <c r="AO556" s="360"/>
      <c r="AP556" s="360">
        <f t="shared" si="63"/>
        <v>0</v>
      </c>
      <c r="AQ556" s="360"/>
      <c r="AR556" s="360"/>
      <c r="AS556" s="360"/>
      <c r="AT556" s="360" t="s">
        <v>807</v>
      </c>
      <c r="AU556" s="360" t="s">
        <v>156</v>
      </c>
      <c r="AV556" s="360" t="s">
        <v>197</v>
      </c>
      <c r="AW556" s="360" t="s">
        <v>198</v>
      </c>
      <c r="AX556" s="360"/>
      <c r="AY556" s="362"/>
      <c r="AZ556" s="363"/>
    </row>
    <row r="557" spans="1:52" s="356" customFormat="1" ht="15.6" customHeight="1">
      <c r="A557" s="357">
        <v>457</v>
      </c>
      <c r="B557" s="357"/>
      <c r="C557" s="457" t="s">
        <v>324</v>
      </c>
      <c r="D557" s="478" t="s">
        <v>808</v>
      </c>
      <c r="E557" s="459">
        <v>1.4999999999999999E-2</v>
      </c>
      <c r="F557" s="360"/>
      <c r="G557" s="360" t="s">
        <v>349</v>
      </c>
      <c r="H557" s="360">
        <f t="shared" si="68"/>
        <v>0.03</v>
      </c>
      <c r="I557" s="360">
        <f t="shared" si="61"/>
        <v>0</v>
      </c>
      <c r="J557" s="360"/>
      <c r="K557" s="360"/>
      <c r="L557" s="360"/>
      <c r="M557" s="360"/>
      <c r="N557" s="360"/>
      <c r="O557" s="360"/>
      <c r="P557" s="360"/>
      <c r="Q557" s="360"/>
      <c r="R557" s="360"/>
      <c r="S557" s="360">
        <f t="shared" si="69"/>
        <v>0</v>
      </c>
      <c r="T557" s="360"/>
      <c r="U557" s="360"/>
      <c r="V557" s="360"/>
      <c r="W557" s="360"/>
      <c r="X557" s="360"/>
      <c r="Y557" s="360"/>
      <c r="Z557" s="360">
        <f t="shared" si="62"/>
        <v>0.03</v>
      </c>
      <c r="AA557" s="360"/>
      <c r="AB557" s="360"/>
      <c r="AC557" s="360"/>
      <c r="AD557" s="360"/>
      <c r="AE557" s="360"/>
      <c r="AF557" s="360"/>
      <c r="AG557" s="360"/>
      <c r="AH557" s="360"/>
      <c r="AI557" s="360"/>
      <c r="AJ557" s="360"/>
      <c r="AK557" s="360"/>
      <c r="AL557" s="360"/>
      <c r="AM557" s="360"/>
      <c r="AN557" s="360"/>
      <c r="AO557" s="360">
        <v>0.03</v>
      </c>
      <c r="AP557" s="360">
        <f t="shared" si="63"/>
        <v>0</v>
      </c>
      <c r="AQ557" s="360"/>
      <c r="AR557" s="360"/>
      <c r="AS557" s="360"/>
      <c r="AT557" s="403"/>
      <c r="AU557" s="459" t="s">
        <v>159</v>
      </c>
      <c r="AV557" s="360" t="s">
        <v>196</v>
      </c>
      <c r="AW557" s="360" t="s">
        <v>198</v>
      </c>
      <c r="AX557" s="360"/>
      <c r="AY557" s="362" t="s">
        <v>2359</v>
      </c>
      <c r="AZ557" s="363" t="s">
        <v>1696</v>
      </c>
    </row>
    <row r="558" spans="1:52" s="356" customFormat="1" ht="15.6" customHeight="1">
      <c r="A558" s="357">
        <v>457</v>
      </c>
      <c r="B558" s="357"/>
      <c r="C558" s="457" t="s">
        <v>324</v>
      </c>
      <c r="D558" s="478" t="s">
        <v>808</v>
      </c>
      <c r="E558" s="459">
        <v>1.4999999999999999E-2</v>
      </c>
      <c r="F558" s="360"/>
      <c r="G558" s="360" t="s">
        <v>349</v>
      </c>
      <c r="H558" s="360">
        <f t="shared" si="68"/>
        <v>0.03</v>
      </c>
      <c r="I558" s="360">
        <f t="shared" si="61"/>
        <v>0</v>
      </c>
      <c r="J558" s="360"/>
      <c r="K558" s="360"/>
      <c r="L558" s="360"/>
      <c r="M558" s="360"/>
      <c r="N558" s="360"/>
      <c r="O558" s="360"/>
      <c r="P558" s="360"/>
      <c r="Q558" s="360"/>
      <c r="R558" s="360"/>
      <c r="S558" s="360">
        <f t="shared" si="69"/>
        <v>0</v>
      </c>
      <c r="T558" s="360"/>
      <c r="U558" s="360"/>
      <c r="V558" s="360"/>
      <c r="W558" s="360"/>
      <c r="X558" s="360"/>
      <c r="Y558" s="360"/>
      <c r="Z558" s="360">
        <f t="shared" si="62"/>
        <v>0.03</v>
      </c>
      <c r="AA558" s="360"/>
      <c r="AB558" s="360"/>
      <c r="AC558" s="360"/>
      <c r="AD558" s="360"/>
      <c r="AE558" s="360"/>
      <c r="AF558" s="360"/>
      <c r="AG558" s="360"/>
      <c r="AH558" s="360"/>
      <c r="AI558" s="360"/>
      <c r="AJ558" s="360"/>
      <c r="AK558" s="360"/>
      <c r="AL558" s="360"/>
      <c r="AM558" s="360"/>
      <c r="AN558" s="360"/>
      <c r="AO558" s="360">
        <v>0.03</v>
      </c>
      <c r="AP558" s="360">
        <f t="shared" si="63"/>
        <v>0</v>
      </c>
      <c r="AQ558" s="360"/>
      <c r="AR558" s="360"/>
      <c r="AS558" s="360"/>
      <c r="AT558" s="403"/>
      <c r="AU558" s="459" t="s">
        <v>154</v>
      </c>
      <c r="AV558" s="360" t="s">
        <v>196</v>
      </c>
      <c r="AW558" s="360" t="s">
        <v>198</v>
      </c>
      <c r="AX558" s="360"/>
      <c r="AY558" s="362" t="s">
        <v>2359</v>
      </c>
      <c r="AZ558" s="363" t="s">
        <v>1696</v>
      </c>
    </row>
    <row r="559" spans="1:52" s="356" customFormat="1" ht="31.15" customHeight="1">
      <c r="A559" s="357">
        <v>461</v>
      </c>
      <c r="B559" s="357">
        <v>5</v>
      </c>
      <c r="C559" s="357" t="s">
        <v>324</v>
      </c>
      <c r="D559" s="382" t="s">
        <v>810</v>
      </c>
      <c r="E559" s="360">
        <v>0.60000000000000009</v>
      </c>
      <c r="F559" s="360"/>
      <c r="G559" s="360" t="s">
        <v>811</v>
      </c>
      <c r="H559" s="360">
        <f t="shared" si="68"/>
        <v>0.60000000000000009</v>
      </c>
      <c r="I559" s="360">
        <f t="shared" si="61"/>
        <v>0</v>
      </c>
      <c r="J559" s="360"/>
      <c r="K559" s="360"/>
      <c r="L559" s="360"/>
      <c r="M559" s="360"/>
      <c r="N559" s="360">
        <v>0.4</v>
      </c>
      <c r="O559" s="360">
        <v>0.2</v>
      </c>
      <c r="P559" s="360"/>
      <c r="Q559" s="360"/>
      <c r="R559" s="360"/>
      <c r="S559" s="360">
        <f t="shared" si="69"/>
        <v>0</v>
      </c>
      <c r="T559" s="360"/>
      <c r="U559" s="360"/>
      <c r="V559" s="360"/>
      <c r="W559" s="360"/>
      <c r="X559" s="360"/>
      <c r="Y559" s="360"/>
      <c r="Z559" s="360">
        <f t="shared" si="62"/>
        <v>0</v>
      </c>
      <c r="AA559" s="360"/>
      <c r="AB559" s="360"/>
      <c r="AC559" s="360"/>
      <c r="AD559" s="360"/>
      <c r="AE559" s="360"/>
      <c r="AF559" s="360"/>
      <c r="AG559" s="360"/>
      <c r="AH559" s="360"/>
      <c r="AI559" s="360"/>
      <c r="AJ559" s="360"/>
      <c r="AK559" s="360"/>
      <c r="AL559" s="360"/>
      <c r="AM559" s="360"/>
      <c r="AN559" s="360"/>
      <c r="AO559" s="360"/>
      <c r="AP559" s="360">
        <f t="shared" si="63"/>
        <v>0</v>
      </c>
      <c r="AQ559" s="360"/>
      <c r="AR559" s="360"/>
      <c r="AS559" s="360"/>
      <c r="AT559" s="358" t="s">
        <v>812</v>
      </c>
      <c r="AU559" s="360" t="s">
        <v>1793</v>
      </c>
      <c r="AV559" s="360" t="s">
        <v>196</v>
      </c>
      <c r="AW559" s="360" t="s">
        <v>198</v>
      </c>
      <c r="AX559" s="358"/>
      <c r="AY559" s="479" t="s">
        <v>2360</v>
      </c>
      <c r="AZ559" s="346"/>
    </row>
    <row r="560" spans="1:52" s="356" customFormat="1" ht="78" customHeight="1">
      <c r="A560" s="357">
        <v>464</v>
      </c>
      <c r="B560" s="357">
        <v>6</v>
      </c>
      <c r="C560" s="357" t="s">
        <v>324</v>
      </c>
      <c r="D560" s="384" t="s">
        <v>2361</v>
      </c>
      <c r="E560" s="360">
        <v>20</v>
      </c>
      <c r="F560" s="403">
        <v>0.5</v>
      </c>
      <c r="G560" s="403" t="s">
        <v>1547</v>
      </c>
      <c r="H560" s="360">
        <f t="shared" si="68"/>
        <v>19.5</v>
      </c>
      <c r="I560" s="360">
        <f t="shared" si="61"/>
        <v>2</v>
      </c>
      <c r="J560" s="360">
        <v>2</v>
      </c>
      <c r="K560" s="360"/>
      <c r="L560" s="360">
        <v>1.1000000000000001</v>
      </c>
      <c r="M560" s="360"/>
      <c r="N560" s="360">
        <v>8</v>
      </c>
      <c r="O560" s="360">
        <v>8</v>
      </c>
      <c r="P560" s="360"/>
      <c r="Q560" s="360"/>
      <c r="R560" s="360"/>
      <c r="S560" s="360">
        <f t="shared" si="69"/>
        <v>0</v>
      </c>
      <c r="T560" s="360"/>
      <c r="U560" s="360"/>
      <c r="V560" s="360"/>
      <c r="W560" s="360"/>
      <c r="X560" s="360"/>
      <c r="Y560" s="360"/>
      <c r="Z560" s="360">
        <f t="shared" si="62"/>
        <v>0.4</v>
      </c>
      <c r="AA560" s="360"/>
      <c r="AB560" s="360"/>
      <c r="AC560" s="360">
        <v>0.4</v>
      </c>
      <c r="AD560" s="360"/>
      <c r="AE560" s="360"/>
      <c r="AF560" s="360"/>
      <c r="AG560" s="360"/>
      <c r="AH560" s="360"/>
      <c r="AI560" s="360"/>
      <c r="AJ560" s="360"/>
      <c r="AK560" s="360"/>
      <c r="AL560" s="360"/>
      <c r="AM560" s="360"/>
      <c r="AN560" s="360"/>
      <c r="AO560" s="360"/>
      <c r="AP560" s="360">
        <f t="shared" si="63"/>
        <v>0</v>
      </c>
      <c r="AQ560" s="360"/>
      <c r="AR560" s="360"/>
      <c r="AS560" s="360"/>
      <c r="AT560" s="358"/>
      <c r="AU560" s="360" t="s">
        <v>1793</v>
      </c>
      <c r="AV560" s="360" t="s">
        <v>196</v>
      </c>
      <c r="AW560" s="360" t="s">
        <v>198</v>
      </c>
      <c r="AX560" s="358"/>
      <c r="AY560" s="358"/>
      <c r="AZ560" s="386"/>
    </row>
    <row r="561" spans="1:52" s="356" customFormat="1" ht="78" customHeight="1">
      <c r="A561" s="357">
        <v>465</v>
      </c>
      <c r="B561" s="357">
        <v>7</v>
      </c>
      <c r="C561" s="357" t="s">
        <v>324</v>
      </c>
      <c r="D561" s="384" t="s">
        <v>2765</v>
      </c>
      <c r="E561" s="360">
        <v>2.31</v>
      </c>
      <c r="F561" s="403"/>
      <c r="G561" s="403" t="s">
        <v>813</v>
      </c>
      <c r="H561" s="360">
        <f t="shared" si="68"/>
        <v>2.31</v>
      </c>
      <c r="I561" s="360">
        <f t="shared" ref="I561:I632" si="70">SUM(J561:K561)</f>
        <v>0.47</v>
      </c>
      <c r="J561" s="360">
        <v>0.15</v>
      </c>
      <c r="K561" s="360">
        <v>0.32</v>
      </c>
      <c r="L561" s="360"/>
      <c r="M561" s="360">
        <v>0.3</v>
      </c>
      <c r="N561" s="360">
        <v>0.24</v>
      </c>
      <c r="O561" s="360">
        <v>1.3</v>
      </c>
      <c r="P561" s="360"/>
      <c r="Q561" s="360"/>
      <c r="R561" s="360"/>
      <c r="S561" s="360">
        <f t="shared" si="69"/>
        <v>0</v>
      </c>
      <c r="T561" s="360"/>
      <c r="U561" s="360"/>
      <c r="V561" s="360"/>
      <c r="W561" s="360"/>
      <c r="X561" s="360"/>
      <c r="Y561" s="360"/>
      <c r="Z561" s="360">
        <f t="shared" si="62"/>
        <v>0</v>
      </c>
      <c r="AA561" s="360"/>
      <c r="AB561" s="360"/>
      <c r="AC561" s="360"/>
      <c r="AD561" s="360"/>
      <c r="AE561" s="360"/>
      <c r="AF561" s="360"/>
      <c r="AG561" s="360"/>
      <c r="AH561" s="360"/>
      <c r="AI561" s="360"/>
      <c r="AJ561" s="360"/>
      <c r="AK561" s="360"/>
      <c r="AL561" s="360"/>
      <c r="AM561" s="360"/>
      <c r="AN561" s="360"/>
      <c r="AO561" s="360"/>
      <c r="AP561" s="360">
        <f t="shared" si="63"/>
        <v>0</v>
      </c>
      <c r="AQ561" s="360"/>
      <c r="AR561" s="360"/>
      <c r="AS561" s="360"/>
      <c r="AT561" s="358" t="s">
        <v>814</v>
      </c>
      <c r="AU561" s="360" t="s">
        <v>1793</v>
      </c>
      <c r="AV561" s="360" t="s">
        <v>196</v>
      </c>
      <c r="AW561" s="360" t="s">
        <v>198</v>
      </c>
      <c r="AX561" s="358"/>
      <c r="AY561" s="479"/>
      <c r="AZ561" s="438"/>
    </row>
    <row r="562" spans="1:52" s="356" customFormat="1" ht="31.15" customHeight="1">
      <c r="A562" s="357">
        <v>467</v>
      </c>
      <c r="B562" s="357">
        <v>8</v>
      </c>
      <c r="C562" s="357" t="s">
        <v>324</v>
      </c>
      <c r="D562" s="384" t="s">
        <v>815</v>
      </c>
      <c r="E562" s="360">
        <v>0.18</v>
      </c>
      <c r="F562" s="360"/>
      <c r="G562" s="360" t="s">
        <v>816</v>
      </c>
      <c r="H562" s="360">
        <f t="shared" si="68"/>
        <v>0.18</v>
      </c>
      <c r="I562" s="360">
        <f t="shared" si="70"/>
        <v>0</v>
      </c>
      <c r="J562" s="360"/>
      <c r="K562" s="360"/>
      <c r="L562" s="360"/>
      <c r="M562" s="360"/>
      <c r="N562" s="360">
        <v>0.05</v>
      </c>
      <c r="O562" s="360">
        <v>0.13</v>
      </c>
      <c r="P562" s="360"/>
      <c r="Q562" s="360"/>
      <c r="R562" s="360"/>
      <c r="S562" s="360">
        <f t="shared" si="69"/>
        <v>0</v>
      </c>
      <c r="T562" s="360"/>
      <c r="U562" s="360"/>
      <c r="V562" s="360"/>
      <c r="W562" s="360"/>
      <c r="X562" s="360"/>
      <c r="Y562" s="360"/>
      <c r="Z562" s="360">
        <f t="shared" ref="Z562:Z634" si="71">SUM(AA562:AO562)</f>
        <v>0</v>
      </c>
      <c r="AA562" s="360"/>
      <c r="AB562" s="360"/>
      <c r="AC562" s="360"/>
      <c r="AD562" s="360"/>
      <c r="AE562" s="360"/>
      <c r="AF562" s="360"/>
      <c r="AG562" s="360"/>
      <c r="AH562" s="360"/>
      <c r="AI562" s="360"/>
      <c r="AJ562" s="360"/>
      <c r="AK562" s="360"/>
      <c r="AL562" s="360"/>
      <c r="AM562" s="360"/>
      <c r="AN562" s="360"/>
      <c r="AO562" s="360"/>
      <c r="AP562" s="360">
        <f t="shared" ref="AP562:AP634" si="72">SUM(AQ562:AS562)</f>
        <v>0</v>
      </c>
      <c r="AQ562" s="360"/>
      <c r="AR562" s="360"/>
      <c r="AS562" s="360"/>
      <c r="AT562" s="358" t="s">
        <v>2246</v>
      </c>
      <c r="AU562" s="357" t="s">
        <v>1799</v>
      </c>
      <c r="AV562" s="360" t="s">
        <v>196</v>
      </c>
      <c r="AW562" s="360" t="s">
        <v>198</v>
      </c>
      <c r="AX562" s="358"/>
      <c r="AY562" s="479"/>
      <c r="AZ562" s="438"/>
    </row>
    <row r="563" spans="1:52" s="356" customFormat="1" ht="46.9" customHeight="1">
      <c r="A563" s="357">
        <v>468</v>
      </c>
      <c r="B563" s="357">
        <v>9</v>
      </c>
      <c r="C563" s="357" t="s">
        <v>324</v>
      </c>
      <c r="D563" s="384" t="s">
        <v>2362</v>
      </c>
      <c r="E563" s="360">
        <v>0.60000000000000009</v>
      </c>
      <c r="F563" s="360"/>
      <c r="G563" s="360" t="s">
        <v>817</v>
      </c>
      <c r="H563" s="360">
        <f t="shared" si="68"/>
        <v>0.60000000000000009</v>
      </c>
      <c r="I563" s="360">
        <f t="shared" si="70"/>
        <v>0.1</v>
      </c>
      <c r="J563" s="360">
        <v>0.1</v>
      </c>
      <c r="K563" s="360"/>
      <c r="L563" s="360"/>
      <c r="M563" s="360"/>
      <c r="N563" s="360">
        <v>0.2</v>
      </c>
      <c r="O563" s="360">
        <v>0.3</v>
      </c>
      <c r="P563" s="360"/>
      <c r="Q563" s="360"/>
      <c r="R563" s="360"/>
      <c r="S563" s="360">
        <f t="shared" si="69"/>
        <v>0</v>
      </c>
      <c r="T563" s="360"/>
      <c r="U563" s="360"/>
      <c r="V563" s="360"/>
      <c r="W563" s="360"/>
      <c r="X563" s="360"/>
      <c r="Y563" s="360"/>
      <c r="Z563" s="360">
        <f t="shared" si="71"/>
        <v>0</v>
      </c>
      <c r="AA563" s="360"/>
      <c r="AB563" s="360"/>
      <c r="AC563" s="360"/>
      <c r="AD563" s="360"/>
      <c r="AE563" s="360"/>
      <c r="AF563" s="360"/>
      <c r="AG563" s="360"/>
      <c r="AH563" s="360"/>
      <c r="AI563" s="360"/>
      <c r="AJ563" s="360"/>
      <c r="AK563" s="360"/>
      <c r="AL563" s="360"/>
      <c r="AM563" s="360"/>
      <c r="AN563" s="360"/>
      <c r="AO563" s="360"/>
      <c r="AP563" s="360">
        <f t="shared" si="72"/>
        <v>0</v>
      </c>
      <c r="AQ563" s="360"/>
      <c r="AR563" s="360"/>
      <c r="AS563" s="360"/>
      <c r="AT563" s="358" t="s">
        <v>818</v>
      </c>
      <c r="AU563" s="357" t="s">
        <v>1799</v>
      </c>
      <c r="AV563" s="360" t="s">
        <v>196</v>
      </c>
      <c r="AW563" s="360" t="s">
        <v>198</v>
      </c>
      <c r="AX563" s="358"/>
      <c r="AY563" s="479"/>
      <c r="AZ563" s="438"/>
    </row>
    <row r="564" spans="1:52" s="356" customFormat="1" ht="31.15" customHeight="1">
      <c r="A564" s="357">
        <v>469</v>
      </c>
      <c r="B564" s="357">
        <v>10</v>
      </c>
      <c r="C564" s="357" t="s">
        <v>324</v>
      </c>
      <c r="D564" s="384" t="s">
        <v>2363</v>
      </c>
      <c r="E564" s="360">
        <v>0.4</v>
      </c>
      <c r="F564" s="360"/>
      <c r="G564" s="360" t="s">
        <v>819</v>
      </c>
      <c r="H564" s="360">
        <f t="shared" si="68"/>
        <v>0.4</v>
      </c>
      <c r="I564" s="360">
        <f t="shared" si="70"/>
        <v>0</v>
      </c>
      <c r="J564" s="360"/>
      <c r="K564" s="360"/>
      <c r="L564" s="360"/>
      <c r="M564" s="360"/>
      <c r="N564" s="360">
        <v>0.25</v>
      </c>
      <c r="O564" s="360">
        <v>0.15</v>
      </c>
      <c r="P564" s="360"/>
      <c r="Q564" s="360"/>
      <c r="R564" s="360"/>
      <c r="S564" s="360">
        <f t="shared" si="69"/>
        <v>0</v>
      </c>
      <c r="T564" s="360"/>
      <c r="U564" s="360"/>
      <c r="V564" s="360"/>
      <c r="W564" s="360"/>
      <c r="X564" s="360"/>
      <c r="Y564" s="360"/>
      <c r="Z564" s="360">
        <f t="shared" si="71"/>
        <v>0</v>
      </c>
      <c r="AA564" s="360"/>
      <c r="AB564" s="360"/>
      <c r="AC564" s="360"/>
      <c r="AD564" s="360"/>
      <c r="AE564" s="360"/>
      <c r="AF564" s="360"/>
      <c r="AG564" s="360"/>
      <c r="AH564" s="360"/>
      <c r="AI564" s="360"/>
      <c r="AJ564" s="360"/>
      <c r="AK564" s="360"/>
      <c r="AL564" s="360"/>
      <c r="AM564" s="360"/>
      <c r="AN564" s="360"/>
      <c r="AO564" s="360"/>
      <c r="AP564" s="360">
        <f t="shared" si="72"/>
        <v>0</v>
      </c>
      <c r="AQ564" s="360"/>
      <c r="AR564" s="360"/>
      <c r="AS564" s="360"/>
      <c r="AT564" s="358" t="s">
        <v>820</v>
      </c>
      <c r="AU564" s="357" t="s">
        <v>1799</v>
      </c>
      <c r="AV564" s="360" t="s">
        <v>196</v>
      </c>
      <c r="AW564" s="360" t="s">
        <v>198</v>
      </c>
      <c r="AX564" s="358"/>
      <c r="AY564" s="479" t="s">
        <v>2360</v>
      </c>
      <c r="AZ564" s="346"/>
    </row>
    <row r="565" spans="1:52" s="356" customFormat="1" ht="46.9" customHeight="1">
      <c r="A565" s="357">
        <v>470</v>
      </c>
      <c r="B565" s="357">
        <v>11</v>
      </c>
      <c r="C565" s="357" t="s">
        <v>324</v>
      </c>
      <c r="D565" s="382" t="s">
        <v>821</v>
      </c>
      <c r="E565" s="360">
        <v>1.05</v>
      </c>
      <c r="F565" s="360"/>
      <c r="G565" s="360" t="s">
        <v>822</v>
      </c>
      <c r="H565" s="360">
        <f t="shared" si="68"/>
        <v>1.05</v>
      </c>
      <c r="I565" s="360">
        <f t="shared" si="70"/>
        <v>0</v>
      </c>
      <c r="J565" s="360"/>
      <c r="K565" s="360"/>
      <c r="L565" s="360"/>
      <c r="M565" s="360"/>
      <c r="N565" s="360">
        <v>0.45</v>
      </c>
      <c r="O565" s="360">
        <v>0.45</v>
      </c>
      <c r="P565" s="360"/>
      <c r="Q565" s="360"/>
      <c r="R565" s="360"/>
      <c r="S565" s="360">
        <f t="shared" si="69"/>
        <v>0</v>
      </c>
      <c r="T565" s="360"/>
      <c r="U565" s="360"/>
      <c r="V565" s="360"/>
      <c r="W565" s="360"/>
      <c r="X565" s="360"/>
      <c r="Y565" s="360"/>
      <c r="Z565" s="360">
        <f t="shared" si="71"/>
        <v>0.15</v>
      </c>
      <c r="AA565" s="360"/>
      <c r="AB565" s="360">
        <v>0.15</v>
      </c>
      <c r="AC565" s="360"/>
      <c r="AD565" s="360"/>
      <c r="AE565" s="360"/>
      <c r="AF565" s="360"/>
      <c r="AG565" s="360"/>
      <c r="AH565" s="360"/>
      <c r="AI565" s="360"/>
      <c r="AJ565" s="360"/>
      <c r="AK565" s="360"/>
      <c r="AL565" s="360"/>
      <c r="AM565" s="360"/>
      <c r="AN565" s="360"/>
      <c r="AO565" s="360"/>
      <c r="AP565" s="360">
        <f t="shared" si="72"/>
        <v>0</v>
      </c>
      <c r="AQ565" s="360"/>
      <c r="AR565" s="360"/>
      <c r="AS565" s="360"/>
      <c r="AT565" s="358" t="s">
        <v>2246</v>
      </c>
      <c r="AU565" s="357" t="s">
        <v>1799</v>
      </c>
      <c r="AV565" s="360" t="s">
        <v>196</v>
      </c>
      <c r="AW565" s="360" t="s">
        <v>198</v>
      </c>
      <c r="AX565" s="358"/>
      <c r="AY565" s="479"/>
      <c r="AZ565" s="341"/>
    </row>
    <row r="566" spans="1:52" s="356" customFormat="1" ht="46.9" customHeight="1">
      <c r="A566" s="357">
        <v>472</v>
      </c>
      <c r="B566" s="357">
        <v>12</v>
      </c>
      <c r="C566" s="357" t="s">
        <v>324</v>
      </c>
      <c r="D566" s="382" t="s">
        <v>823</v>
      </c>
      <c r="E566" s="360">
        <v>0.26</v>
      </c>
      <c r="F566" s="360"/>
      <c r="G566" s="360" t="s">
        <v>824</v>
      </c>
      <c r="H566" s="360">
        <f t="shared" si="68"/>
        <v>0.26</v>
      </c>
      <c r="I566" s="360">
        <f t="shared" si="70"/>
        <v>0.1</v>
      </c>
      <c r="J566" s="360"/>
      <c r="K566" s="360">
        <v>0.1</v>
      </c>
      <c r="L566" s="360">
        <v>0.06</v>
      </c>
      <c r="M566" s="360"/>
      <c r="N566" s="360">
        <v>0.1</v>
      </c>
      <c r="O566" s="360"/>
      <c r="P566" s="360"/>
      <c r="Q566" s="360"/>
      <c r="R566" s="360"/>
      <c r="S566" s="360">
        <f t="shared" si="69"/>
        <v>0</v>
      </c>
      <c r="T566" s="360"/>
      <c r="U566" s="360"/>
      <c r="V566" s="360"/>
      <c r="W566" s="360"/>
      <c r="X566" s="360"/>
      <c r="Y566" s="360"/>
      <c r="Z566" s="360">
        <f t="shared" si="71"/>
        <v>0</v>
      </c>
      <c r="AA566" s="360"/>
      <c r="AB566" s="360"/>
      <c r="AC566" s="360"/>
      <c r="AD566" s="360"/>
      <c r="AE566" s="360"/>
      <c r="AF566" s="360"/>
      <c r="AG566" s="360"/>
      <c r="AH566" s="360"/>
      <c r="AI566" s="360"/>
      <c r="AJ566" s="360"/>
      <c r="AK566" s="360"/>
      <c r="AL566" s="360"/>
      <c r="AM566" s="360"/>
      <c r="AN566" s="360"/>
      <c r="AO566" s="360"/>
      <c r="AP566" s="360">
        <f t="shared" si="72"/>
        <v>0</v>
      </c>
      <c r="AQ566" s="360"/>
      <c r="AR566" s="360"/>
      <c r="AS566" s="360"/>
      <c r="AT566" s="357" t="s">
        <v>825</v>
      </c>
      <c r="AU566" s="357" t="s">
        <v>1799</v>
      </c>
      <c r="AV566" s="360" t="s">
        <v>196</v>
      </c>
      <c r="AW566" s="360" t="s">
        <v>198</v>
      </c>
      <c r="AX566" s="357"/>
      <c r="AY566" s="346"/>
      <c r="AZ566" s="341"/>
    </row>
    <row r="567" spans="1:52" s="356" customFormat="1" ht="31.15" customHeight="1">
      <c r="A567" s="357">
        <v>473</v>
      </c>
      <c r="B567" s="357">
        <v>13</v>
      </c>
      <c r="C567" s="357" t="s">
        <v>324</v>
      </c>
      <c r="D567" s="382" t="s">
        <v>1431</v>
      </c>
      <c r="E567" s="360">
        <v>0.1</v>
      </c>
      <c r="F567" s="360"/>
      <c r="G567" s="360" t="s">
        <v>827</v>
      </c>
      <c r="H567" s="360">
        <f t="shared" si="68"/>
        <v>0.1</v>
      </c>
      <c r="I567" s="360">
        <f t="shared" si="70"/>
        <v>0</v>
      </c>
      <c r="J567" s="360"/>
      <c r="K567" s="360"/>
      <c r="L567" s="360">
        <v>0.05</v>
      </c>
      <c r="M567" s="360"/>
      <c r="N567" s="360">
        <v>0.05</v>
      </c>
      <c r="O567" s="360"/>
      <c r="P567" s="360"/>
      <c r="Q567" s="360"/>
      <c r="R567" s="360"/>
      <c r="S567" s="360">
        <f t="shared" si="69"/>
        <v>0</v>
      </c>
      <c r="T567" s="360"/>
      <c r="U567" s="360"/>
      <c r="V567" s="360"/>
      <c r="W567" s="360"/>
      <c r="X567" s="360"/>
      <c r="Y567" s="360"/>
      <c r="Z567" s="360">
        <f t="shared" si="71"/>
        <v>0</v>
      </c>
      <c r="AA567" s="360"/>
      <c r="AB567" s="360"/>
      <c r="AC567" s="360"/>
      <c r="AD567" s="360"/>
      <c r="AE567" s="360"/>
      <c r="AF567" s="360"/>
      <c r="AG567" s="360"/>
      <c r="AH567" s="360"/>
      <c r="AI567" s="360"/>
      <c r="AJ567" s="360"/>
      <c r="AK567" s="360"/>
      <c r="AL567" s="360"/>
      <c r="AM567" s="360"/>
      <c r="AN567" s="360"/>
      <c r="AO567" s="360"/>
      <c r="AP567" s="360">
        <f t="shared" si="72"/>
        <v>0</v>
      </c>
      <c r="AQ567" s="360"/>
      <c r="AR567" s="360"/>
      <c r="AS567" s="360"/>
      <c r="AT567" s="357" t="s">
        <v>828</v>
      </c>
      <c r="AU567" s="357" t="s">
        <v>1799</v>
      </c>
      <c r="AV567" s="360" t="s">
        <v>196</v>
      </c>
      <c r="AW567" s="360" t="s">
        <v>198</v>
      </c>
      <c r="AX567" s="357"/>
      <c r="AY567" s="346"/>
      <c r="AZ567" s="341"/>
    </row>
    <row r="568" spans="1:52" s="356" customFormat="1" ht="31.15" customHeight="1">
      <c r="A568" s="357">
        <v>474</v>
      </c>
      <c r="B568" s="357">
        <v>14</v>
      </c>
      <c r="C568" s="357" t="s">
        <v>324</v>
      </c>
      <c r="D568" s="382" t="s">
        <v>826</v>
      </c>
      <c r="E568" s="360">
        <v>0.69</v>
      </c>
      <c r="F568" s="360"/>
      <c r="G568" s="360" t="s">
        <v>829</v>
      </c>
      <c r="H568" s="360">
        <f t="shared" si="68"/>
        <v>0.69</v>
      </c>
      <c r="I568" s="360">
        <f t="shared" si="70"/>
        <v>0</v>
      </c>
      <c r="J568" s="360"/>
      <c r="K568" s="360"/>
      <c r="L568" s="360">
        <v>0.28999999999999998</v>
      </c>
      <c r="M568" s="360"/>
      <c r="N568" s="360">
        <v>0.4</v>
      </c>
      <c r="O568" s="360"/>
      <c r="P568" s="360"/>
      <c r="Q568" s="360"/>
      <c r="R568" s="360"/>
      <c r="S568" s="360">
        <f t="shared" si="69"/>
        <v>0</v>
      </c>
      <c r="T568" s="360"/>
      <c r="U568" s="360"/>
      <c r="V568" s="360"/>
      <c r="W568" s="360"/>
      <c r="X568" s="360"/>
      <c r="Y568" s="360"/>
      <c r="Z568" s="360">
        <f t="shared" si="71"/>
        <v>0</v>
      </c>
      <c r="AA568" s="360"/>
      <c r="AB568" s="360"/>
      <c r="AC568" s="360"/>
      <c r="AD568" s="360"/>
      <c r="AE568" s="360"/>
      <c r="AF568" s="360"/>
      <c r="AG568" s="360"/>
      <c r="AH568" s="360"/>
      <c r="AI568" s="360"/>
      <c r="AJ568" s="360"/>
      <c r="AK568" s="360"/>
      <c r="AL568" s="360"/>
      <c r="AM568" s="360"/>
      <c r="AN568" s="360"/>
      <c r="AO568" s="360"/>
      <c r="AP568" s="360">
        <f t="shared" si="72"/>
        <v>0</v>
      </c>
      <c r="AQ568" s="360"/>
      <c r="AR568" s="360"/>
      <c r="AS568" s="360"/>
      <c r="AT568" s="357" t="s">
        <v>800</v>
      </c>
      <c r="AU568" s="357" t="s">
        <v>1799</v>
      </c>
      <c r="AV568" s="360" t="s">
        <v>196</v>
      </c>
      <c r="AW568" s="360" t="s">
        <v>198</v>
      </c>
      <c r="AX568" s="357"/>
      <c r="AY568" s="346"/>
      <c r="AZ568" s="341"/>
    </row>
    <row r="569" spans="1:52" s="356" customFormat="1" ht="31.15" customHeight="1">
      <c r="A569" s="357">
        <v>475</v>
      </c>
      <c r="B569" s="357">
        <v>15</v>
      </c>
      <c r="C569" s="357" t="s">
        <v>324</v>
      </c>
      <c r="D569" s="382" t="s">
        <v>830</v>
      </c>
      <c r="E569" s="360">
        <v>0.1</v>
      </c>
      <c r="F569" s="360"/>
      <c r="G569" s="360" t="s">
        <v>831</v>
      </c>
      <c r="H569" s="360">
        <f t="shared" si="68"/>
        <v>0.1</v>
      </c>
      <c r="I569" s="360">
        <f t="shared" si="70"/>
        <v>0</v>
      </c>
      <c r="J569" s="360"/>
      <c r="K569" s="360"/>
      <c r="L569" s="360">
        <v>0.05</v>
      </c>
      <c r="M569" s="360"/>
      <c r="N569" s="360"/>
      <c r="O569" s="360">
        <v>0.05</v>
      </c>
      <c r="P569" s="360"/>
      <c r="Q569" s="360"/>
      <c r="R569" s="360"/>
      <c r="S569" s="360">
        <f t="shared" si="69"/>
        <v>0</v>
      </c>
      <c r="T569" s="360"/>
      <c r="U569" s="360"/>
      <c r="V569" s="360"/>
      <c r="W569" s="360"/>
      <c r="X569" s="360"/>
      <c r="Y569" s="360"/>
      <c r="Z569" s="360">
        <f t="shared" si="71"/>
        <v>0</v>
      </c>
      <c r="AA569" s="360"/>
      <c r="AB569" s="360"/>
      <c r="AC569" s="360"/>
      <c r="AD569" s="360"/>
      <c r="AE569" s="360"/>
      <c r="AF569" s="360"/>
      <c r="AG569" s="360"/>
      <c r="AH569" s="360"/>
      <c r="AI569" s="360"/>
      <c r="AJ569" s="360"/>
      <c r="AK569" s="360"/>
      <c r="AL569" s="360"/>
      <c r="AM569" s="360"/>
      <c r="AN569" s="360"/>
      <c r="AO569" s="360"/>
      <c r="AP569" s="360">
        <f t="shared" si="72"/>
        <v>0</v>
      </c>
      <c r="AQ569" s="360"/>
      <c r="AR569" s="360"/>
      <c r="AS569" s="360"/>
      <c r="AT569" s="357" t="s">
        <v>832</v>
      </c>
      <c r="AU569" s="357" t="s">
        <v>1799</v>
      </c>
      <c r="AV569" s="360" t="s">
        <v>196</v>
      </c>
      <c r="AW569" s="360" t="s">
        <v>198</v>
      </c>
      <c r="AX569" s="357"/>
      <c r="AY569" s="346"/>
      <c r="AZ569" s="341"/>
    </row>
    <row r="570" spans="1:52" s="356" customFormat="1" ht="31.15" customHeight="1">
      <c r="A570" s="357">
        <v>476</v>
      </c>
      <c r="B570" s="357">
        <v>16</v>
      </c>
      <c r="C570" s="357" t="s">
        <v>324</v>
      </c>
      <c r="D570" s="382" t="s">
        <v>833</v>
      </c>
      <c r="E570" s="360">
        <v>0.1</v>
      </c>
      <c r="F570" s="360"/>
      <c r="G570" s="360" t="s">
        <v>834</v>
      </c>
      <c r="H570" s="360">
        <f t="shared" si="68"/>
        <v>0.1</v>
      </c>
      <c r="I570" s="360">
        <f t="shared" si="70"/>
        <v>0</v>
      </c>
      <c r="J570" s="360"/>
      <c r="K570" s="360"/>
      <c r="L570" s="360">
        <v>0.02</v>
      </c>
      <c r="M570" s="360"/>
      <c r="N570" s="360"/>
      <c r="O570" s="360">
        <v>0.08</v>
      </c>
      <c r="P570" s="360"/>
      <c r="Q570" s="360"/>
      <c r="R570" s="360"/>
      <c r="S570" s="360">
        <f t="shared" si="69"/>
        <v>0</v>
      </c>
      <c r="T570" s="360"/>
      <c r="U570" s="360"/>
      <c r="V570" s="360"/>
      <c r="W570" s="360"/>
      <c r="X570" s="360"/>
      <c r="Y570" s="360"/>
      <c r="Z570" s="360">
        <f t="shared" si="71"/>
        <v>0</v>
      </c>
      <c r="AA570" s="360"/>
      <c r="AB570" s="360"/>
      <c r="AC570" s="360"/>
      <c r="AD570" s="360"/>
      <c r="AE570" s="360"/>
      <c r="AF570" s="360"/>
      <c r="AG570" s="360"/>
      <c r="AH570" s="360"/>
      <c r="AI570" s="360"/>
      <c r="AJ570" s="360"/>
      <c r="AK570" s="360"/>
      <c r="AL570" s="360"/>
      <c r="AM570" s="360"/>
      <c r="AN570" s="360"/>
      <c r="AO570" s="360"/>
      <c r="AP570" s="360">
        <f t="shared" si="72"/>
        <v>0</v>
      </c>
      <c r="AQ570" s="360"/>
      <c r="AR570" s="360"/>
      <c r="AS570" s="360"/>
      <c r="AT570" s="357" t="s">
        <v>590</v>
      </c>
      <c r="AU570" s="357" t="s">
        <v>1799</v>
      </c>
      <c r="AV570" s="360" t="s">
        <v>196</v>
      </c>
      <c r="AW570" s="360" t="s">
        <v>198</v>
      </c>
      <c r="AX570" s="357"/>
      <c r="AY570" s="346"/>
      <c r="AZ570" s="341"/>
    </row>
    <row r="571" spans="1:52" s="356" customFormat="1" ht="78" customHeight="1">
      <c r="A571" s="357">
        <v>478</v>
      </c>
      <c r="B571" s="357">
        <v>17</v>
      </c>
      <c r="C571" s="357" t="s">
        <v>324</v>
      </c>
      <c r="D571" s="382" t="s">
        <v>835</v>
      </c>
      <c r="E571" s="360">
        <v>0.13</v>
      </c>
      <c r="F571" s="360"/>
      <c r="G571" s="360" t="s">
        <v>1097</v>
      </c>
      <c r="H571" s="360">
        <f t="shared" si="68"/>
        <v>0.13</v>
      </c>
      <c r="I571" s="360">
        <f t="shared" si="70"/>
        <v>0</v>
      </c>
      <c r="J571" s="360"/>
      <c r="K571" s="360"/>
      <c r="L571" s="360">
        <v>0.03</v>
      </c>
      <c r="M571" s="360">
        <v>0.04</v>
      </c>
      <c r="N571" s="360">
        <v>0.02</v>
      </c>
      <c r="O571" s="360">
        <v>0.03</v>
      </c>
      <c r="P571" s="360"/>
      <c r="Q571" s="360"/>
      <c r="R571" s="360"/>
      <c r="S571" s="360">
        <f t="shared" si="69"/>
        <v>0</v>
      </c>
      <c r="T571" s="360"/>
      <c r="U571" s="360"/>
      <c r="V571" s="360"/>
      <c r="W571" s="360"/>
      <c r="X571" s="360"/>
      <c r="Y571" s="360"/>
      <c r="Z571" s="360">
        <f t="shared" si="71"/>
        <v>0.01</v>
      </c>
      <c r="AA571" s="360"/>
      <c r="AB571" s="360">
        <v>0.01</v>
      </c>
      <c r="AC571" s="360"/>
      <c r="AD571" s="360"/>
      <c r="AE571" s="360"/>
      <c r="AF571" s="360"/>
      <c r="AG571" s="360"/>
      <c r="AH571" s="360"/>
      <c r="AI571" s="360"/>
      <c r="AJ571" s="360"/>
      <c r="AK571" s="360"/>
      <c r="AL571" s="360"/>
      <c r="AM571" s="360"/>
      <c r="AN571" s="360"/>
      <c r="AO571" s="360"/>
      <c r="AP571" s="360">
        <f t="shared" si="72"/>
        <v>0</v>
      </c>
      <c r="AQ571" s="360"/>
      <c r="AR571" s="360"/>
      <c r="AS571" s="360"/>
      <c r="AT571" s="358" t="s">
        <v>3246</v>
      </c>
      <c r="AU571" s="357" t="s">
        <v>1799</v>
      </c>
      <c r="AV571" s="360" t="s">
        <v>196</v>
      </c>
      <c r="AW571" s="360" t="s">
        <v>198</v>
      </c>
      <c r="AX571" s="358"/>
      <c r="AY571" s="479"/>
      <c r="AZ571" s="341"/>
    </row>
    <row r="572" spans="1:52" s="356" customFormat="1" ht="78" customHeight="1">
      <c r="A572" s="357">
        <v>479</v>
      </c>
      <c r="B572" s="357">
        <v>18</v>
      </c>
      <c r="C572" s="357" t="s">
        <v>324</v>
      </c>
      <c r="D572" s="382" t="s">
        <v>836</v>
      </c>
      <c r="E572" s="360">
        <v>0.19</v>
      </c>
      <c r="F572" s="360"/>
      <c r="G572" s="360" t="s">
        <v>837</v>
      </c>
      <c r="H572" s="360">
        <f t="shared" si="68"/>
        <v>0.19</v>
      </c>
      <c r="I572" s="360">
        <f t="shared" si="70"/>
        <v>0.02</v>
      </c>
      <c r="J572" s="360"/>
      <c r="K572" s="360">
        <v>0.02</v>
      </c>
      <c r="L572" s="360">
        <v>0.02</v>
      </c>
      <c r="M572" s="360">
        <v>0.02</v>
      </c>
      <c r="N572" s="360">
        <v>0.02</v>
      </c>
      <c r="O572" s="360">
        <v>0.11</v>
      </c>
      <c r="P572" s="360"/>
      <c r="Q572" s="360"/>
      <c r="R572" s="360"/>
      <c r="S572" s="360">
        <f t="shared" si="69"/>
        <v>0</v>
      </c>
      <c r="T572" s="360"/>
      <c r="U572" s="360"/>
      <c r="V572" s="360"/>
      <c r="W572" s="360"/>
      <c r="X572" s="360"/>
      <c r="Y572" s="360"/>
      <c r="Z572" s="360">
        <f t="shared" si="71"/>
        <v>0</v>
      </c>
      <c r="AA572" s="360"/>
      <c r="AB572" s="360"/>
      <c r="AC572" s="360"/>
      <c r="AD572" s="360"/>
      <c r="AE572" s="360"/>
      <c r="AF572" s="360"/>
      <c r="AG572" s="360"/>
      <c r="AH572" s="360"/>
      <c r="AI572" s="360"/>
      <c r="AJ572" s="360"/>
      <c r="AK572" s="360"/>
      <c r="AL572" s="360"/>
      <c r="AM572" s="360"/>
      <c r="AN572" s="360"/>
      <c r="AO572" s="360"/>
      <c r="AP572" s="360">
        <f t="shared" si="72"/>
        <v>0</v>
      </c>
      <c r="AQ572" s="360"/>
      <c r="AR572" s="360"/>
      <c r="AS572" s="360"/>
      <c r="AT572" s="358" t="s">
        <v>838</v>
      </c>
      <c r="AU572" s="357" t="s">
        <v>1799</v>
      </c>
      <c r="AV572" s="360" t="s">
        <v>196</v>
      </c>
      <c r="AW572" s="360" t="s">
        <v>198</v>
      </c>
      <c r="AX572" s="358"/>
      <c r="AY572" s="479"/>
      <c r="AZ572" s="341"/>
    </row>
    <row r="573" spans="1:52" s="356" customFormat="1" ht="93.6" customHeight="1">
      <c r="A573" s="357">
        <v>480</v>
      </c>
      <c r="B573" s="357">
        <v>19</v>
      </c>
      <c r="C573" s="357" t="s">
        <v>324</v>
      </c>
      <c r="D573" s="382" t="s">
        <v>839</v>
      </c>
      <c r="E573" s="360">
        <v>0.75</v>
      </c>
      <c r="F573" s="360">
        <v>0.27</v>
      </c>
      <c r="G573" s="360" t="s">
        <v>840</v>
      </c>
      <c r="H573" s="360">
        <f t="shared" si="68"/>
        <v>0.48000000000000004</v>
      </c>
      <c r="I573" s="360">
        <f t="shared" si="70"/>
        <v>0.01</v>
      </c>
      <c r="J573" s="360">
        <v>0.01</v>
      </c>
      <c r="K573" s="360"/>
      <c r="L573" s="360">
        <v>0.09</v>
      </c>
      <c r="M573" s="360">
        <v>0.1</v>
      </c>
      <c r="N573" s="360">
        <v>0.13</v>
      </c>
      <c r="O573" s="360">
        <v>0.14000000000000001</v>
      </c>
      <c r="P573" s="360"/>
      <c r="Q573" s="360"/>
      <c r="R573" s="360"/>
      <c r="S573" s="360">
        <f t="shared" si="69"/>
        <v>0</v>
      </c>
      <c r="T573" s="360"/>
      <c r="U573" s="360"/>
      <c r="V573" s="360"/>
      <c r="W573" s="360"/>
      <c r="X573" s="360"/>
      <c r="Y573" s="360"/>
      <c r="Z573" s="360">
        <f t="shared" si="71"/>
        <v>0.01</v>
      </c>
      <c r="AA573" s="360"/>
      <c r="AB573" s="360">
        <v>0.01</v>
      </c>
      <c r="AC573" s="360"/>
      <c r="AD573" s="360"/>
      <c r="AE573" s="360"/>
      <c r="AF573" s="360"/>
      <c r="AG573" s="360"/>
      <c r="AH573" s="360"/>
      <c r="AI573" s="360"/>
      <c r="AJ573" s="360"/>
      <c r="AK573" s="360"/>
      <c r="AL573" s="360"/>
      <c r="AM573" s="360"/>
      <c r="AN573" s="360"/>
      <c r="AO573" s="360"/>
      <c r="AP573" s="360">
        <f t="shared" si="72"/>
        <v>0</v>
      </c>
      <c r="AQ573" s="360"/>
      <c r="AR573" s="360"/>
      <c r="AS573" s="360"/>
      <c r="AT573" s="358" t="s">
        <v>841</v>
      </c>
      <c r="AU573" s="357" t="s">
        <v>1799</v>
      </c>
      <c r="AV573" s="360" t="s">
        <v>196</v>
      </c>
      <c r="AW573" s="360" t="s">
        <v>198</v>
      </c>
      <c r="AX573" s="358"/>
      <c r="AY573" s="479"/>
      <c r="AZ573" s="341"/>
    </row>
    <row r="574" spans="1:52" s="356" customFormat="1" ht="46.9" customHeight="1">
      <c r="A574" s="357">
        <v>480</v>
      </c>
      <c r="B574" s="357">
        <v>20</v>
      </c>
      <c r="C574" s="357" t="s">
        <v>324</v>
      </c>
      <c r="D574" s="382" t="s">
        <v>842</v>
      </c>
      <c r="E574" s="360">
        <v>3.74</v>
      </c>
      <c r="F574" s="360"/>
      <c r="G574" s="360" t="s">
        <v>1376</v>
      </c>
      <c r="H574" s="360">
        <f t="shared" si="68"/>
        <v>3.74</v>
      </c>
      <c r="I574" s="360">
        <f t="shared" si="70"/>
        <v>0</v>
      </c>
      <c r="J574" s="360"/>
      <c r="K574" s="360"/>
      <c r="L574" s="360">
        <v>0.74</v>
      </c>
      <c r="M574" s="360"/>
      <c r="N574" s="360">
        <v>1</v>
      </c>
      <c r="O574" s="360">
        <v>2</v>
      </c>
      <c r="P574" s="360"/>
      <c r="Q574" s="360"/>
      <c r="R574" s="360"/>
      <c r="S574" s="360">
        <f t="shared" si="69"/>
        <v>0</v>
      </c>
      <c r="T574" s="360"/>
      <c r="U574" s="360"/>
      <c r="V574" s="360"/>
      <c r="W574" s="360"/>
      <c r="X574" s="360"/>
      <c r="Y574" s="360"/>
      <c r="Z574" s="360">
        <f t="shared" si="71"/>
        <v>0</v>
      </c>
      <c r="AA574" s="360"/>
      <c r="AB574" s="360"/>
      <c r="AC574" s="360"/>
      <c r="AD574" s="360"/>
      <c r="AE574" s="360"/>
      <c r="AF574" s="360"/>
      <c r="AG574" s="360"/>
      <c r="AH574" s="360"/>
      <c r="AI574" s="360"/>
      <c r="AJ574" s="360"/>
      <c r="AK574" s="360"/>
      <c r="AL574" s="360"/>
      <c r="AM574" s="360"/>
      <c r="AN574" s="360"/>
      <c r="AO574" s="360"/>
      <c r="AP574" s="360">
        <f t="shared" si="72"/>
        <v>0</v>
      </c>
      <c r="AQ574" s="360"/>
      <c r="AR574" s="360"/>
      <c r="AS574" s="360"/>
      <c r="AT574" s="358" t="s">
        <v>843</v>
      </c>
      <c r="AU574" s="357" t="s">
        <v>1799</v>
      </c>
      <c r="AV574" s="360" t="s">
        <v>197</v>
      </c>
      <c r="AW574" s="360" t="s">
        <v>198</v>
      </c>
      <c r="AX574" s="358"/>
      <c r="AY574" s="358"/>
      <c r="AZ574" s="383"/>
    </row>
    <row r="575" spans="1:52" s="356" customFormat="1" ht="46.9" customHeight="1">
      <c r="A575" s="357">
        <v>480</v>
      </c>
      <c r="B575" s="357">
        <v>21</v>
      </c>
      <c r="C575" s="357" t="s">
        <v>324</v>
      </c>
      <c r="D575" s="382" t="s">
        <v>1379</v>
      </c>
      <c r="E575" s="360">
        <v>4.5</v>
      </c>
      <c r="F575" s="360"/>
      <c r="G575" s="360" t="s">
        <v>1377</v>
      </c>
      <c r="H575" s="360">
        <f t="shared" si="68"/>
        <v>4.5</v>
      </c>
      <c r="I575" s="360">
        <f t="shared" si="70"/>
        <v>0</v>
      </c>
      <c r="J575" s="360"/>
      <c r="K575" s="360"/>
      <c r="L575" s="360">
        <v>0.5</v>
      </c>
      <c r="M575" s="360"/>
      <c r="N575" s="360">
        <v>1.5</v>
      </c>
      <c r="O575" s="360">
        <v>2.5</v>
      </c>
      <c r="P575" s="360"/>
      <c r="Q575" s="360"/>
      <c r="R575" s="360"/>
      <c r="S575" s="360">
        <f t="shared" si="69"/>
        <v>0</v>
      </c>
      <c r="T575" s="360"/>
      <c r="U575" s="360"/>
      <c r="V575" s="360"/>
      <c r="W575" s="360"/>
      <c r="X575" s="360"/>
      <c r="Y575" s="360"/>
      <c r="Z575" s="360">
        <f t="shared" si="71"/>
        <v>0</v>
      </c>
      <c r="AA575" s="360"/>
      <c r="AB575" s="360"/>
      <c r="AC575" s="360"/>
      <c r="AD575" s="360"/>
      <c r="AE575" s="360"/>
      <c r="AF575" s="360"/>
      <c r="AG575" s="360"/>
      <c r="AH575" s="360"/>
      <c r="AI575" s="360"/>
      <c r="AJ575" s="360"/>
      <c r="AK575" s="360"/>
      <c r="AL575" s="360"/>
      <c r="AM575" s="360"/>
      <c r="AN575" s="360"/>
      <c r="AO575" s="360"/>
      <c r="AP575" s="360">
        <f t="shared" si="72"/>
        <v>0</v>
      </c>
      <c r="AQ575" s="360"/>
      <c r="AR575" s="360"/>
      <c r="AS575" s="360"/>
      <c r="AT575" s="358" t="s">
        <v>843</v>
      </c>
      <c r="AU575" s="357" t="s">
        <v>1799</v>
      </c>
      <c r="AV575" s="360" t="s">
        <v>197</v>
      </c>
      <c r="AW575" s="360" t="s">
        <v>198</v>
      </c>
      <c r="AX575" s="358"/>
      <c r="AY575" s="358"/>
      <c r="AZ575" s="383"/>
    </row>
    <row r="576" spans="1:52" s="356" customFormat="1" ht="46.9" customHeight="1">
      <c r="A576" s="357">
        <v>480</v>
      </c>
      <c r="B576" s="357">
        <v>22</v>
      </c>
      <c r="C576" s="357" t="s">
        <v>324</v>
      </c>
      <c r="D576" s="382" t="s">
        <v>1378</v>
      </c>
      <c r="E576" s="360">
        <v>2.8</v>
      </c>
      <c r="F576" s="360"/>
      <c r="G576" s="360" t="s">
        <v>1380</v>
      </c>
      <c r="H576" s="360">
        <f t="shared" si="68"/>
        <v>2.8</v>
      </c>
      <c r="I576" s="360">
        <f t="shared" si="70"/>
        <v>0</v>
      </c>
      <c r="J576" s="360"/>
      <c r="K576" s="360"/>
      <c r="L576" s="360">
        <v>0.5</v>
      </c>
      <c r="M576" s="360"/>
      <c r="N576" s="360">
        <v>1</v>
      </c>
      <c r="O576" s="360">
        <v>1.3</v>
      </c>
      <c r="P576" s="360"/>
      <c r="Q576" s="360"/>
      <c r="R576" s="360"/>
      <c r="S576" s="360">
        <f t="shared" si="69"/>
        <v>0</v>
      </c>
      <c r="T576" s="360"/>
      <c r="U576" s="360"/>
      <c r="V576" s="360"/>
      <c r="W576" s="360"/>
      <c r="X576" s="360"/>
      <c r="Y576" s="360"/>
      <c r="Z576" s="360">
        <f t="shared" si="71"/>
        <v>0</v>
      </c>
      <c r="AA576" s="360"/>
      <c r="AB576" s="360"/>
      <c r="AC576" s="360"/>
      <c r="AD576" s="360"/>
      <c r="AE576" s="360"/>
      <c r="AF576" s="360"/>
      <c r="AG576" s="360"/>
      <c r="AH576" s="360"/>
      <c r="AI576" s="360"/>
      <c r="AJ576" s="360"/>
      <c r="AK576" s="360"/>
      <c r="AL576" s="360"/>
      <c r="AM576" s="360"/>
      <c r="AN576" s="360"/>
      <c r="AO576" s="360"/>
      <c r="AP576" s="360">
        <f t="shared" si="72"/>
        <v>0</v>
      </c>
      <c r="AQ576" s="360"/>
      <c r="AR576" s="360"/>
      <c r="AS576" s="360"/>
      <c r="AT576" s="358" t="s">
        <v>843</v>
      </c>
      <c r="AU576" s="357" t="s">
        <v>1799</v>
      </c>
      <c r="AV576" s="360" t="s">
        <v>197</v>
      </c>
      <c r="AW576" s="360" t="s">
        <v>198</v>
      </c>
      <c r="AX576" s="358"/>
      <c r="AY576" s="358"/>
      <c r="AZ576" s="383"/>
    </row>
    <row r="577" spans="1:52" s="356" customFormat="1" ht="78" customHeight="1">
      <c r="A577" s="357">
        <v>493</v>
      </c>
      <c r="B577" s="357">
        <v>23</v>
      </c>
      <c r="C577" s="357" t="s">
        <v>324</v>
      </c>
      <c r="D577" s="382" t="s">
        <v>844</v>
      </c>
      <c r="E577" s="360">
        <v>1</v>
      </c>
      <c r="F577" s="360"/>
      <c r="G577" s="360" t="s">
        <v>845</v>
      </c>
      <c r="H577" s="360">
        <f t="shared" si="68"/>
        <v>1</v>
      </c>
      <c r="I577" s="360">
        <f t="shared" si="70"/>
        <v>0.32</v>
      </c>
      <c r="J577" s="360">
        <v>0.22</v>
      </c>
      <c r="K577" s="360">
        <v>0.1</v>
      </c>
      <c r="L577" s="360"/>
      <c r="M577" s="360"/>
      <c r="N577" s="360">
        <v>0.18</v>
      </c>
      <c r="O577" s="360">
        <v>0.45</v>
      </c>
      <c r="P577" s="360"/>
      <c r="Q577" s="360"/>
      <c r="R577" s="360"/>
      <c r="S577" s="360">
        <f t="shared" si="69"/>
        <v>0</v>
      </c>
      <c r="T577" s="360"/>
      <c r="U577" s="360"/>
      <c r="V577" s="360"/>
      <c r="W577" s="360"/>
      <c r="X577" s="360"/>
      <c r="Y577" s="360"/>
      <c r="Z577" s="360">
        <f t="shared" si="71"/>
        <v>0.05</v>
      </c>
      <c r="AA577" s="360"/>
      <c r="AB577" s="360">
        <v>0.05</v>
      </c>
      <c r="AC577" s="360"/>
      <c r="AD577" s="360"/>
      <c r="AE577" s="360"/>
      <c r="AF577" s="360"/>
      <c r="AG577" s="360"/>
      <c r="AH577" s="360"/>
      <c r="AI577" s="360"/>
      <c r="AJ577" s="360"/>
      <c r="AK577" s="360"/>
      <c r="AL577" s="360"/>
      <c r="AM577" s="360"/>
      <c r="AN577" s="360"/>
      <c r="AO577" s="360"/>
      <c r="AP577" s="360">
        <f t="shared" si="72"/>
        <v>0</v>
      </c>
      <c r="AQ577" s="360"/>
      <c r="AR577" s="360"/>
      <c r="AS577" s="360"/>
      <c r="AT577" s="358"/>
      <c r="AU577" s="357" t="s">
        <v>1794</v>
      </c>
      <c r="AV577" s="360" t="s">
        <v>196</v>
      </c>
      <c r="AW577" s="360" t="s">
        <v>198</v>
      </c>
      <c r="AX577" s="358"/>
      <c r="AY577" s="358" t="s">
        <v>2360</v>
      </c>
      <c r="AZ577" s="357"/>
    </row>
    <row r="578" spans="1:52" s="356" customFormat="1" ht="93.6" customHeight="1">
      <c r="A578" s="357">
        <v>494</v>
      </c>
      <c r="B578" s="357">
        <v>24</v>
      </c>
      <c r="C578" s="357" t="s">
        <v>324</v>
      </c>
      <c r="D578" s="382" t="s">
        <v>846</v>
      </c>
      <c r="E578" s="360">
        <v>1.79</v>
      </c>
      <c r="F578" s="360"/>
      <c r="G578" s="360" t="s">
        <v>847</v>
      </c>
      <c r="H578" s="360">
        <f t="shared" si="68"/>
        <v>1.79</v>
      </c>
      <c r="I578" s="360">
        <f t="shared" si="70"/>
        <v>0.59000000000000008</v>
      </c>
      <c r="J578" s="360">
        <v>0.14000000000000001</v>
      </c>
      <c r="K578" s="360">
        <v>0.45</v>
      </c>
      <c r="L578" s="360">
        <v>0.1</v>
      </c>
      <c r="M578" s="360"/>
      <c r="N578" s="360">
        <v>0.33</v>
      </c>
      <c r="O578" s="360">
        <v>0.76</v>
      </c>
      <c r="P578" s="360"/>
      <c r="Q578" s="360"/>
      <c r="R578" s="360"/>
      <c r="S578" s="360">
        <f t="shared" si="69"/>
        <v>0</v>
      </c>
      <c r="T578" s="360"/>
      <c r="U578" s="360"/>
      <c r="V578" s="360"/>
      <c r="W578" s="360"/>
      <c r="X578" s="360"/>
      <c r="Y578" s="360"/>
      <c r="Z578" s="360">
        <f t="shared" si="71"/>
        <v>0.01</v>
      </c>
      <c r="AA578" s="360"/>
      <c r="AB578" s="360">
        <v>0.01</v>
      </c>
      <c r="AC578" s="360"/>
      <c r="AD578" s="360"/>
      <c r="AE578" s="360"/>
      <c r="AF578" s="360"/>
      <c r="AG578" s="360"/>
      <c r="AH578" s="360"/>
      <c r="AI578" s="360"/>
      <c r="AJ578" s="360"/>
      <c r="AK578" s="360"/>
      <c r="AL578" s="360"/>
      <c r="AM578" s="360"/>
      <c r="AN578" s="360"/>
      <c r="AO578" s="360"/>
      <c r="AP578" s="360">
        <f t="shared" si="72"/>
        <v>0</v>
      </c>
      <c r="AQ578" s="360"/>
      <c r="AR578" s="360"/>
      <c r="AS578" s="360"/>
      <c r="AT578" s="358"/>
      <c r="AU578" s="357" t="s">
        <v>1794</v>
      </c>
      <c r="AV578" s="360" t="s">
        <v>196</v>
      </c>
      <c r="AW578" s="360" t="s">
        <v>198</v>
      </c>
      <c r="AX578" s="358"/>
      <c r="AY578" s="479"/>
      <c r="AZ578" s="341"/>
    </row>
    <row r="579" spans="1:52" s="356" customFormat="1" ht="31.15" customHeight="1">
      <c r="A579" s="357">
        <v>495</v>
      </c>
      <c r="B579" s="357">
        <v>25</v>
      </c>
      <c r="C579" s="357" t="s">
        <v>324</v>
      </c>
      <c r="D579" s="384" t="s">
        <v>848</v>
      </c>
      <c r="E579" s="360">
        <v>0.24</v>
      </c>
      <c r="F579" s="480"/>
      <c r="G579" s="480" t="s">
        <v>308</v>
      </c>
      <c r="H579" s="360">
        <f t="shared" si="68"/>
        <v>0.24</v>
      </c>
      <c r="I579" s="360">
        <f t="shared" si="70"/>
        <v>0</v>
      </c>
      <c r="J579" s="360"/>
      <c r="K579" s="360"/>
      <c r="L579" s="360"/>
      <c r="M579" s="360"/>
      <c r="N579" s="360">
        <v>0.24</v>
      </c>
      <c r="O579" s="360"/>
      <c r="P579" s="360"/>
      <c r="Q579" s="360"/>
      <c r="R579" s="360"/>
      <c r="S579" s="360">
        <f t="shared" si="69"/>
        <v>0</v>
      </c>
      <c r="T579" s="360"/>
      <c r="U579" s="360"/>
      <c r="V579" s="360"/>
      <c r="W579" s="360"/>
      <c r="X579" s="360"/>
      <c r="Y579" s="360"/>
      <c r="Z579" s="360">
        <f t="shared" si="71"/>
        <v>0</v>
      </c>
      <c r="AA579" s="360"/>
      <c r="AB579" s="360"/>
      <c r="AC579" s="360"/>
      <c r="AD579" s="360"/>
      <c r="AE579" s="360"/>
      <c r="AF579" s="360"/>
      <c r="AG579" s="360"/>
      <c r="AH579" s="360"/>
      <c r="AI579" s="360"/>
      <c r="AJ579" s="360"/>
      <c r="AK579" s="360"/>
      <c r="AL579" s="360"/>
      <c r="AM579" s="360"/>
      <c r="AN579" s="360"/>
      <c r="AO579" s="360"/>
      <c r="AP579" s="360">
        <f t="shared" si="72"/>
        <v>0</v>
      </c>
      <c r="AQ579" s="360"/>
      <c r="AR579" s="360"/>
      <c r="AS579" s="360"/>
      <c r="AT579" s="357" t="s">
        <v>849</v>
      </c>
      <c r="AU579" s="357" t="s">
        <v>1794</v>
      </c>
      <c r="AV579" s="360" t="s">
        <v>196</v>
      </c>
      <c r="AW579" s="360" t="s">
        <v>198</v>
      </c>
      <c r="AX579" s="357"/>
      <c r="AY579" s="346"/>
      <c r="AZ579" s="363"/>
    </row>
    <row r="580" spans="1:52" s="356" customFormat="1" ht="58.15" customHeight="1">
      <c r="A580" s="357">
        <v>496</v>
      </c>
      <c r="B580" s="357">
        <v>26</v>
      </c>
      <c r="C580" s="357" t="s">
        <v>324</v>
      </c>
      <c r="D580" s="382" t="s">
        <v>850</v>
      </c>
      <c r="E580" s="360">
        <v>0.12</v>
      </c>
      <c r="F580" s="480"/>
      <c r="G580" s="480" t="s">
        <v>311</v>
      </c>
      <c r="H580" s="360">
        <f t="shared" si="68"/>
        <v>0.12</v>
      </c>
      <c r="I580" s="360">
        <f t="shared" si="70"/>
        <v>0</v>
      </c>
      <c r="J580" s="360"/>
      <c r="K580" s="360"/>
      <c r="L580" s="360"/>
      <c r="M580" s="360"/>
      <c r="N580" s="360"/>
      <c r="O580" s="360">
        <v>0.12</v>
      </c>
      <c r="P580" s="360"/>
      <c r="Q580" s="360"/>
      <c r="R580" s="360"/>
      <c r="S580" s="360">
        <f t="shared" si="69"/>
        <v>0</v>
      </c>
      <c r="T580" s="360"/>
      <c r="U580" s="360"/>
      <c r="V580" s="360"/>
      <c r="W580" s="360"/>
      <c r="X580" s="360"/>
      <c r="Y580" s="360"/>
      <c r="Z580" s="360">
        <f t="shared" si="71"/>
        <v>0</v>
      </c>
      <c r="AA580" s="360"/>
      <c r="AB580" s="360"/>
      <c r="AC580" s="360"/>
      <c r="AD580" s="360"/>
      <c r="AE580" s="360"/>
      <c r="AF580" s="360"/>
      <c r="AG580" s="360"/>
      <c r="AH580" s="360"/>
      <c r="AI580" s="360"/>
      <c r="AJ580" s="360"/>
      <c r="AK580" s="360"/>
      <c r="AL580" s="360"/>
      <c r="AM580" s="360"/>
      <c r="AN580" s="360"/>
      <c r="AO580" s="360"/>
      <c r="AP580" s="360">
        <f t="shared" si="72"/>
        <v>0</v>
      </c>
      <c r="AQ580" s="360"/>
      <c r="AR580" s="360"/>
      <c r="AS580" s="360"/>
      <c r="AT580" s="357" t="s">
        <v>851</v>
      </c>
      <c r="AU580" s="357" t="s">
        <v>1794</v>
      </c>
      <c r="AV580" s="360" t="s">
        <v>196</v>
      </c>
      <c r="AW580" s="360" t="s">
        <v>198</v>
      </c>
      <c r="AX580" s="357"/>
      <c r="AY580" s="346"/>
      <c r="AZ580" s="341"/>
    </row>
    <row r="581" spans="1:52" s="356" customFormat="1" ht="52.15" customHeight="1">
      <c r="A581" s="357">
        <v>497</v>
      </c>
      <c r="B581" s="357">
        <v>27</v>
      </c>
      <c r="C581" s="357" t="s">
        <v>324</v>
      </c>
      <c r="D581" s="382" t="s">
        <v>852</v>
      </c>
      <c r="E581" s="360">
        <v>0.12</v>
      </c>
      <c r="F581" s="480"/>
      <c r="G581" s="480" t="s">
        <v>311</v>
      </c>
      <c r="H581" s="360">
        <f t="shared" si="68"/>
        <v>0.12</v>
      </c>
      <c r="I581" s="360">
        <f t="shared" si="70"/>
        <v>0</v>
      </c>
      <c r="J581" s="360"/>
      <c r="K581" s="360"/>
      <c r="L581" s="360"/>
      <c r="M581" s="360"/>
      <c r="N581" s="360"/>
      <c r="O581" s="360">
        <v>0.12</v>
      </c>
      <c r="P581" s="360"/>
      <c r="Q581" s="360"/>
      <c r="R581" s="360"/>
      <c r="S581" s="360">
        <f t="shared" si="69"/>
        <v>0</v>
      </c>
      <c r="T581" s="360"/>
      <c r="U581" s="360"/>
      <c r="V581" s="360"/>
      <c r="W581" s="360"/>
      <c r="X581" s="360"/>
      <c r="Y581" s="360"/>
      <c r="Z581" s="360">
        <f t="shared" si="71"/>
        <v>0</v>
      </c>
      <c r="AA581" s="360"/>
      <c r="AB581" s="360"/>
      <c r="AC581" s="360"/>
      <c r="AD581" s="360"/>
      <c r="AE581" s="360"/>
      <c r="AF581" s="360"/>
      <c r="AG581" s="360"/>
      <c r="AH581" s="360"/>
      <c r="AI581" s="360"/>
      <c r="AJ581" s="360"/>
      <c r="AK581" s="360"/>
      <c r="AL581" s="360"/>
      <c r="AM581" s="360"/>
      <c r="AN581" s="360"/>
      <c r="AO581" s="360"/>
      <c r="AP581" s="360">
        <f t="shared" si="72"/>
        <v>0</v>
      </c>
      <c r="AQ581" s="360"/>
      <c r="AR581" s="360"/>
      <c r="AS581" s="360"/>
      <c r="AT581" s="357" t="s">
        <v>851</v>
      </c>
      <c r="AU581" s="357" t="s">
        <v>1794</v>
      </c>
      <c r="AV581" s="360" t="s">
        <v>196</v>
      </c>
      <c r="AW581" s="360" t="s">
        <v>198</v>
      </c>
      <c r="AX581" s="357"/>
      <c r="AY581" s="346"/>
      <c r="AZ581" s="341"/>
    </row>
    <row r="582" spans="1:52" s="356" customFormat="1" ht="109.15" customHeight="1">
      <c r="A582" s="357">
        <v>501</v>
      </c>
      <c r="B582" s="357">
        <v>28</v>
      </c>
      <c r="C582" s="357" t="s">
        <v>324</v>
      </c>
      <c r="D582" s="382" t="s">
        <v>853</v>
      </c>
      <c r="E582" s="360">
        <v>1.6100000000000003</v>
      </c>
      <c r="F582" s="360"/>
      <c r="G582" s="360" t="s">
        <v>854</v>
      </c>
      <c r="H582" s="360">
        <f t="shared" si="68"/>
        <v>1.61</v>
      </c>
      <c r="I582" s="360">
        <f t="shared" si="70"/>
        <v>0.24</v>
      </c>
      <c r="J582" s="360">
        <v>0.24</v>
      </c>
      <c r="K582" s="360"/>
      <c r="L582" s="360"/>
      <c r="M582" s="360">
        <v>0.2</v>
      </c>
      <c r="N582" s="360">
        <v>0.19</v>
      </c>
      <c r="O582" s="360">
        <v>0.55000000000000004</v>
      </c>
      <c r="P582" s="360"/>
      <c r="Q582" s="360"/>
      <c r="R582" s="360"/>
      <c r="S582" s="360">
        <f t="shared" si="69"/>
        <v>0</v>
      </c>
      <c r="T582" s="360"/>
      <c r="U582" s="360"/>
      <c r="V582" s="360"/>
      <c r="W582" s="360"/>
      <c r="X582" s="360"/>
      <c r="Y582" s="360"/>
      <c r="Z582" s="360">
        <f t="shared" si="71"/>
        <v>0.22</v>
      </c>
      <c r="AA582" s="360"/>
      <c r="AB582" s="360">
        <v>0.22</v>
      </c>
      <c r="AC582" s="360"/>
      <c r="AD582" s="360"/>
      <c r="AE582" s="360"/>
      <c r="AF582" s="360"/>
      <c r="AG582" s="360"/>
      <c r="AH582" s="360"/>
      <c r="AI582" s="360"/>
      <c r="AJ582" s="360"/>
      <c r="AK582" s="360"/>
      <c r="AL582" s="360"/>
      <c r="AM582" s="360"/>
      <c r="AN582" s="360"/>
      <c r="AO582" s="360"/>
      <c r="AP582" s="360">
        <f t="shared" si="72"/>
        <v>0.21000000000000002</v>
      </c>
      <c r="AQ582" s="360">
        <v>0.1</v>
      </c>
      <c r="AR582" s="360">
        <v>0.11</v>
      </c>
      <c r="AS582" s="360"/>
      <c r="AT582" s="358"/>
      <c r="AU582" s="357" t="s">
        <v>1801</v>
      </c>
      <c r="AV582" s="360" t="s">
        <v>196</v>
      </c>
      <c r="AW582" s="360" t="s">
        <v>198</v>
      </c>
      <c r="AX582" s="358"/>
      <c r="AY582" s="481"/>
      <c r="AZ582" s="391"/>
    </row>
    <row r="583" spans="1:52" s="356" customFormat="1" ht="31.15" customHeight="1">
      <c r="A583" s="357">
        <v>502</v>
      </c>
      <c r="B583" s="357">
        <v>29</v>
      </c>
      <c r="C583" s="357" t="s">
        <v>324</v>
      </c>
      <c r="D583" s="382" t="s">
        <v>1179</v>
      </c>
      <c r="E583" s="360">
        <v>0.1</v>
      </c>
      <c r="F583" s="360"/>
      <c r="G583" s="360" t="s">
        <v>1180</v>
      </c>
      <c r="H583" s="360">
        <f t="shared" si="68"/>
        <v>0.1</v>
      </c>
      <c r="I583" s="360">
        <f t="shared" si="70"/>
        <v>0.05</v>
      </c>
      <c r="J583" s="360">
        <v>0.05</v>
      </c>
      <c r="K583" s="360"/>
      <c r="L583" s="360"/>
      <c r="M583" s="360"/>
      <c r="N583" s="360">
        <v>0.05</v>
      </c>
      <c r="O583" s="360"/>
      <c r="P583" s="360"/>
      <c r="Q583" s="360"/>
      <c r="R583" s="360"/>
      <c r="S583" s="360">
        <f t="shared" si="69"/>
        <v>0</v>
      </c>
      <c r="T583" s="360"/>
      <c r="U583" s="360"/>
      <c r="V583" s="360"/>
      <c r="W583" s="360"/>
      <c r="X583" s="360"/>
      <c r="Y583" s="360"/>
      <c r="Z583" s="360">
        <f t="shared" si="71"/>
        <v>0</v>
      </c>
      <c r="AA583" s="360"/>
      <c r="AB583" s="360"/>
      <c r="AC583" s="360"/>
      <c r="AD583" s="360"/>
      <c r="AE583" s="360"/>
      <c r="AF583" s="360"/>
      <c r="AG583" s="360"/>
      <c r="AH583" s="360"/>
      <c r="AI583" s="360"/>
      <c r="AJ583" s="360"/>
      <c r="AK583" s="360"/>
      <c r="AL583" s="360"/>
      <c r="AM583" s="360"/>
      <c r="AN583" s="360"/>
      <c r="AO583" s="360"/>
      <c r="AP583" s="360">
        <f t="shared" si="72"/>
        <v>0</v>
      </c>
      <c r="AQ583" s="360"/>
      <c r="AR583" s="360"/>
      <c r="AS583" s="360"/>
      <c r="AT583" s="358"/>
      <c r="AU583" s="357" t="s">
        <v>1801</v>
      </c>
      <c r="AV583" s="360" t="s">
        <v>196</v>
      </c>
      <c r="AW583" s="360" t="s">
        <v>198</v>
      </c>
      <c r="AX583" s="358"/>
      <c r="AY583" s="479"/>
      <c r="AZ583" s="341"/>
    </row>
    <row r="584" spans="1:52" s="356" customFormat="1" ht="46.9" customHeight="1">
      <c r="A584" s="357">
        <v>508</v>
      </c>
      <c r="B584" s="357">
        <v>30</v>
      </c>
      <c r="C584" s="357" t="s">
        <v>324</v>
      </c>
      <c r="D584" s="382" t="s">
        <v>2364</v>
      </c>
      <c r="E584" s="360">
        <v>0.60000000000000009</v>
      </c>
      <c r="F584" s="403"/>
      <c r="G584" s="403" t="s">
        <v>1181</v>
      </c>
      <c r="H584" s="360">
        <f t="shared" si="68"/>
        <v>0.60000000000000009</v>
      </c>
      <c r="I584" s="360">
        <f t="shared" si="70"/>
        <v>0</v>
      </c>
      <c r="J584" s="360"/>
      <c r="K584" s="360"/>
      <c r="L584" s="360"/>
      <c r="M584" s="360"/>
      <c r="N584" s="360"/>
      <c r="O584" s="360">
        <v>0.2</v>
      </c>
      <c r="P584" s="360"/>
      <c r="Q584" s="360">
        <v>0.2</v>
      </c>
      <c r="R584" s="360"/>
      <c r="S584" s="360">
        <f t="shared" si="69"/>
        <v>0</v>
      </c>
      <c r="T584" s="360"/>
      <c r="U584" s="360"/>
      <c r="V584" s="360"/>
      <c r="W584" s="360"/>
      <c r="X584" s="360"/>
      <c r="Y584" s="360"/>
      <c r="Z584" s="360">
        <f t="shared" si="71"/>
        <v>0</v>
      </c>
      <c r="AA584" s="360"/>
      <c r="AB584" s="360"/>
      <c r="AC584" s="360"/>
      <c r="AD584" s="360"/>
      <c r="AE584" s="360"/>
      <c r="AF584" s="360"/>
      <c r="AG584" s="360"/>
      <c r="AH584" s="360"/>
      <c r="AI584" s="360"/>
      <c r="AJ584" s="360"/>
      <c r="AK584" s="360"/>
      <c r="AL584" s="360"/>
      <c r="AM584" s="360"/>
      <c r="AN584" s="360"/>
      <c r="AO584" s="360"/>
      <c r="AP584" s="360">
        <f t="shared" si="72"/>
        <v>0.2</v>
      </c>
      <c r="AQ584" s="360"/>
      <c r="AR584" s="360">
        <v>0.2</v>
      </c>
      <c r="AS584" s="360"/>
      <c r="AT584" s="358"/>
      <c r="AU584" s="357" t="s">
        <v>161</v>
      </c>
      <c r="AV584" s="360" t="s">
        <v>196</v>
      </c>
      <c r="AW584" s="360" t="s">
        <v>198</v>
      </c>
      <c r="AX584" s="358"/>
      <c r="AY584" s="479"/>
      <c r="AZ584" s="482"/>
    </row>
    <row r="585" spans="1:52" s="356" customFormat="1" ht="46.9" customHeight="1">
      <c r="A585" s="357">
        <v>513</v>
      </c>
      <c r="B585" s="357">
        <v>31</v>
      </c>
      <c r="C585" s="357" t="s">
        <v>324</v>
      </c>
      <c r="D585" s="382" t="s">
        <v>1182</v>
      </c>
      <c r="E585" s="360">
        <v>2.2000000000000002</v>
      </c>
      <c r="F585" s="403"/>
      <c r="G585" s="403" t="s">
        <v>1183</v>
      </c>
      <c r="H585" s="360">
        <f t="shared" si="68"/>
        <v>2.2000000000000002</v>
      </c>
      <c r="I585" s="360">
        <f t="shared" si="70"/>
        <v>0.15</v>
      </c>
      <c r="J585" s="360">
        <v>0.15</v>
      </c>
      <c r="K585" s="360"/>
      <c r="L585" s="360"/>
      <c r="M585" s="360">
        <v>1.05</v>
      </c>
      <c r="N585" s="360">
        <v>1</v>
      </c>
      <c r="O585" s="360"/>
      <c r="P585" s="360"/>
      <c r="Q585" s="360"/>
      <c r="R585" s="360"/>
      <c r="S585" s="360">
        <f t="shared" si="69"/>
        <v>0</v>
      </c>
      <c r="T585" s="360"/>
      <c r="U585" s="360"/>
      <c r="V585" s="360"/>
      <c r="W585" s="360"/>
      <c r="X585" s="360"/>
      <c r="Y585" s="360"/>
      <c r="Z585" s="360">
        <f t="shared" si="71"/>
        <v>0</v>
      </c>
      <c r="AA585" s="360"/>
      <c r="AB585" s="360"/>
      <c r="AC585" s="360"/>
      <c r="AD585" s="360"/>
      <c r="AE585" s="360"/>
      <c r="AF585" s="360"/>
      <c r="AG585" s="360"/>
      <c r="AH585" s="360"/>
      <c r="AI585" s="360"/>
      <c r="AJ585" s="360"/>
      <c r="AK585" s="360"/>
      <c r="AL585" s="360"/>
      <c r="AM585" s="360"/>
      <c r="AN585" s="360"/>
      <c r="AO585" s="360"/>
      <c r="AP585" s="360">
        <f t="shared" si="72"/>
        <v>0</v>
      </c>
      <c r="AQ585" s="360"/>
      <c r="AR585" s="360"/>
      <c r="AS585" s="360"/>
      <c r="AT585" s="357" t="s">
        <v>1184</v>
      </c>
      <c r="AU585" s="357" t="s">
        <v>161</v>
      </c>
      <c r="AV585" s="360" t="s">
        <v>196</v>
      </c>
      <c r="AW585" s="360" t="s">
        <v>198</v>
      </c>
      <c r="AX585" s="357"/>
      <c r="AY585" s="346"/>
      <c r="AZ585" s="341"/>
    </row>
    <row r="586" spans="1:52" s="356" customFormat="1" ht="93.6" customHeight="1">
      <c r="A586" s="357">
        <v>514</v>
      </c>
      <c r="B586" s="357">
        <v>32</v>
      </c>
      <c r="C586" s="357" t="s">
        <v>324</v>
      </c>
      <c r="D586" s="382" t="s">
        <v>1185</v>
      </c>
      <c r="E586" s="360">
        <v>0.86</v>
      </c>
      <c r="F586" s="403"/>
      <c r="G586" s="403" t="s">
        <v>1186</v>
      </c>
      <c r="H586" s="360">
        <f t="shared" si="68"/>
        <v>0.86</v>
      </c>
      <c r="I586" s="360">
        <f t="shared" si="70"/>
        <v>0.1</v>
      </c>
      <c r="J586" s="360">
        <v>0.1</v>
      </c>
      <c r="K586" s="360"/>
      <c r="L586" s="360">
        <v>0.01</v>
      </c>
      <c r="M586" s="360">
        <v>0.1</v>
      </c>
      <c r="N586" s="360">
        <v>0.41</v>
      </c>
      <c r="O586" s="360">
        <v>0.21</v>
      </c>
      <c r="P586" s="360"/>
      <c r="Q586" s="360"/>
      <c r="R586" s="360"/>
      <c r="S586" s="360">
        <f t="shared" si="69"/>
        <v>0</v>
      </c>
      <c r="T586" s="360"/>
      <c r="U586" s="360"/>
      <c r="V586" s="360"/>
      <c r="W586" s="360"/>
      <c r="X586" s="360"/>
      <c r="Y586" s="360"/>
      <c r="Z586" s="360">
        <f t="shared" si="71"/>
        <v>0.03</v>
      </c>
      <c r="AA586" s="360"/>
      <c r="AB586" s="360">
        <v>0.03</v>
      </c>
      <c r="AC586" s="360"/>
      <c r="AD586" s="360"/>
      <c r="AE586" s="360"/>
      <c r="AF586" s="360"/>
      <c r="AG586" s="360"/>
      <c r="AH586" s="360"/>
      <c r="AI586" s="360"/>
      <c r="AJ586" s="360"/>
      <c r="AK586" s="360"/>
      <c r="AL586" s="360"/>
      <c r="AM586" s="360"/>
      <c r="AN586" s="360"/>
      <c r="AO586" s="360"/>
      <c r="AP586" s="360">
        <f t="shared" si="72"/>
        <v>0</v>
      </c>
      <c r="AQ586" s="360"/>
      <c r="AR586" s="360"/>
      <c r="AS586" s="360"/>
      <c r="AT586" s="357" t="s">
        <v>1187</v>
      </c>
      <c r="AU586" s="357" t="s">
        <v>161</v>
      </c>
      <c r="AV586" s="360" t="s">
        <v>196</v>
      </c>
      <c r="AW586" s="360" t="s">
        <v>198</v>
      </c>
      <c r="AX586" s="357"/>
      <c r="AY586" s="346"/>
      <c r="AZ586" s="341"/>
    </row>
    <row r="587" spans="1:52" s="356" customFormat="1" ht="62.45" customHeight="1">
      <c r="A587" s="357">
        <v>517</v>
      </c>
      <c r="B587" s="357">
        <v>33</v>
      </c>
      <c r="C587" s="357" t="s">
        <v>324</v>
      </c>
      <c r="D587" s="382" t="s">
        <v>1188</v>
      </c>
      <c r="E587" s="360">
        <v>0.6</v>
      </c>
      <c r="F587" s="403"/>
      <c r="G587" s="403" t="s">
        <v>1189</v>
      </c>
      <c r="H587" s="360">
        <f t="shared" si="68"/>
        <v>0.6</v>
      </c>
      <c r="I587" s="360">
        <f t="shared" si="70"/>
        <v>0</v>
      </c>
      <c r="J587" s="360"/>
      <c r="K587" s="360"/>
      <c r="L587" s="360">
        <v>0.1</v>
      </c>
      <c r="M587" s="360"/>
      <c r="N587" s="360"/>
      <c r="O587" s="360">
        <v>0.3</v>
      </c>
      <c r="P587" s="360"/>
      <c r="Q587" s="360"/>
      <c r="R587" s="360">
        <v>0.1</v>
      </c>
      <c r="S587" s="360">
        <f t="shared" si="69"/>
        <v>0</v>
      </c>
      <c r="T587" s="360"/>
      <c r="U587" s="360"/>
      <c r="V587" s="360"/>
      <c r="W587" s="360"/>
      <c r="X587" s="360"/>
      <c r="Y587" s="360"/>
      <c r="Z587" s="360">
        <f t="shared" si="71"/>
        <v>0.1</v>
      </c>
      <c r="AA587" s="360"/>
      <c r="AB587" s="360">
        <v>0.1</v>
      </c>
      <c r="AC587" s="360"/>
      <c r="AD587" s="360"/>
      <c r="AE587" s="360"/>
      <c r="AF587" s="360"/>
      <c r="AG587" s="360"/>
      <c r="AH587" s="360"/>
      <c r="AI587" s="360"/>
      <c r="AJ587" s="360"/>
      <c r="AK587" s="360"/>
      <c r="AL587" s="360"/>
      <c r="AM587" s="360"/>
      <c r="AN587" s="360"/>
      <c r="AO587" s="360"/>
      <c r="AP587" s="360">
        <f t="shared" si="72"/>
        <v>0</v>
      </c>
      <c r="AQ587" s="360"/>
      <c r="AR587" s="360"/>
      <c r="AS587" s="360"/>
      <c r="AT587" s="357" t="s">
        <v>1190</v>
      </c>
      <c r="AU587" s="357" t="s">
        <v>161</v>
      </c>
      <c r="AV587" s="360" t="s">
        <v>196</v>
      </c>
      <c r="AW587" s="360" t="s">
        <v>198</v>
      </c>
      <c r="AX587" s="357"/>
      <c r="AY587" s="346"/>
      <c r="AZ587" s="341"/>
    </row>
    <row r="588" spans="1:52" s="356" customFormat="1" ht="31.15" customHeight="1">
      <c r="A588" s="357">
        <v>521</v>
      </c>
      <c r="B588" s="357">
        <v>34</v>
      </c>
      <c r="C588" s="357" t="s">
        <v>324</v>
      </c>
      <c r="D588" s="382" t="s">
        <v>1191</v>
      </c>
      <c r="E588" s="360">
        <v>0.45999999999999996</v>
      </c>
      <c r="F588" s="403"/>
      <c r="G588" s="403" t="s">
        <v>1192</v>
      </c>
      <c r="H588" s="360">
        <f t="shared" si="68"/>
        <v>0.45999999999999996</v>
      </c>
      <c r="I588" s="360">
        <f t="shared" si="70"/>
        <v>0</v>
      </c>
      <c r="J588" s="360"/>
      <c r="K588" s="360"/>
      <c r="L588" s="360"/>
      <c r="M588" s="360"/>
      <c r="N588" s="360">
        <v>0.36</v>
      </c>
      <c r="O588" s="360">
        <v>0.1</v>
      </c>
      <c r="P588" s="360"/>
      <c r="Q588" s="360"/>
      <c r="R588" s="360"/>
      <c r="S588" s="360">
        <f t="shared" si="69"/>
        <v>0</v>
      </c>
      <c r="T588" s="360"/>
      <c r="U588" s="360"/>
      <c r="V588" s="360"/>
      <c r="W588" s="360"/>
      <c r="X588" s="360"/>
      <c r="Y588" s="360"/>
      <c r="Z588" s="360">
        <f t="shared" si="71"/>
        <v>0</v>
      </c>
      <c r="AA588" s="360"/>
      <c r="AB588" s="360"/>
      <c r="AC588" s="360"/>
      <c r="AD588" s="360"/>
      <c r="AE588" s="360"/>
      <c r="AF588" s="360"/>
      <c r="AG588" s="360"/>
      <c r="AH588" s="360"/>
      <c r="AI588" s="360"/>
      <c r="AJ588" s="360"/>
      <c r="AK588" s="360"/>
      <c r="AL588" s="360"/>
      <c r="AM588" s="360"/>
      <c r="AN588" s="360"/>
      <c r="AO588" s="360"/>
      <c r="AP588" s="360">
        <f t="shared" si="72"/>
        <v>0</v>
      </c>
      <c r="AQ588" s="360"/>
      <c r="AR588" s="360"/>
      <c r="AS588" s="360"/>
      <c r="AT588" s="358" t="s">
        <v>1193</v>
      </c>
      <c r="AU588" s="357" t="s">
        <v>161</v>
      </c>
      <c r="AV588" s="360" t="s">
        <v>196</v>
      </c>
      <c r="AW588" s="360" t="s">
        <v>198</v>
      </c>
      <c r="AX588" s="358"/>
      <c r="AY588" s="479"/>
      <c r="AZ588" s="341"/>
    </row>
    <row r="589" spans="1:52" s="356" customFormat="1" ht="15.6" customHeight="1">
      <c r="A589" s="357">
        <v>522</v>
      </c>
      <c r="B589" s="357">
        <v>35</v>
      </c>
      <c r="C589" s="357" t="s">
        <v>324</v>
      </c>
      <c r="D589" s="382" t="s">
        <v>1194</v>
      </c>
      <c r="E589" s="360">
        <v>0.22</v>
      </c>
      <c r="F589" s="403"/>
      <c r="G589" s="403" t="s">
        <v>1195</v>
      </c>
      <c r="H589" s="360">
        <f t="shared" si="68"/>
        <v>0.22</v>
      </c>
      <c r="I589" s="360">
        <f t="shared" si="70"/>
        <v>0</v>
      </c>
      <c r="J589" s="360"/>
      <c r="K589" s="360"/>
      <c r="L589" s="360"/>
      <c r="M589" s="360"/>
      <c r="N589" s="360">
        <v>0.22</v>
      </c>
      <c r="O589" s="360"/>
      <c r="P589" s="360"/>
      <c r="Q589" s="360"/>
      <c r="R589" s="360"/>
      <c r="S589" s="360">
        <f t="shared" si="69"/>
        <v>0</v>
      </c>
      <c r="T589" s="360"/>
      <c r="U589" s="360"/>
      <c r="V589" s="360"/>
      <c r="W589" s="360"/>
      <c r="X589" s="360"/>
      <c r="Y589" s="360"/>
      <c r="Z589" s="360">
        <f t="shared" si="71"/>
        <v>0</v>
      </c>
      <c r="AA589" s="360"/>
      <c r="AB589" s="360"/>
      <c r="AC589" s="360"/>
      <c r="AD589" s="360"/>
      <c r="AE589" s="360"/>
      <c r="AF589" s="360"/>
      <c r="AG589" s="360"/>
      <c r="AH589" s="360"/>
      <c r="AI589" s="360"/>
      <c r="AJ589" s="360"/>
      <c r="AK589" s="360"/>
      <c r="AL589" s="360"/>
      <c r="AM589" s="360"/>
      <c r="AN589" s="360"/>
      <c r="AO589" s="360"/>
      <c r="AP589" s="360">
        <f t="shared" si="72"/>
        <v>0</v>
      </c>
      <c r="AQ589" s="360"/>
      <c r="AR589" s="360"/>
      <c r="AS589" s="360"/>
      <c r="AT589" s="358" t="s">
        <v>1196</v>
      </c>
      <c r="AU589" s="357" t="s">
        <v>161</v>
      </c>
      <c r="AV589" s="360" t="s">
        <v>196</v>
      </c>
      <c r="AW589" s="360" t="s">
        <v>198</v>
      </c>
      <c r="AX589" s="358"/>
      <c r="AY589" s="479"/>
      <c r="AZ589" s="341"/>
    </row>
    <row r="590" spans="1:52" s="356" customFormat="1" ht="62.45" customHeight="1">
      <c r="A590" s="357">
        <v>524</v>
      </c>
      <c r="B590" s="357">
        <v>36</v>
      </c>
      <c r="C590" s="357" t="s">
        <v>324</v>
      </c>
      <c r="D590" s="382" t="s">
        <v>1197</v>
      </c>
      <c r="E590" s="360">
        <v>0.77</v>
      </c>
      <c r="F590" s="403"/>
      <c r="G590" s="403" t="s">
        <v>1198</v>
      </c>
      <c r="H590" s="360">
        <f t="shared" si="68"/>
        <v>0.77</v>
      </c>
      <c r="I590" s="360">
        <f t="shared" si="70"/>
        <v>0.02</v>
      </c>
      <c r="J590" s="360">
        <v>0.02</v>
      </c>
      <c r="K590" s="360"/>
      <c r="L590" s="360"/>
      <c r="M590" s="360"/>
      <c r="N590" s="360">
        <v>0.54</v>
      </c>
      <c r="O590" s="360">
        <v>0.2</v>
      </c>
      <c r="P590" s="360"/>
      <c r="Q590" s="360"/>
      <c r="R590" s="360"/>
      <c r="S590" s="360">
        <f t="shared" si="69"/>
        <v>0</v>
      </c>
      <c r="T590" s="360"/>
      <c r="U590" s="360"/>
      <c r="V590" s="360"/>
      <c r="W590" s="360"/>
      <c r="X590" s="360"/>
      <c r="Y590" s="360"/>
      <c r="Z590" s="360">
        <f t="shared" si="71"/>
        <v>0.01</v>
      </c>
      <c r="AA590" s="360"/>
      <c r="AB590" s="360">
        <v>0.01</v>
      </c>
      <c r="AC590" s="360"/>
      <c r="AD590" s="360"/>
      <c r="AE590" s="360"/>
      <c r="AF590" s="360"/>
      <c r="AG590" s="360"/>
      <c r="AH590" s="360"/>
      <c r="AI590" s="360"/>
      <c r="AJ590" s="360"/>
      <c r="AK590" s="360"/>
      <c r="AL590" s="360"/>
      <c r="AM590" s="360"/>
      <c r="AN590" s="360"/>
      <c r="AO590" s="360"/>
      <c r="AP590" s="360">
        <f t="shared" si="72"/>
        <v>0</v>
      </c>
      <c r="AQ590" s="360"/>
      <c r="AR590" s="360"/>
      <c r="AS590" s="360"/>
      <c r="AT590" s="358" t="s">
        <v>1199</v>
      </c>
      <c r="AU590" s="357" t="s">
        <v>161</v>
      </c>
      <c r="AV590" s="360" t="s">
        <v>196</v>
      </c>
      <c r="AW590" s="360" t="s">
        <v>198</v>
      </c>
      <c r="AX590" s="358"/>
      <c r="AY590" s="479"/>
      <c r="AZ590" s="341"/>
    </row>
    <row r="591" spans="1:52" s="356" customFormat="1" ht="31.15" customHeight="1">
      <c r="A591" s="357">
        <v>527</v>
      </c>
      <c r="B591" s="357">
        <v>37</v>
      </c>
      <c r="C591" s="357" t="s">
        <v>324</v>
      </c>
      <c r="D591" s="382" t="s">
        <v>1200</v>
      </c>
      <c r="E591" s="360">
        <v>0.2</v>
      </c>
      <c r="F591" s="403"/>
      <c r="G591" s="403" t="s">
        <v>1201</v>
      </c>
      <c r="H591" s="360">
        <f t="shared" si="68"/>
        <v>0.2</v>
      </c>
      <c r="I591" s="360">
        <f t="shared" si="70"/>
        <v>0</v>
      </c>
      <c r="J591" s="360"/>
      <c r="K591" s="360"/>
      <c r="L591" s="360"/>
      <c r="M591" s="360"/>
      <c r="N591" s="360"/>
      <c r="O591" s="360">
        <v>0.1</v>
      </c>
      <c r="P591" s="360"/>
      <c r="Q591" s="360"/>
      <c r="R591" s="360"/>
      <c r="S591" s="360">
        <f t="shared" si="69"/>
        <v>0</v>
      </c>
      <c r="T591" s="360"/>
      <c r="U591" s="360"/>
      <c r="V591" s="360"/>
      <c r="W591" s="360"/>
      <c r="X591" s="360"/>
      <c r="Y591" s="360"/>
      <c r="Z591" s="360">
        <f t="shared" si="71"/>
        <v>0</v>
      </c>
      <c r="AA591" s="360"/>
      <c r="AB591" s="360"/>
      <c r="AC591" s="360"/>
      <c r="AD591" s="360"/>
      <c r="AE591" s="360"/>
      <c r="AF591" s="360"/>
      <c r="AG591" s="360"/>
      <c r="AH591" s="360"/>
      <c r="AI591" s="360"/>
      <c r="AJ591" s="360"/>
      <c r="AK591" s="360"/>
      <c r="AL591" s="360"/>
      <c r="AM591" s="360"/>
      <c r="AN591" s="360"/>
      <c r="AO591" s="360"/>
      <c r="AP591" s="360">
        <f t="shared" si="72"/>
        <v>0.1</v>
      </c>
      <c r="AQ591" s="360"/>
      <c r="AR591" s="360">
        <v>0.1</v>
      </c>
      <c r="AS591" s="360"/>
      <c r="AT591" s="358" t="s">
        <v>1202</v>
      </c>
      <c r="AU591" s="357" t="s">
        <v>161</v>
      </c>
      <c r="AV591" s="360" t="s">
        <v>196</v>
      </c>
      <c r="AW591" s="360" t="s">
        <v>198</v>
      </c>
      <c r="AX591" s="358"/>
      <c r="AY591" s="479"/>
      <c r="AZ591" s="341"/>
    </row>
    <row r="592" spans="1:52" s="356" customFormat="1" ht="31.15" customHeight="1">
      <c r="A592" s="357">
        <v>529</v>
      </c>
      <c r="B592" s="357">
        <v>38</v>
      </c>
      <c r="C592" s="357" t="s">
        <v>324</v>
      </c>
      <c r="D592" s="382" t="s">
        <v>1194</v>
      </c>
      <c r="E592" s="360">
        <v>0.09</v>
      </c>
      <c r="F592" s="403"/>
      <c r="G592" s="403" t="s">
        <v>1203</v>
      </c>
      <c r="H592" s="360">
        <f t="shared" si="68"/>
        <v>0.09</v>
      </c>
      <c r="I592" s="360">
        <f t="shared" si="70"/>
        <v>0</v>
      </c>
      <c r="J592" s="360"/>
      <c r="K592" s="360"/>
      <c r="L592" s="360"/>
      <c r="M592" s="360"/>
      <c r="N592" s="360">
        <v>0.06</v>
      </c>
      <c r="O592" s="360">
        <v>0.03</v>
      </c>
      <c r="P592" s="360"/>
      <c r="Q592" s="360"/>
      <c r="R592" s="360"/>
      <c r="S592" s="360">
        <f t="shared" si="69"/>
        <v>0</v>
      </c>
      <c r="T592" s="360"/>
      <c r="U592" s="360"/>
      <c r="V592" s="360"/>
      <c r="W592" s="360"/>
      <c r="X592" s="360"/>
      <c r="Y592" s="360"/>
      <c r="Z592" s="360">
        <f t="shared" si="71"/>
        <v>0</v>
      </c>
      <c r="AA592" s="360"/>
      <c r="AB592" s="360"/>
      <c r="AC592" s="360"/>
      <c r="AD592" s="360"/>
      <c r="AE592" s="360"/>
      <c r="AF592" s="360"/>
      <c r="AG592" s="360"/>
      <c r="AH592" s="360"/>
      <c r="AI592" s="360"/>
      <c r="AJ592" s="360"/>
      <c r="AK592" s="360"/>
      <c r="AL592" s="360"/>
      <c r="AM592" s="360"/>
      <c r="AN592" s="360"/>
      <c r="AO592" s="360"/>
      <c r="AP592" s="360">
        <f t="shared" si="72"/>
        <v>0</v>
      </c>
      <c r="AQ592" s="360"/>
      <c r="AR592" s="360"/>
      <c r="AS592" s="360"/>
      <c r="AT592" s="358" t="s">
        <v>1196</v>
      </c>
      <c r="AU592" s="357" t="s">
        <v>161</v>
      </c>
      <c r="AV592" s="360" t="s">
        <v>196</v>
      </c>
      <c r="AW592" s="360" t="s">
        <v>198</v>
      </c>
      <c r="AX592" s="358"/>
      <c r="AY592" s="479"/>
      <c r="AZ592" s="341"/>
    </row>
    <row r="593" spans="1:52" s="356" customFormat="1" ht="62.45" customHeight="1">
      <c r="A593" s="357">
        <v>530</v>
      </c>
      <c r="B593" s="357">
        <v>39</v>
      </c>
      <c r="C593" s="357" t="s">
        <v>324</v>
      </c>
      <c r="D593" s="382" t="s">
        <v>1204</v>
      </c>
      <c r="E593" s="360">
        <v>1.41</v>
      </c>
      <c r="F593" s="403"/>
      <c r="G593" s="403" t="s">
        <v>1205</v>
      </c>
      <c r="H593" s="360">
        <f t="shared" si="68"/>
        <v>1.41</v>
      </c>
      <c r="I593" s="360">
        <f t="shared" si="70"/>
        <v>0</v>
      </c>
      <c r="J593" s="360"/>
      <c r="K593" s="360"/>
      <c r="L593" s="360">
        <v>0.41</v>
      </c>
      <c r="M593" s="360">
        <v>0.3</v>
      </c>
      <c r="N593" s="360">
        <v>0.5</v>
      </c>
      <c r="O593" s="360"/>
      <c r="P593" s="360"/>
      <c r="Q593" s="360"/>
      <c r="R593" s="360">
        <v>0.2</v>
      </c>
      <c r="S593" s="360">
        <f t="shared" si="69"/>
        <v>0</v>
      </c>
      <c r="T593" s="360"/>
      <c r="U593" s="360"/>
      <c r="V593" s="360"/>
      <c r="W593" s="360"/>
      <c r="X593" s="360"/>
      <c r="Y593" s="360"/>
      <c r="Z593" s="360">
        <f t="shared" si="71"/>
        <v>0</v>
      </c>
      <c r="AA593" s="360"/>
      <c r="AB593" s="360"/>
      <c r="AC593" s="360"/>
      <c r="AD593" s="360"/>
      <c r="AE593" s="360"/>
      <c r="AF593" s="360"/>
      <c r="AG593" s="360"/>
      <c r="AH593" s="360"/>
      <c r="AI593" s="360"/>
      <c r="AJ593" s="360"/>
      <c r="AK593" s="360"/>
      <c r="AL593" s="360"/>
      <c r="AM593" s="360"/>
      <c r="AN593" s="360"/>
      <c r="AO593" s="360"/>
      <c r="AP593" s="360">
        <f t="shared" si="72"/>
        <v>0</v>
      </c>
      <c r="AQ593" s="360"/>
      <c r="AR593" s="360"/>
      <c r="AS593" s="360"/>
      <c r="AT593" s="358" t="s">
        <v>1206</v>
      </c>
      <c r="AU593" s="357" t="s">
        <v>161</v>
      </c>
      <c r="AV593" s="360" t="s">
        <v>196</v>
      </c>
      <c r="AW593" s="360" t="s">
        <v>198</v>
      </c>
      <c r="AX593" s="358"/>
      <c r="AY593" s="479"/>
      <c r="AZ593" s="341"/>
    </row>
    <row r="594" spans="1:52" s="356" customFormat="1" ht="31.15" customHeight="1">
      <c r="A594" s="357">
        <v>531</v>
      </c>
      <c r="B594" s="357">
        <v>40</v>
      </c>
      <c r="C594" s="357" t="s">
        <v>324</v>
      </c>
      <c r="D594" s="382" t="s">
        <v>1200</v>
      </c>
      <c r="E594" s="360">
        <v>0.06</v>
      </c>
      <c r="F594" s="403"/>
      <c r="G594" s="403" t="s">
        <v>1207</v>
      </c>
      <c r="H594" s="360">
        <f t="shared" si="68"/>
        <v>0.06</v>
      </c>
      <c r="I594" s="360">
        <f t="shared" si="70"/>
        <v>0</v>
      </c>
      <c r="J594" s="360"/>
      <c r="K594" s="360"/>
      <c r="L594" s="360"/>
      <c r="M594" s="360"/>
      <c r="N594" s="360"/>
      <c r="O594" s="360">
        <v>0.03</v>
      </c>
      <c r="P594" s="360"/>
      <c r="Q594" s="360"/>
      <c r="R594" s="360"/>
      <c r="S594" s="360">
        <f t="shared" si="69"/>
        <v>0</v>
      </c>
      <c r="T594" s="360"/>
      <c r="U594" s="360"/>
      <c r="V594" s="360"/>
      <c r="W594" s="360"/>
      <c r="X594" s="360"/>
      <c r="Y594" s="360"/>
      <c r="Z594" s="360">
        <f t="shared" si="71"/>
        <v>0</v>
      </c>
      <c r="AA594" s="360"/>
      <c r="AB594" s="360"/>
      <c r="AC594" s="360"/>
      <c r="AD594" s="360"/>
      <c r="AE594" s="360"/>
      <c r="AF594" s="360"/>
      <c r="AG594" s="360"/>
      <c r="AH594" s="360"/>
      <c r="AI594" s="360"/>
      <c r="AJ594" s="360"/>
      <c r="AK594" s="360"/>
      <c r="AL594" s="360"/>
      <c r="AM594" s="360"/>
      <c r="AN594" s="360"/>
      <c r="AO594" s="360"/>
      <c r="AP594" s="360">
        <f t="shared" si="72"/>
        <v>0.03</v>
      </c>
      <c r="AQ594" s="360">
        <v>0.03</v>
      </c>
      <c r="AR594" s="360"/>
      <c r="AS594" s="360"/>
      <c r="AT594" s="358" t="s">
        <v>1208</v>
      </c>
      <c r="AU594" s="357" t="s">
        <v>161</v>
      </c>
      <c r="AV594" s="360" t="s">
        <v>196</v>
      </c>
      <c r="AW594" s="360" t="s">
        <v>198</v>
      </c>
      <c r="AX594" s="358"/>
      <c r="AY594" s="479"/>
      <c r="AZ594" s="341"/>
    </row>
    <row r="595" spans="1:52" s="356" customFormat="1" ht="31.15" customHeight="1">
      <c r="A595" s="357">
        <v>532</v>
      </c>
      <c r="B595" s="357">
        <v>41</v>
      </c>
      <c r="C595" s="357" t="s">
        <v>324</v>
      </c>
      <c r="D595" s="382" t="s">
        <v>1209</v>
      </c>
      <c r="E595" s="360">
        <v>0.19</v>
      </c>
      <c r="F595" s="403"/>
      <c r="G595" s="403" t="s">
        <v>1210</v>
      </c>
      <c r="H595" s="360">
        <f t="shared" si="68"/>
        <v>0.19</v>
      </c>
      <c r="I595" s="360">
        <f t="shared" si="70"/>
        <v>0</v>
      </c>
      <c r="J595" s="360"/>
      <c r="K595" s="360"/>
      <c r="L595" s="360">
        <v>0.09</v>
      </c>
      <c r="M595" s="360"/>
      <c r="N595" s="360">
        <v>0.1</v>
      </c>
      <c r="O595" s="360"/>
      <c r="P595" s="360"/>
      <c r="Q595" s="360"/>
      <c r="R595" s="360"/>
      <c r="S595" s="360">
        <f t="shared" si="69"/>
        <v>0</v>
      </c>
      <c r="T595" s="360"/>
      <c r="U595" s="360"/>
      <c r="V595" s="360"/>
      <c r="W595" s="360"/>
      <c r="X595" s="360"/>
      <c r="Y595" s="360"/>
      <c r="Z595" s="360">
        <f t="shared" si="71"/>
        <v>0</v>
      </c>
      <c r="AA595" s="360"/>
      <c r="AB595" s="360"/>
      <c r="AC595" s="360"/>
      <c r="AD595" s="360"/>
      <c r="AE595" s="360"/>
      <c r="AF595" s="360"/>
      <c r="AG595" s="360"/>
      <c r="AH595" s="360"/>
      <c r="AI595" s="360"/>
      <c r="AJ595" s="360"/>
      <c r="AK595" s="360"/>
      <c r="AL595" s="360"/>
      <c r="AM595" s="360"/>
      <c r="AN595" s="360"/>
      <c r="AO595" s="360"/>
      <c r="AP595" s="360">
        <f t="shared" si="72"/>
        <v>0</v>
      </c>
      <c r="AQ595" s="360"/>
      <c r="AR595" s="360"/>
      <c r="AS595" s="360"/>
      <c r="AT595" s="358" t="s">
        <v>1211</v>
      </c>
      <c r="AU595" s="357" t="s">
        <v>161</v>
      </c>
      <c r="AV595" s="360" t="s">
        <v>196</v>
      </c>
      <c r="AW595" s="360" t="s">
        <v>198</v>
      </c>
      <c r="AX595" s="358"/>
      <c r="AY595" s="479"/>
      <c r="AZ595" s="341"/>
    </row>
    <row r="596" spans="1:52" s="356" customFormat="1" ht="62.45" customHeight="1">
      <c r="A596" s="357">
        <v>543</v>
      </c>
      <c r="B596" s="357">
        <v>42</v>
      </c>
      <c r="C596" s="357" t="s">
        <v>324</v>
      </c>
      <c r="D596" s="483" t="s">
        <v>1212</v>
      </c>
      <c r="E596" s="360">
        <v>1.35</v>
      </c>
      <c r="F596" s="360"/>
      <c r="G596" s="360" t="s">
        <v>1213</v>
      </c>
      <c r="H596" s="360">
        <f t="shared" si="68"/>
        <v>1.35</v>
      </c>
      <c r="I596" s="360">
        <f t="shared" si="70"/>
        <v>0.1</v>
      </c>
      <c r="J596" s="360">
        <v>0.1</v>
      </c>
      <c r="K596" s="360"/>
      <c r="L596" s="360"/>
      <c r="M596" s="360"/>
      <c r="N596" s="360">
        <v>0.5</v>
      </c>
      <c r="O596" s="360">
        <v>0.35</v>
      </c>
      <c r="P596" s="360"/>
      <c r="Q596" s="360"/>
      <c r="R596" s="360"/>
      <c r="S596" s="360">
        <f t="shared" si="69"/>
        <v>0</v>
      </c>
      <c r="T596" s="360"/>
      <c r="U596" s="360"/>
      <c r="V596" s="360"/>
      <c r="W596" s="360"/>
      <c r="X596" s="360"/>
      <c r="Y596" s="360"/>
      <c r="Z596" s="360">
        <f t="shared" si="71"/>
        <v>0.4</v>
      </c>
      <c r="AA596" s="360"/>
      <c r="AB596" s="360">
        <v>0.4</v>
      </c>
      <c r="AC596" s="360"/>
      <c r="AD596" s="360"/>
      <c r="AE596" s="360"/>
      <c r="AF596" s="360"/>
      <c r="AG596" s="360"/>
      <c r="AH596" s="360"/>
      <c r="AI596" s="360"/>
      <c r="AJ596" s="360"/>
      <c r="AK596" s="360"/>
      <c r="AL596" s="360"/>
      <c r="AM596" s="360"/>
      <c r="AN596" s="360"/>
      <c r="AO596" s="360"/>
      <c r="AP596" s="360">
        <f t="shared" si="72"/>
        <v>0</v>
      </c>
      <c r="AQ596" s="360"/>
      <c r="AR596" s="360"/>
      <c r="AS596" s="360"/>
      <c r="AT596" s="358"/>
      <c r="AU596" s="358" t="s">
        <v>1796</v>
      </c>
      <c r="AV596" s="360" t="s">
        <v>196</v>
      </c>
      <c r="AW596" s="360" t="s">
        <v>198</v>
      </c>
      <c r="AX596" s="358"/>
      <c r="AY596" s="479"/>
      <c r="AZ596" s="484"/>
    </row>
    <row r="597" spans="1:52" s="356" customFormat="1" ht="93.6" customHeight="1">
      <c r="A597" s="357">
        <v>544</v>
      </c>
      <c r="B597" s="357">
        <v>43</v>
      </c>
      <c r="C597" s="357" t="s">
        <v>324</v>
      </c>
      <c r="D597" s="382" t="s">
        <v>1214</v>
      </c>
      <c r="E597" s="360">
        <v>2</v>
      </c>
      <c r="F597" s="360"/>
      <c r="G597" s="360" t="s">
        <v>1215</v>
      </c>
      <c r="H597" s="360">
        <f t="shared" si="68"/>
        <v>2</v>
      </c>
      <c r="I597" s="360">
        <f t="shared" si="70"/>
        <v>0.44999999999999996</v>
      </c>
      <c r="J597" s="360">
        <v>0.15</v>
      </c>
      <c r="K597" s="360">
        <v>0.3</v>
      </c>
      <c r="L597" s="360">
        <v>0.02</v>
      </c>
      <c r="M597" s="360"/>
      <c r="N597" s="360">
        <v>0.03</v>
      </c>
      <c r="O597" s="360">
        <v>1.1499999999999999</v>
      </c>
      <c r="P597" s="360"/>
      <c r="Q597" s="360"/>
      <c r="R597" s="360"/>
      <c r="S597" s="360">
        <f t="shared" si="69"/>
        <v>0</v>
      </c>
      <c r="T597" s="360"/>
      <c r="U597" s="360"/>
      <c r="V597" s="360"/>
      <c r="W597" s="360"/>
      <c r="X597" s="360"/>
      <c r="Y597" s="360"/>
      <c r="Z597" s="360">
        <f t="shared" si="71"/>
        <v>0.35</v>
      </c>
      <c r="AA597" s="360"/>
      <c r="AB597" s="360">
        <v>0.35</v>
      </c>
      <c r="AC597" s="360"/>
      <c r="AD597" s="360"/>
      <c r="AE597" s="360"/>
      <c r="AF597" s="360"/>
      <c r="AG597" s="360"/>
      <c r="AH597" s="360"/>
      <c r="AI597" s="360"/>
      <c r="AJ597" s="360"/>
      <c r="AK597" s="360"/>
      <c r="AL597" s="360"/>
      <c r="AM597" s="360"/>
      <c r="AN597" s="360"/>
      <c r="AO597" s="360"/>
      <c r="AP597" s="360">
        <f t="shared" si="72"/>
        <v>0</v>
      </c>
      <c r="AQ597" s="360"/>
      <c r="AR597" s="360"/>
      <c r="AS597" s="360"/>
      <c r="AT597" s="358"/>
      <c r="AU597" s="358" t="s">
        <v>1796</v>
      </c>
      <c r="AV597" s="360" t="s">
        <v>196</v>
      </c>
      <c r="AW597" s="360" t="s">
        <v>198</v>
      </c>
      <c r="AX597" s="358"/>
      <c r="AY597" s="479"/>
      <c r="AZ597" s="341"/>
    </row>
    <row r="598" spans="1:52" s="356" customFormat="1" ht="78" customHeight="1">
      <c r="A598" s="357">
        <v>554</v>
      </c>
      <c r="B598" s="357">
        <v>44</v>
      </c>
      <c r="C598" s="357" t="s">
        <v>324</v>
      </c>
      <c r="D598" s="452" t="s">
        <v>1216</v>
      </c>
      <c r="E598" s="360">
        <v>1.25</v>
      </c>
      <c r="F598" s="360"/>
      <c r="G598" s="360" t="s">
        <v>1217</v>
      </c>
      <c r="H598" s="360">
        <f t="shared" si="68"/>
        <v>1.25</v>
      </c>
      <c r="I598" s="360">
        <f t="shared" si="70"/>
        <v>0.25</v>
      </c>
      <c r="J598" s="360">
        <v>0.25</v>
      </c>
      <c r="K598" s="360"/>
      <c r="L598" s="360">
        <v>0.21</v>
      </c>
      <c r="M598" s="360"/>
      <c r="N598" s="360">
        <v>0.28999999999999998</v>
      </c>
      <c r="O598" s="360">
        <v>0.25</v>
      </c>
      <c r="P598" s="360"/>
      <c r="Q598" s="360"/>
      <c r="R598" s="360"/>
      <c r="S598" s="360">
        <f t="shared" si="69"/>
        <v>0</v>
      </c>
      <c r="T598" s="360"/>
      <c r="U598" s="360"/>
      <c r="V598" s="360"/>
      <c r="W598" s="360"/>
      <c r="X598" s="360"/>
      <c r="Y598" s="360"/>
      <c r="Z598" s="360">
        <f t="shared" si="71"/>
        <v>0.25</v>
      </c>
      <c r="AA598" s="360"/>
      <c r="AB598" s="360">
        <v>0.25</v>
      </c>
      <c r="AC598" s="360"/>
      <c r="AD598" s="360"/>
      <c r="AE598" s="360"/>
      <c r="AF598" s="360"/>
      <c r="AG598" s="360"/>
      <c r="AH598" s="360"/>
      <c r="AI598" s="360"/>
      <c r="AJ598" s="360"/>
      <c r="AK598" s="360"/>
      <c r="AL598" s="360"/>
      <c r="AM598" s="360"/>
      <c r="AN598" s="360"/>
      <c r="AO598" s="360"/>
      <c r="AP598" s="360">
        <f t="shared" si="72"/>
        <v>0</v>
      </c>
      <c r="AQ598" s="360"/>
      <c r="AR598" s="360"/>
      <c r="AS598" s="360"/>
      <c r="AT598" s="358"/>
      <c r="AU598" s="485" t="s">
        <v>154</v>
      </c>
      <c r="AV598" s="360" t="s">
        <v>196</v>
      </c>
      <c r="AW598" s="360" t="s">
        <v>198</v>
      </c>
      <c r="AX598" s="358"/>
      <c r="AY598" s="479" t="s">
        <v>2360</v>
      </c>
      <c r="AZ598" s="486"/>
    </row>
    <row r="599" spans="1:52" s="356" customFormat="1" ht="15.6" customHeight="1">
      <c r="A599" s="357">
        <v>556</v>
      </c>
      <c r="B599" s="357">
        <v>45</v>
      </c>
      <c r="C599" s="357" t="s">
        <v>324</v>
      </c>
      <c r="D599" s="452" t="s">
        <v>1218</v>
      </c>
      <c r="E599" s="360">
        <v>0.03</v>
      </c>
      <c r="F599" s="360"/>
      <c r="G599" s="360" t="s">
        <v>1219</v>
      </c>
      <c r="H599" s="360">
        <f t="shared" si="68"/>
        <v>0.03</v>
      </c>
      <c r="I599" s="360">
        <f t="shared" si="70"/>
        <v>0</v>
      </c>
      <c r="J599" s="360"/>
      <c r="K599" s="360"/>
      <c r="L599" s="360">
        <v>0.03</v>
      </c>
      <c r="M599" s="360"/>
      <c r="N599" s="360"/>
      <c r="O599" s="360"/>
      <c r="P599" s="360"/>
      <c r="Q599" s="360"/>
      <c r="R599" s="360"/>
      <c r="S599" s="360">
        <f t="shared" si="69"/>
        <v>0</v>
      </c>
      <c r="T599" s="360"/>
      <c r="U599" s="360"/>
      <c r="V599" s="360"/>
      <c r="W599" s="360"/>
      <c r="X599" s="360"/>
      <c r="Y599" s="360"/>
      <c r="Z599" s="360">
        <f t="shared" si="71"/>
        <v>0</v>
      </c>
      <c r="AA599" s="360"/>
      <c r="AB599" s="360"/>
      <c r="AC599" s="360"/>
      <c r="AD599" s="360"/>
      <c r="AE599" s="360"/>
      <c r="AF599" s="360"/>
      <c r="AG599" s="360"/>
      <c r="AH599" s="360"/>
      <c r="AI599" s="360"/>
      <c r="AJ599" s="360"/>
      <c r="AK599" s="360"/>
      <c r="AL599" s="360"/>
      <c r="AM599" s="360"/>
      <c r="AN599" s="360"/>
      <c r="AO599" s="360"/>
      <c r="AP599" s="360">
        <f t="shared" si="72"/>
        <v>0</v>
      </c>
      <c r="AQ599" s="360"/>
      <c r="AR599" s="360"/>
      <c r="AS599" s="360"/>
      <c r="AT599" s="358"/>
      <c r="AU599" s="485" t="s">
        <v>154</v>
      </c>
      <c r="AV599" s="360" t="s">
        <v>196</v>
      </c>
      <c r="AW599" s="360" t="s">
        <v>198</v>
      </c>
      <c r="AX599" s="358"/>
      <c r="AY599" s="479" t="s">
        <v>2360</v>
      </c>
      <c r="AZ599" s="486"/>
    </row>
    <row r="600" spans="1:52" s="356" customFormat="1" ht="15.6" customHeight="1">
      <c r="A600" s="357">
        <v>557</v>
      </c>
      <c r="B600" s="357">
        <v>46</v>
      </c>
      <c r="C600" s="357" t="s">
        <v>324</v>
      </c>
      <c r="D600" s="452" t="s">
        <v>1220</v>
      </c>
      <c r="E600" s="360">
        <v>0.06</v>
      </c>
      <c r="F600" s="360"/>
      <c r="G600" s="360" t="s">
        <v>304</v>
      </c>
      <c r="H600" s="360">
        <f t="shared" si="68"/>
        <v>0.06</v>
      </c>
      <c r="I600" s="360">
        <f t="shared" si="70"/>
        <v>0.06</v>
      </c>
      <c r="J600" s="360">
        <v>0.06</v>
      </c>
      <c r="K600" s="360"/>
      <c r="L600" s="360"/>
      <c r="M600" s="360"/>
      <c r="N600" s="360"/>
      <c r="O600" s="360"/>
      <c r="P600" s="360"/>
      <c r="Q600" s="360"/>
      <c r="R600" s="360"/>
      <c r="S600" s="360">
        <f t="shared" si="69"/>
        <v>0</v>
      </c>
      <c r="T600" s="360"/>
      <c r="U600" s="360"/>
      <c r="V600" s="360"/>
      <c r="W600" s="360"/>
      <c r="X600" s="360"/>
      <c r="Y600" s="360"/>
      <c r="Z600" s="360">
        <f t="shared" si="71"/>
        <v>0</v>
      </c>
      <c r="AA600" s="360"/>
      <c r="AB600" s="360"/>
      <c r="AC600" s="360"/>
      <c r="AD600" s="360"/>
      <c r="AE600" s="360"/>
      <c r="AF600" s="360"/>
      <c r="AG600" s="360"/>
      <c r="AH600" s="360"/>
      <c r="AI600" s="360"/>
      <c r="AJ600" s="360"/>
      <c r="AK600" s="360"/>
      <c r="AL600" s="360"/>
      <c r="AM600" s="360"/>
      <c r="AN600" s="360"/>
      <c r="AO600" s="360"/>
      <c r="AP600" s="360">
        <f t="shared" si="72"/>
        <v>0</v>
      </c>
      <c r="AQ600" s="360"/>
      <c r="AR600" s="360"/>
      <c r="AS600" s="360"/>
      <c r="AT600" s="358"/>
      <c r="AU600" s="485" t="s">
        <v>154</v>
      </c>
      <c r="AV600" s="360" t="s">
        <v>196</v>
      </c>
      <c r="AW600" s="360" t="s">
        <v>198</v>
      </c>
      <c r="AX600" s="358"/>
      <c r="AY600" s="479"/>
      <c r="AZ600" s="487"/>
    </row>
    <row r="601" spans="1:52" s="356" customFormat="1" ht="46.9" customHeight="1">
      <c r="A601" s="357">
        <v>559</v>
      </c>
      <c r="B601" s="357">
        <v>47</v>
      </c>
      <c r="C601" s="357" t="s">
        <v>324</v>
      </c>
      <c r="D601" s="452" t="s">
        <v>1221</v>
      </c>
      <c r="E601" s="360">
        <v>0.13</v>
      </c>
      <c r="F601" s="360"/>
      <c r="G601" s="360" t="s">
        <v>1222</v>
      </c>
      <c r="H601" s="360">
        <f t="shared" si="68"/>
        <v>0.13</v>
      </c>
      <c r="I601" s="360">
        <f t="shared" si="70"/>
        <v>0.02</v>
      </c>
      <c r="J601" s="360">
        <v>0.02</v>
      </c>
      <c r="K601" s="360"/>
      <c r="L601" s="360"/>
      <c r="M601" s="360">
        <v>0.03</v>
      </c>
      <c r="N601" s="360">
        <v>0.08</v>
      </c>
      <c r="O601" s="360"/>
      <c r="P601" s="360"/>
      <c r="Q601" s="360"/>
      <c r="R601" s="360"/>
      <c r="S601" s="360">
        <f t="shared" si="69"/>
        <v>0</v>
      </c>
      <c r="T601" s="360"/>
      <c r="U601" s="360"/>
      <c r="V601" s="360"/>
      <c r="W601" s="360"/>
      <c r="X601" s="360"/>
      <c r="Y601" s="360"/>
      <c r="Z601" s="360">
        <f t="shared" si="71"/>
        <v>0</v>
      </c>
      <c r="AA601" s="360"/>
      <c r="AB601" s="360"/>
      <c r="AC601" s="360"/>
      <c r="AD601" s="360"/>
      <c r="AE601" s="360"/>
      <c r="AF601" s="360"/>
      <c r="AG601" s="360"/>
      <c r="AH601" s="360"/>
      <c r="AI601" s="360"/>
      <c r="AJ601" s="360"/>
      <c r="AK601" s="360"/>
      <c r="AL601" s="360"/>
      <c r="AM601" s="360"/>
      <c r="AN601" s="360"/>
      <c r="AO601" s="360"/>
      <c r="AP601" s="360">
        <f t="shared" si="72"/>
        <v>0</v>
      </c>
      <c r="AQ601" s="360"/>
      <c r="AR601" s="360"/>
      <c r="AS601" s="360"/>
      <c r="AT601" s="358"/>
      <c r="AU601" s="485" t="s">
        <v>154</v>
      </c>
      <c r="AV601" s="360" t="s">
        <v>196</v>
      </c>
      <c r="AW601" s="360" t="s">
        <v>198</v>
      </c>
      <c r="AX601" s="358"/>
      <c r="AY601" s="479" t="s">
        <v>2360</v>
      </c>
      <c r="AZ601" s="486"/>
    </row>
    <row r="602" spans="1:52" s="356" customFormat="1" ht="31.15" customHeight="1">
      <c r="A602" s="357">
        <v>560</v>
      </c>
      <c r="B602" s="357">
        <v>48</v>
      </c>
      <c r="C602" s="357" t="s">
        <v>324</v>
      </c>
      <c r="D602" s="452" t="s">
        <v>1223</v>
      </c>
      <c r="E602" s="360">
        <v>0.02</v>
      </c>
      <c r="F602" s="360"/>
      <c r="G602" s="360" t="s">
        <v>1224</v>
      </c>
      <c r="H602" s="360">
        <f t="shared" si="68"/>
        <v>0.02</v>
      </c>
      <c r="I602" s="360">
        <f t="shared" si="70"/>
        <v>0.01</v>
      </c>
      <c r="J602" s="360">
        <v>0.01</v>
      </c>
      <c r="K602" s="360"/>
      <c r="L602" s="360">
        <v>0.01</v>
      </c>
      <c r="M602" s="360"/>
      <c r="N602" s="360"/>
      <c r="O602" s="360"/>
      <c r="P602" s="360"/>
      <c r="Q602" s="360"/>
      <c r="R602" s="360"/>
      <c r="S602" s="360">
        <f t="shared" si="69"/>
        <v>0</v>
      </c>
      <c r="T602" s="360"/>
      <c r="U602" s="360"/>
      <c r="V602" s="360"/>
      <c r="W602" s="360"/>
      <c r="X602" s="360"/>
      <c r="Y602" s="360"/>
      <c r="Z602" s="360">
        <f t="shared" si="71"/>
        <v>0</v>
      </c>
      <c r="AA602" s="360"/>
      <c r="AB602" s="360"/>
      <c r="AC602" s="360"/>
      <c r="AD602" s="360"/>
      <c r="AE602" s="360"/>
      <c r="AF602" s="360"/>
      <c r="AG602" s="360"/>
      <c r="AH602" s="360"/>
      <c r="AI602" s="360"/>
      <c r="AJ602" s="360"/>
      <c r="AK602" s="360"/>
      <c r="AL602" s="360"/>
      <c r="AM602" s="360"/>
      <c r="AN602" s="360"/>
      <c r="AO602" s="360"/>
      <c r="AP602" s="360">
        <f t="shared" si="72"/>
        <v>0</v>
      </c>
      <c r="AQ602" s="360"/>
      <c r="AR602" s="360"/>
      <c r="AS602" s="360"/>
      <c r="AT602" s="358"/>
      <c r="AU602" s="485" t="s">
        <v>154</v>
      </c>
      <c r="AV602" s="360" t="s">
        <v>196</v>
      </c>
      <c r="AW602" s="360" t="s">
        <v>198</v>
      </c>
      <c r="AX602" s="358"/>
      <c r="AY602" s="479"/>
      <c r="AZ602" s="487"/>
    </row>
    <row r="603" spans="1:52" s="356" customFormat="1" ht="15.6" customHeight="1">
      <c r="A603" s="357">
        <v>560</v>
      </c>
      <c r="B603" s="357">
        <v>49</v>
      </c>
      <c r="C603" s="357" t="s">
        <v>324</v>
      </c>
      <c r="D603" s="452" t="s">
        <v>1225</v>
      </c>
      <c r="E603" s="360">
        <v>0.4</v>
      </c>
      <c r="F603" s="360"/>
      <c r="G603" s="360" t="s">
        <v>308</v>
      </c>
      <c r="H603" s="360">
        <f t="shared" si="68"/>
        <v>0.4</v>
      </c>
      <c r="I603" s="360">
        <f t="shared" si="70"/>
        <v>0</v>
      </c>
      <c r="J603" s="360"/>
      <c r="K603" s="360"/>
      <c r="L603" s="360"/>
      <c r="M603" s="360"/>
      <c r="N603" s="360">
        <v>0.4</v>
      </c>
      <c r="O603" s="360"/>
      <c r="P603" s="360"/>
      <c r="Q603" s="360"/>
      <c r="R603" s="360"/>
      <c r="S603" s="360">
        <f t="shared" si="69"/>
        <v>0</v>
      </c>
      <c r="T603" s="360"/>
      <c r="U603" s="360"/>
      <c r="V603" s="360"/>
      <c r="W603" s="360"/>
      <c r="X603" s="360"/>
      <c r="Y603" s="360"/>
      <c r="Z603" s="360">
        <f t="shared" si="71"/>
        <v>0</v>
      </c>
      <c r="AA603" s="360"/>
      <c r="AB603" s="360"/>
      <c r="AC603" s="360"/>
      <c r="AD603" s="360"/>
      <c r="AE603" s="360"/>
      <c r="AF603" s="360"/>
      <c r="AG603" s="360"/>
      <c r="AH603" s="360"/>
      <c r="AI603" s="360"/>
      <c r="AJ603" s="360"/>
      <c r="AK603" s="360"/>
      <c r="AL603" s="360"/>
      <c r="AM603" s="360"/>
      <c r="AN603" s="360"/>
      <c r="AO603" s="360"/>
      <c r="AP603" s="360">
        <f t="shared" si="72"/>
        <v>0</v>
      </c>
      <c r="AQ603" s="360"/>
      <c r="AR603" s="360"/>
      <c r="AS603" s="360"/>
      <c r="AT603" s="358"/>
      <c r="AU603" s="485" t="s">
        <v>154</v>
      </c>
      <c r="AV603" s="360" t="s">
        <v>197</v>
      </c>
      <c r="AW603" s="360" t="s">
        <v>198</v>
      </c>
      <c r="AX603" s="358"/>
      <c r="AY603" s="358"/>
      <c r="AZ603" s="453"/>
    </row>
    <row r="604" spans="1:52" s="356" customFormat="1" ht="15.6" customHeight="1">
      <c r="A604" s="357">
        <v>560</v>
      </c>
      <c r="B604" s="357">
        <v>50</v>
      </c>
      <c r="C604" s="357" t="s">
        <v>324</v>
      </c>
      <c r="D604" s="452" t="s">
        <v>2365</v>
      </c>
      <c r="E604" s="360">
        <v>0.5</v>
      </c>
      <c r="F604" s="360"/>
      <c r="G604" s="360" t="s">
        <v>308</v>
      </c>
      <c r="H604" s="360">
        <f t="shared" si="68"/>
        <v>0.5</v>
      </c>
      <c r="I604" s="360">
        <f t="shared" si="70"/>
        <v>0</v>
      </c>
      <c r="J604" s="360"/>
      <c r="K604" s="360"/>
      <c r="L604" s="360"/>
      <c r="M604" s="360"/>
      <c r="N604" s="360">
        <v>0.5</v>
      </c>
      <c r="O604" s="360"/>
      <c r="P604" s="360"/>
      <c r="Q604" s="360"/>
      <c r="R604" s="360"/>
      <c r="S604" s="360">
        <f t="shared" si="69"/>
        <v>0</v>
      </c>
      <c r="T604" s="360"/>
      <c r="U604" s="360"/>
      <c r="V604" s="360"/>
      <c r="W604" s="360"/>
      <c r="X604" s="360"/>
      <c r="Y604" s="360"/>
      <c r="Z604" s="360">
        <f t="shared" si="71"/>
        <v>0</v>
      </c>
      <c r="AA604" s="360"/>
      <c r="AB604" s="360"/>
      <c r="AC604" s="360"/>
      <c r="AD604" s="360"/>
      <c r="AE604" s="360"/>
      <c r="AF604" s="360"/>
      <c r="AG604" s="360"/>
      <c r="AH604" s="360"/>
      <c r="AI604" s="360"/>
      <c r="AJ604" s="360"/>
      <c r="AK604" s="360"/>
      <c r="AL604" s="360"/>
      <c r="AM604" s="360"/>
      <c r="AN604" s="360"/>
      <c r="AO604" s="360"/>
      <c r="AP604" s="360">
        <f t="shared" si="72"/>
        <v>0</v>
      </c>
      <c r="AQ604" s="360"/>
      <c r="AR604" s="360"/>
      <c r="AS604" s="360"/>
      <c r="AT604" s="358"/>
      <c r="AU604" s="485" t="s">
        <v>154</v>
      </c>
      <c r="AV604" s="360" t="s">
        <v>197</v>
      </c>
      <c r="AW604" s="360" t="s">
        <v>198</v>
      </c>
      <c r="AX604" s="358"/>
      <c r="AY604" s="358"/>
      <c r="AZ604" s="453"/>
    </row>
    <row r="605" spans="1:52" s="356" customFormat="1" ht="15.6" customHeight="1">
      <c r="A605" s="357">
        <v>560</v>
      </c>
      <c r="B605" s="357">
        <v>51</v>
      </c>
      <c r="C605" s="357" t="s">
        <v>324</v>
      </c>
      <c r="D605" s="452" t="s">
        <v>1226</v>
      </c>
      <c r="E605" s="360">
        <v>0.9</v>
      </c>
      <c r="F605" s="360"/>
      <c r="G605" s="360" t="s">
        <v>308</v>
      </c>
      <c r="H605" s="360">
        <f t="shared" si="68"/>
        <v>0.9</v>
      </c>
      <c r="I605" s="360">
        <f t="shared" si="70"/>
        <v>0</v>
      </c>
      <c r="J605" s="360"/>
      <c r="K605" s="360"/>
      <c r="L605" s="360"/>
      <c r="M605" s="360"/>
      <c r="N605" s="360">
        <v>0.9</v>
      </c>
      <c r="O605" s="360"/>
      <c r="P605" s="360"/>
      <c r="Q605" s="360"/>
      <c r="R605" s="360"/>
      <c r="S605" s="360">
        <f t="shared" si="69"/>
        <v>0</v>
      </c>
      <c r="T605" s="360"/>
      <c r="U605" s="360"/>
      <c r="V605" s="360"/>
      <c r="W605" s="360"/>
      <c r="X605" s="360"/>
      <c r="Y605" s="360"/>
      <c r="Z605" s="360">
        <f t="shared" si="71"/>
        <v>0</v>
      </c>
      <c r="AA605" s="360"/>
      <c r="AB605" s="360"/>
      <c r="AC605" s="360"/>
      <c r="AD605" s="360"/>
      <c r="AE605" s="360"/>
      <c r="AF605" s="360"/>
      <c r="AG605" s="360"/>
      <c r="AH605" s="360"/>
      <c r="AI605" s="360"/>
      <c r="AJ605" s="360"/>
      <c r="AK605" s="360"/>
      <c r="AL605" s="360"/>
      <c r="AM605" s="360"/>
      <c r="AN605" s="360"/>
      <c r="AO605" s="360"/>
      <c r="AP605" s="360">
        <f t="shared" si="72"/>
        <v>0</v>
      </c>
      <c r="AQ605" s="360"/>
      <c r="AR605" s="360"/>
      <c r="AS605" s="360"/>
      <c r="AT605" s="358"/>
      <c r="AU605" s="485" t="s">
        <v>154</v>
      </c>
      <c r="AV605" s="360" t="s">
        <v>197</v>
      </c>
      <c r="AW605" s="360" t="s">
        <v>198</v>
      </c>
      <c r="AX605" s="358"/>
      <c r="AY605" s="358"/>
      <c r="AZ605" s="453"/>
    </row>
    <row r="606" spans="1:52" s="356" customFormat="1" ht="15.6" customHeight="1">
      <c r="A606" s="357">
        <v>560</v>
      </c>
      <c r="B606" s="357">
        <v>52</v>
      </c>
      <c r="C606" s="357" t="s">
        <v>324</v>
      </c>
      <c r="D606" s="452" t="s">
        <v>2773</v>
      </c>
      <c r="E606" s="360">
        <v>0.3</v>
      </c>
      <c r="F606" s="360"/>
      <c r="G606" s="360" t="s">
        <v>308</v>
      </c>
      <c r="H606" s="360">
        <f t="shared" si="68"/>
        <v>0.3</v>
      </c>
      <c r="I606" s="360">
        <f t="shared" si="70"/>
        <v>0</v>
      </c>
      <c r="J606" s="360"/>
      <c r="K606" s="360"/>
      <c r="L606" s="360"/>
      <c r="M606" s="360"/>
      <c r="N606" s="360">
        <v>0.3</v>
      </c>
      <c r="O606" s="360"/>
      <c r="P606" s="360"/>
      <c r="Q606" s="360"/>
      <c r="R606" s="360"/>
      <c r="S606" s="360">
        <f t="shared" si="69"/>
        <v>0</v>
      </c>
      <c r="T606" s="360"/>
      <c r="U606" s="360"/>
      <c r="V606" s="360"/>
      <c r="W606" s="360"/>
      <c r="X606" s="360"/>
      <c r="Y606" s="360"/>
      <c r="Z606" s="360">
        <f t="shared" si="71"/>
        <v>0</v>
      </c>
      <c r="AA606" s="360"/>
      <c r="AB606" s="360"/>
      <c r="AC606" s="360"/>
      <c r="AD606" s="360"/>
      <c r="AE606" s="360"/>
      <c r="AF606" s="360"/>
      <c r="AG606" s="360"/>
      <c r="AH606" s="360"/>
      <c r="AI606" s="360"/>
      <c r="AJ606" s="360"/>
      <c r="AK606" s="360"/>
      <c r="AL606" s="360"/>
      <c r="AM606" s="360"/>
      <c r="AN606" s="360"/>
      <c r="AO606" s="360"/>
      <c r="AP606" s="360">
        <f t="shared" si="72"/>
        <v>0</v>
      </c>
      <c r="AQ606" s="360"/>
      <c r="AR606" s="360"/>
      <c r="AS606" s="360"/>
      <c r="AT606" s="358"/>
      <c r="AU606" s="485" t="s">
        <v>154</v>
      </c>
      <c r="AV606" s="360" t="s">
        <v>197</v>
      </c>
      <c r="AW606" s="360" t="s">
        <v>198</v>
      </c>
      <c r="AX606" s="358"/>
      <c r="AY606" s="358"/>
      <c r="AZ606" s="453"/>
    </row>
    <row r="607" spans="1:52" s="356" customFormat="1" ht="31.15" customHeight="1">
      <c r="A607" s="357">
        <v>560</v>
      </c>
      <c r="B607" s="357">
        <v>53</v>
      </c>
      <c r="C607" s="357" t="s">
        <v>324</v>
      </c>
      <c r="D607" s="452" t="s">
        <v>2774</v>
      </c>
      <c r="E607" s="360">
        <v>0.6</v>
      </c>
      <c r="F607" s="360"/>
      <c r="G607" s="360" t="s">
        <v>1375</v>
      </c>
      <c r="H607" s="360">
        <f t="shared" si="68"/>
        <v>0.6</v>
      </c>
      <c r="I607" s="360">
        <f t="shared" si="70"/>
        <v>0</v>
      </c>
      <c r="J607" s="360"/>
      <c r="K607" s="360"/>
      <c r="L607" s="360"/>
      <c r="M607" s="360"/>
      <c r="N607" s="360">
        <v>0.3</v>
      </c>
      <c r="O607" s="360">
        <v>0.3</v>
      </c>
      <c r="P607" s="360"/>
      <c r="Q607" s="360"/>
      <c r="R607" s="360"/>
      <c r="S607" s="360">
        <f t="shared" si="69"/>
        <v>0</v>
      </c>
      <c r="T607" s="360"/>
      <c r="U607" s="360"/>
      <c r="V607" s="360"/>
      <c r="W607" s="360"/>
      <c r="X607" s="360"/>
      <c r="Y607" s="360"/>
      <c r="Z607" s="360">
        <f t="shared" si="71"/>
        <v>0</v>
      </c>
      <c r="AA607" s="360"/>
      <c r="AB607" s="360"/>
      <c r="AC607" s="360"/>
      <c r="AD607" s="360"/>
      <c r="AE607" s="360"/>
      <c r="AF607" s="360"/>
      <c r="AG607" s="360"/>
      <c r="AH607" s="360"/>
      <c r="AI607" s="360"/>
      <c r="AJ607" s="360"/>
      <c r="AK607" s="360"/>
      <c r="AL607" s="360"/>
      <c r="AM607" s="360"/>
      <c r="AN607" s="360"/>
      <c r="AO607" s="360"/>
      <c r="AP607" s="360">
        <f t="shared" si="72"/>
        <v>0</v>
      </c>
      <c r="AQ607" s="360"/>
      <c r="AR607" s="360"/>
      <c r="AS607" s="360"/>
      <c r="AT607" s="358"/>
      <c r="AU607" s="485" t="s">
        <v>154</v>
      </c>
      <c r="AV607" s="360" t="s">
        <v>197</v>
      </c>
      <c r="AW607" s="360" t="s">
        <v>198</v>
      </c>
      <c r="AX607" s="358"/>
      <c r="AY607" s="358"/>
      <c r="AZ607" s="453"/>
    </row>
    <row r="608" spans="1:52" s="356" customFormat="1" ht="31.15" customHeight="1">
      <c r="A608" s="357">
        <v>561</v>
      </c>
      <c r="B608" s="357">
        <v>54</v>
      </c>
      <c r="C608" s="357" t="s">
        <v>324</v>
      </c>
      <c r="D608" s="452" t="s">
        <v>2772</v>
      </c>
      <c r="E608" s="360">
        <v>0.06</v>
      </c>
      <c r="F608" s="360"/>
      <c r="G608" s="360" t="s">
        <v>1227</v>
      </c>
      <c r="H608" s="360">
        <f t="shared" si="68"/>
        <v>0.06</v>
      </c>
      <c r="I608" s="360">
        <f t="shared" si="70"/>
        <v>0.02</v>
      </c>
      <c r="J608" s="360"/>
      <c r="K608" s="360">
        <v>0.02</v>
      </c>
      <c r="L608" s="360"/>
      <c r="M608" s="360"/>
      <c r="N608" s="360">
        <v>0.04</v>
      </c>
      <c r="O608" s="360"/>
      <c r="P608" s="360"/>
      <c r="Q608" s="360"/>
      <c r="R608" s="360"/>
      <c r="S608" s="360">
        <f t="shared" si="69"/>
        <v>0</v>
      </c>
      <c r="T608" s="360"/>
      <c r="U608" s="360"/>
      <c r="V608" s="360"/>
      <c r="W608" s="360"/>
      <c r="X608" s="360"/>
      <c r="Y608" s="360"/>
      <c r="Z608" s="360">
        <f t="shared" si="71"/>
        <v>0</v>
      </c>
      <c r="AA608" s="360"/>
      <c r="AB608" s="360"/>
      <c r="AC608" s="360"/>
      <c r="AD608" s="360"/>
      <c r="AE608" s="360"/>
      <c r="AF608" s="360"/>
      <c r="AG608" s="360"/>
      <c r="AH608" s="360"/>
      <c r="AI608" s="360"/>
      <c r="AJ608" s="360"/>
      <c r="AK608" s="360"/>
      <c r="AL608" s="360"/>
      <c r="AM608" s="360"/>
      <c r="AN608" s="360"/>
      <c r="AO608" s="360"/>
      <c r="AP608" s="360">
        <f t="shared" si="72"/>
        <v>0</v>
      </c>
      <c r="AQ608" s="360"/>
      <c r="AR608" s="360"/>
      <c r="AS608" s="360"/>
      <c r="AT608" s="358"/>
      <c r="AU608" s="485" t="s">
        <v>154</v>
      </c>
      <c r="AV608" s="360" t="s">
        <v>196</v>
      </c>
      <c r="AW608" s="360" t="s">
        <v>198</v>
      </c>
      <c r="AX608" s="358"/>
      <c r="AY608" s="358"/>
      <c r="AZ608" s="453"/>
    </row>
    <row r="609" spans="1:53" s="356" customFormat="1" ht="31.15" customHeight="1">
      <c r="A609" s="357">
        <v>563</v>
      </c>
      <c r="B609" s="357">
        <v>55</v>
      </c>
      <c r="C609" s="357" t="s">
        <v>324</v>
      </c>
      <c r="D609" s="382" t="s">
        <v>1228</v>
      </c>
      <c r="E609" s="360">
        <v>0.71000000000000008</v>
      </c>
      <c r="F609" s="360"/>
      <c r="G609" s="360" t="s">
        <v>1229</v>
      </c>
      <c r="H609" s="360">
        <f t="shared" si="68"/>
        <v>0.71000000000000008</v>
      </c>
      <c r="I609" s="360">
        <f t="shared" si="70"/>
        <v>0.05</v>
      </c>
      <c r="J609" s="360">
        <v>0.05</v>
      </c>
      <c r="K609" s="360"/>
      <c r="L609" s="360"/>
      <c r="M609" s="360"/>
      <c r="N609" s="360">
        <v>0.66</v>
      </c>
      <c r="O609" s="360"/>
      <c r="P609" s="360"/>
      <c r="Q609" s="360"/>
      <c r="R609" s="360"/>
      <c r="S609" s="360">
        <f t="shared" si="69"/>
        <v>0</v>
      </c>
      <c r="T609" s="360"/>
      <c r="U609" s="360"/>
      <c r="V609" s="360"/>
      <c r="W609" s="360"/>
      <c r="X609" s="360"/>
      <c r="Y609" s="360"/>
      <c r="Z609" s="360">
        <f t="shared" si="71"/>
        <v>0</v>
      </c>
      <c r="AA609" s="360"/>
      <c r="AB609" s="360"/>
      <c r="AC609" s="360"/>
      <c r="AD609" s="360"/>
      <c r="AE609" s="360"/>
      <c r="AF609" s="360"/>
      <c r="AG609" s="360"/>
      <c r="AH609" s="360"/>
      <c r="AI609" s="360"/>
      <c r="AJ609" s="360"/>
      <c r="AK609" s="360"/>
      <c r="AL609" s="360"/>
      <c r="AM609" s="360"/>
      <c r="AN609" s="360"/>
      <c r="AO609" s="360"/>
      <c r="AP609" s="360">
        <f t="shared" si="72"/>
        <v>0</v>
      </c>
      <c r="AQ609" s="360"/>
      <c r="AR609" s="360"/>
      <c r="AS609" s="360"/>
      <c r="AT609" s="358"/>
      <c r="AU609" s="357" t="s">
        <v>160</v>
      </c>
      <c r="AV609" s="360" t="s">
        <v>196</v>
      </c>
      <c r="AW609" s="360" t="s">
        <v>198</v>
      </c>
      <c r="AX609" s="358"/>
      <c r="AY609" s="358" t="s">
        <v>2360</v>
      </c>
      <c r="AZ609" s="379"/>
    </row>
    <row r="610" spans="1:53" s="356" customFormat="1" ht="15.6" customHeight="1">
      <c r="A610" s="357">
        <v>564</v>
      </c>
      <c r="B610" s="357">
        <v>56</v>
      </c>
      <c r="C610" s="357" t="s">
        <v>324</v>
      </c>
      <c r="D610" s="382" t="s">
        <v>48</v>
      </c>
      <c r="E610" s="360">
        <v>1.5</v>
      </c>
      <c r="F610" s="360"/>
      <c r="G610" s="360" t="s">
        <v>308</v>
      </c>
      <c r="H610" s="360">
        <f t="shared" si="68"/>
        <v>1.5</v>
      </c>
      <c r="I610" s="360">
        <f t="shared" si="70"/>
        <v>0</v>
      </c>
      <c r="J610" s="360"/>
      <c r="K610" s="360"/>
      <c r="L610" s="360"/>
      <c r="M610" s="360"/>
      <c r="N610" s="360">
        <v>1.5</v>
      </c>
      <c r="O610" s="360"/>
      <c r="P610" s="360"/>
      <c r="Q610" s="360"/>
      <c r="R610" s="360"/>
      <c r="S610" s="360">
        <f t="shared" si="69"/>
        <v>0</v>
      </c>
      <c r="T610" s="360"/>
      <c r="U610" s="360"/>
      <c r="V610" s="360"/>
      <c r="W610" s="360"/>
      <c r="X610" s="360"/>
      <c r="Y610" s="360"/>
      <c r="Z610" s="360">
        <f t="shared" si="71"/>
        <v>0</v>
      </c>
      <c r="AA610" s="360"/>
      <c r="AB610" s="360"/>
      <c r="AC610" s="360"/>
      <c r="AD610" s="360"/>
      <c r="AE610" s="360"/>
      <c r="AF610" s="360"/>
      <c r="AG610" s="360"/>
      <c r="AH610" s="360"/>
      <c r="AI610" s="360"/>
      <c r="AJ610" s="360"/>
      <c r="AK610" s="360"/>
      <c r="AL610" s="360"/>
      <c r="AM610" s="360"/>
      <c r="AN610" s="360"/>
      <c r="AO610" s="360"/>
      <c r="AP610" s="360">
        <f t="shared" si="72"/>
        <v>0</v>
      </c>
      <c r="AQ610" s="360"/>
      <c r="AR610" s="360"/>
      <c r="AS610" s="360"/>
      <c r="AT610" s="358" t="s">
        <v>50</v>
      </c>
      <c r="AU610" s="357" t="s">
        <v>160</v>
      </c>
      <c r="AV610" s="360" t="s">
        <v>197</v>
      </c>
      <c r="AW610" s="360" t="s">
        <v>198</v>
      </c>
      <c r="AX610" s="358"/>
      <c r="AY610" s="358"/>
      <c r="AZ610" s="400"/>
    </row>
    <row r="611" spans="1:53" s="356" customFormat="1" ht="31.15" customHeight="1">
      <c r="A611" s="357">
        <v>567</v>
      </c>
      <c r="B611" s="357">
        <v>57</v>
      </c>
      <c r="C611" s="357" t="s">
        <v>324</v>
      </c>
      <c r="D611" s="382" t="s">
        <v>47</v>
      </c>
      <c r="E611" s="360">
        <v>2.6</v>
      </c>
      <c r="F611" s="360"/>
      <c r="G611" s="360" t="s">
        <v>2725</v>
      </c>
      <c r="H611" s="360">
        <f t="shared" si="68"/>
        <v>2.6</v>
      </c>
      <c r="I611" s="360">
        <f t="shared" si="70"/>
        <v>0</v>
      </c>
      <c r="J611" s="360"/>
      <c r="K611" s="360"/>
      <c r="L611" s="360">
        <v>1</v>
      </c>
      <c r="M611" s="360"/>
      <c r="N611" s="360">
        <v>1.6</v>
      </c>
      <c r="O611" s="360"/>
      <c r="P611" s="360"/>
      <c r="Q611" s="360"/>
      <c r="R611" s="360"/>
      <c r="S611" s="360">
        <f t="shared" si="69"/>
        <v>0</v>
      </c>
      <c r="T611" s="360"/>
      <c r="U611" s="360"/>
      <c r="V611" s="360"/>
      <c r="W611" s="360"/>
      <c r="X611" s="360"/>
      <c r="Y611" s="360"/>
      <c r="Z611" s="360">
        <f t="shared" si="71"/>
        <v>0</v>
      </c>
      <c r="AA611" s="360"/>
      <c r="AB611" s="360"/>
      <c r="AC611" s="360"/>
      <c r="AD611" s="360"/>
      <c r="AE611" s="360"/>
      <c r="AF611" s="360"/>
      <c r="AG611" s="360"/>
      <c r="AH611" s="360"/>
      <c r="AI611" s="360"/>
      <c r="AJ611" s="360"/>
      <c r="AK611" s="360"/>
      <c r="AL611" s="360"/>
      <c r="AM611" s="360"/>
      <c r="AN611" s="360"/>
      <c r="AO611" s="360"/>
      <c r="AP611" s="360">
        <f t="shared" si="72"/>
        <v>0</v>
      </c>
      <c r="AQ611" s="360"/>
      <c r="AR611" s="360"/>
      <c r="AS611" s="360"/>
      <c r="AT611" s="364" t="s">
        <v>49</v>
      </c>
      <c r="AU611" s="357" t="s">
        <v>160</v>
      </c>
      <c r="AV611" s="360" t="s">
        <v>197</v>
      </c>
      <c r="AW611" s="360" t="s">
        <v>198</v>
      </c>
      <c r="AX611" s="364"/>
      <c r="AY611" s="364" t="s">
        <v>2359</v>
      </c>
      <c r="AZ611" s="385" t="s">
        <v>1696</v>
      </c>
    </row>
    <row r="612" spans="1:53" s="356" customFormat="1" ht="46.9" customHeight="1">
      <c r="A612" s="357">
        <v>577</v>
      </c>
      <c r="B612" s="357">
        <v>58</v>
      </c>
      <c r="C612" s="357" t="s">
        <v>324</v>
      </c>
      <c r="D612" s="382" t="s">
        <v>1230</v>
      </c>
      <c r="E612" s="360">
        <v>2</v>
      </c>
      <c r="F612" s="360"/>
      <c r="G612" s="360" t="s">
        <v>2366</v>
      </c>
      <c r="H612" s="360">
        <f t="shared" si="68"/>
        <v>2</v>
      </c>
      <c r="I612" s="360">
        <f t="shared" si="70"/>
        <v>0.1</v>
      </c>
      <c r="J612" s="360">
        <v>0.1</v>
      </c>
      <c r="K612" s="360"/>
      <c r="L612" s="360">
        <v>0.7</v>
      </c>
      <c r="M612" s="360"/>
      <c r="N612" s="360">
        <v>0.7</v>
      </c>
      <c r="O612" s="360">
        <v>0.5</v>
      </c>
      <c r="P612" s="360"/>
      <c r="Q612" s="360"/>
      <c r="R612" s="360"/>
      <c r="S612" s="360">
        <f t="shared" si="69"/>
        <v>0</v>
      </c>
      <c r="T612" s="360"/>
      <c r="U612" s="360"/>
      <c r="V612" s="360"/>
      <c r="W612" s="360"/>
      <c r="X612" s="360"/>
      <c r="Y612" s="360"/>
      <c r="Z612" s="360">
        <f t="shared" si="71"/>
        <v>0</v>
      </c>
      <c r="AA612" s="360"/>
      <c r="AB612" s="360"/>
      <c r="AC612" s="360"/>
      <c r="AD612" s="360"/>
      <c r="AE612" s="360"/>
      <c r="AF612" s="360"/>
      <c r="AG612" s="360"/>
      <c r="AH612" s="360"/>
      <c r="AI612" s="360"/>
      <c r="AJ612" s="360"/>
      <c r="AK612" s="360"/>
      <c r="AL612" s="360"/>
      <c r="AM612" s="360"/>
      <c r="AN612" s="360"/>
      <c r="AO612" s="360"/>
      <c r="AP612" s="360">
        <f t="shared" si="72"/>
        <v>0</v>
      </c>
      <c r="AQ612" s="360"/>
      <c r="AR612" s="360"/>
      <c r="AS612" s="360"/>
      <c r="AT612" s="358"/>
      <c r="AU612" s="358" t="s">
        <v>199</v>
      </c>
      <c r="AV612" s="360" t="s">
        <v>196</v>
      </c>
      <c r="AW612" s="360" t="s">
        <v>198</v>
      </c>
      <c r="AX612" s="358"/>
      <c r="AY612" s="358"/>
      <c r="AZ612" s="383"/>
      <c r="BA612" s="356" t="s">
        <v>2012</v>
      </c>
    </row>
    <row r="613" spans="1:53" s="356" customFormat="1" ht="46.9" customHeight="1">
      <c r="A613" s="357">
        <v>578</v>
      </c>
      <c r="B613" s="357">
        <v>59</v>
      </c>
      <c r="C613" s="357" t="s">
        <v>324</v>
      </c>
      <c r="D613" s="483" t="s">
        <v>1231</v>
      </c>
      <c r="E613" s="360">
        <v>0.5</v>
      </c>
      <c r="F613" s="360"/>
      <c r="G613" s="360" t="s">
        <v>1232</v>
      </c>
      <c r="H613" s="360">
        <f t="shared" si="68"/>
        <v>0.5</v>
      </c>
      <c r="I613" s="360">
        <f t="shared" si="70"/>
        <v>0</v>
      </c>
      <c r="J613" s="360"/>
      <c r="K613" s="360"/>
      <c r="L613" s="360"/>
      <c r="M613" s="360">
        <v>0.1</v>
      </c>
      <c r="N613" s="360">
        <v>0.2</v>
      </c>
      <c r="O613" s="360">
        <v>0.2</v>
      </c>
      <c r="P613" s="360"/>
      <c r="Q613" s="360"/>
      <c r="R613" s="360"/>
      <c r="S613" s="360">
        <f t="shared" si="69"/>
        <v>0</v>
      </c>
      <c r="T613" s="360"/>
      <c r="U613" s="360"/>
      <c r="V613" s="360"/>
      <c r="W613" s="360"/>
      <c r="X613" s="360"/>
      <c r="Y613" s="360"/>
      <c r="Z613" s="360">
        <f t="shared" si="71"/>
        <v>0</v>
      </c>
      <c r="AA613" s="360"/>
      <c r="AB613" s="360"/>
      <c r="AC613" s="360"/>
      <c r="AD613" s="360"/>
      <c r="AE613" s="360"/>
      <c r="AF613" s="360"/>
      <c r="AG613" s="360"/>
      <c r="AH613" s="360"/>
      <c r="AI613" s="360"/>
      <c r="AJ613" s="360"/>
      <c r="AK613" s="360"/>
      <c r="AL613" s="360"/>
      <c r="AM613" s="360"/>
      <c r="AN613" s="360"/>
      <c r="AO613" s="360"/>
      <c r="AP613" s="360">
        <f t="shared" si="72"/>
        <v>0</v>
      </c>
      <c r="AQ613" s="360"/>
      <c r="AR613" s="360"/>
      <c r="AS613" s="360"/>
      <c r="AT613" s="364" t="s">
        <v>1233</v>
      </c>
      <c r="AU613" s="358" t="s">
        <v>199</v>
      </c>
      <c r="AV613" s="360" t="s">
        <v>196</v>
      </c>
      <c r="AW613" s="360" t="s">
        <v>198</v>
      </c>
      <c r="AX613" s="364"/>
      <c r="AY613" s="364"/>
      <c r="AZ613" s="488"/>
    </row>
    <row r="614" spans="1:53" s="356" customFormat="1" ht="15.6" customHeight="1">
      <c r="A614" s="357">
        <v>579</v>
      </c>
      <c r="B614" s="357">
        <v>60</v>
      </c>
      <c r="C614" s="357" t="s">
        <v>324</v>
      </c>
      <c r="D614" s="483" t="s">
        <v>1234</v>
      </c>
      <c r="E614" s="360">
        <v>0.3</v>
      </c>
      <c r="F614" s="361">
        <v>0.3</v>
      </c>
      <c r="G614" s="360" t="s">
        <v>324</v>
      </c>
      <c r="H614" s="360">
        <f t="shared" si="68"/>
        <v>0</v>
      </c>
      <c r="I614" s="360">
        <f t="shared" si="70"/>
        <v>0</v>
      </c>
      <c r="J614" s="360"/>
      <c r="K614" s="360"/>
      <c r="L614" s="360"/>
      <c r="M614" s="360"/>
      <c r="N614" s="360"/>
      <c r="O614" s="360"/>
      <c r="P614" s="360"/>
      <c r="Q614" s="360"/>
      <c r="R614" s="360"/>
      <c r="S614" s="360">
        <f t="shared" si="69"/>
        <v>0</v>
      </c>
      <c r="T614" s="360"/>
      <c r="U614" s="360"/>
      <c r="V614" s="360"/>
      <c r="W614" s="360"/>
      <c r="X614" s="360"/>
      <c r="Y614" s="360"/>
      <c r="Z614" s="360">
        <f t="shared" si="71"/>
        <v>0</v>
      </c>
      <c r="AA614" s="360"/>
      <c r="AB614" s="360"/>
      <c r="AC614" s="360"/>
      <c r="AD614" s="360"/>
      <c r="AE614" s="360"/>
      <c r="AF614" s="360"/>
      <c r="AG614" s="360"/>
      <c r="AH614" s="360"/>
      <c r="AI614" s="360"/>
      <c r="AJ614" s="360"/>
      <c r="AK614" s="360"/>
      <c r="AL614" s="360"/>
      <c r="AM614" s="360"/>
      <c r="AN614" s="360"/>
      <c r="AO614" s="360"/>
      <c r="AP614" s="360">
        <f t="shared" si="72"/>
        <v>0</v>
      </c>
      <c r="AQ614" s="360"/>
      <c r="AR614" s="360"/>
      <c r="AS614" s="360"/>
      <c r="AT614" s="364" t="s">
        <v>1235</v>
      </c>
      <c r="AU614" s="358" t="s">
        <v>199</v>
      </c>
      <c r="AV614" s="360" t="s">
        <v>196</v>
      </c>
      <c r="AW614" s="360" t="s">
        <v>198</v>
      </c>
      <c r="AX614" s="364"/>
      <c r="AY614" s="489"/>
      <c r="AZ614" s="484"/>
    </row>
    <row r="615" spans="1:53" s="356" customFormat="1" ht="93.6" customHeight="1">
      <c r="A615" s="357">
        <v>580</v>
      </c>
      <c r="B615" s="357">
        <v>61</v>
      </c>
      <c r="C615" s="357" t="s">
        <v>324</v>
      </c>
      <c r="D615" s="483" t="s">
        <v>1236</v>
      </c>
      <c r="E615" s="360">
        <v>1.6500000000000004</v>
      </c>
      <c r="F615" s="361">
        <v>0.65</v>
      </c>
      <c r="G615" s="360" t="s">
        <v>1237</v>
      </c>
      <c r="H615" s="360">
        <f t="shared" si="68"/>
        <v>1</v>
      </c>
      <c r="I615" s="360">
        <f t="shared" si="70"/>
        <v>0</v>
      </c>
      <c r="J615" s="360"/>
      <c r="K615" s="360"/>
      <c r="L615" s="360">
        <v>0.2</v>
      </c>
      <c r="M615" s="360"/>
      <c r="N615" s="360">
        <v>0.35</v>
      </c>
      <c r="O615" s="360">
        <v>0.3</v>
      </c>
      <c r="P615" s="360"/>
      <c r="Q615" s="360"/>
      <c r="R615" s="360"/>
      <c r="S615" s="360">
        <f t="shared" si="69"/>
        <v>0</v>
      </c>
      <c r="T615" s="360"/>
      <c r="U615" s="360"/>
      <c r="V615" s="360"/>
      <c r="W615" s="360"/>
      <c r="X615" s="360"/>
      <c r="Y615" s="360"/>
      <c r="Z615" s="360">
        <f t="shared" si="71"/>
        <v>0.15000000000000002</v>
      </c>
      <c r="AA615" s="360"/>
      <c r="AB615" s="360">
        <v>0.05</v>
      </c>
      <c r="AC615" s="360"/>
      <c r="AD615" s="360"/>
      <c r="AE615" s="360">
        <v>0.1</v>
      </c>
      <c r="AF615" s="360"/>
      <c r="AG615" s="360"/>
      <c r="AH615" s="360"/>
      <c r="AI615" s="360"/>
      <c r="AJ615" s="360"/>
      <c r="AK615" s="360"/>
      <c r="AL615" s="360"/>
      <c r="AM615" s="360"/>
      <c r="AN615" s="360"/>
      <c r="AO615" s="360"/>
      <c r="AP615" s="360">
        <f t="shared" si="72"/>
        <v>0</v>
      </c>
      <c r="AQ615" s="360"/>
      <c r="AR615" s="360"/>
      <c r="AS615" s="360"/>
      <c r="AT615" s="364"/>
      <c r="AU615" s="358" t="s">
        <v>199</v>
      </c>
      <c r="AV615" s="360" t="s">
        <v>196</v>
      </c>
      <c r="AW615" s="360" t="s">
        <v>198</v>
      </c>
      <c r="AX615" s="364"/>
      <c r="AY615" s="489"/>
      <c r="AZ615" s="484"/>
    </row>
    <row r="616" spans="1:53" s="356" customFormat="1" ht="15.6" customHeight="1">
      <c r="A616" s="357">
        <v>581</v>
      </c>
      <c r="B616" s="357">
        <v>62</v>
      </c>
      <c r="C616" s="357" t="s">
        <v>324</v>
      </c>
      <c r="D616" s="382" t="s">
        <v>1238</v>
      </c>
      <c r="E616" s="360">
        <v>0.02</v>
      </c>
      <c r="F616" s="360"/>
      <c r="G616" s="360" t="s">
        <v>305</v>
      </c>
      <c r="H616" s="360">
        <f t="shared" si="68"/>
        <v>0.02</v>
      </c>
      <c r="I616" s="360">
        <f t="shared" si="70"/>
        <v>0.02</v>
      </c>
      <c r="J616" s="360"/>
      <c r="K616" s="360">
        <v>0.02</v>
      </c>
      <c r="L616" s="360"/>
      <c r="M616" s="360"/>
      <c r="N616" s="360"/>
      <c r="O616" s="360"/>
      <c r="P616" s="360"/>
      <c r="Q616" s="360"/>
      <c r="R616" s="360"/>
      <c r="S616" s="360">
        <f t="shared" si="69"/>
        <v>0</v>
      </c>
      <c r="T616" s="360"/>
      <c r="U616" s="360"/>
      <c r="V616" s="360"/>
      <c r="W616" s="360"/>
      <c r="X616" s="360"/>
      <c r="Y616" s="360"/>
      <c r="Z616" s="360">
        <f t="shared" si="71"/>
        <v>0</v>
      </c>
      <c r="AA616" s="360"/>
      <c r="AB616" s="360"/>
      <c r="AC616" s="360"/>
      <c r="AD616" s="360"/>
      <c r="AE616" s="360"/>
      <c r="AF616" s="360"/>
      <c r="AG616" s="360"/>
      <c r="AH616" s="360"/>
      <c r="AI616" s="360"/>
      <c r="AJ616" s="360"/>
      <c r="AK616" s="360"/>
      <c r="AL616" s="360"/>
      <c r="AM616" s="360"/>
      <c r="AN616" s="360"/>
      <c r="AO616" s="360"/>
      <c r="AP616" s="360">
        <f t="shared" si="72"/>
        <v>0</v>
      </c>
      <c r="AQ616" s="360"/>
      <c r="AR616" s="360"/>
      <c r="AS616" s="360"/>
      <c r="AT616" s="364"/>
      <c r="AU616" s="358" t="s">
        <v>199</v>
      </c>
      <c r="AV616" s="360" t="s">
        <v>196</v>
      </c>
      <c r="AW616" s="360" t="s">
        <v>198</v>
      </c>
      <c r="AX616" s="364"/>
      <c r="AY616" s="489"/>
      <c r="AZ616" s="341"/>
    </row>
    <row r="617" spans="1:53" s="356" customFormat="1" ht="15.6" customHeight="1">
      <c r="A617" s="357">
        <v>583</v>
      </c>
      <c r="B617" s="357">
        <v>63</v>
      </c>
      <c r="C617" s="357" t="s">
        <v>324</v>
      </c>
      <c r="D617" s="382" t="s">
        <v>1239</v>
      </c>
      <c r="E617" s="360">
        <v>0.02</v>
      </c>
      <c r="F617" s="360"/>
      <c r="G617" s="360" t="s">
        <v>349</v>
      </c>
      <c r="H617" s="360">
        <f t="shared" si="68"/>
        <v>0.02</v>
      </c>
      <c r="I617" s="360">
        <f t="shared" si="70"/>
        <v>0</v>
      </c>
      <c r="J617" s="360"/>
      <c r="K617" s="360"/>
      <c r="L617" s="360"/>
      <c r="M617" s="360"/>
      <c r="N617" s="360"/>
      <c r="O617" s="360"/>
      <c r="P617" s="360"/>
      <c r="Q617" s="360"/>
      <c r="R617" s="360"/>
      <c r="S617" s="360">
        <f t="shared" si="69"/>
        <v>0</v>
      </c>
      <c r="T617" s="360"/>
      <c r="U617" s="360"/>
      <c r="V617" s="360"/>
      <c r="W617" s="360"/>
      <c r="X617" s="360"/>
      <c r="Y617" s="360"/>
      <c r="Z617" s="360">
        <f t="shared" si="71"/>
        <v>0.02</v>
      </c>
      <c r="AA617" s="360"/>
      <c r="AB617" s="360"/>
      <c r="AC617" s="360"/>
      <c r="AD617" s="360"/>
      <c r="AE617" s="360"/>
      <c r="AF617" s="360"/>
      <c r="AG617" s="360"/>
      <c r="AH617" s="360"/>
      <c r="AI617" s="360"/>
      <c r="AJ617" s="360"/>
      <c r="AK617" s="360"/>
      <c r="AL617" s="360"/>
      <c r="AM617" s="360"/>
      <c r="AN617" s="360"/>
      <c r="AO617" s="360">
        <v>0.02</v>
      </c>
      <c r="AP617" s="360">
        <f t="shared" si="72"/>
        <v>0</v>
      </c>
      <c r="AQ617" s="360"/>
      <c r="AR617" s="360"/>
      <c r="AS617" s="360"/>
      <c r="AT617" s="364"/>
      <c r="AU617" s="358" t="s">
        <v>199</v>
      </c>
      <c r="AV617" s="360" t="s">
        <v>196</v>
      </c>
      <c r="AW617" s="360" t="s">
        <v>198</v>
      </c>
      <c r="AX617" s="364"/>
      <c r="AY617" s="489" t="s">
        <v>2359</v>
      </c>
      <c r="AZ617" s="363" t="s">
        <v>1696</v>
      </c>
    </row>
    <row r="618" spans="1:53" s="356" customFormat="1" ht="31.15" customHeight="1">
      <c r="A618" s="357">
        <v>584</v>
      </c>
      <c r="B618" s="357">
        <v>64</v>
      </c>
      <c r="C618" s="357" t="s">
        <v>324</v>
      </c>
      <c r="D618" s="382" t="s">
        <v>1240</v>
      </c>
      <c r="E618" s="360">
        <v>0.15000000000000002</v>
      </c>
      <c r="F618" s="360"/>
      <c r="G618" s="360" t="s">
        <v>1241</v>
      </c>
      <c r="H618" s="360">
        <f t="shared" si="68"/>
        <v>0.15000000000000002</v>
      </c>
      <c r="I618" s="360">
        <f t="shared" si="70"/>
        <v>0.05</v>
      </c>
      <c r="J618" s="360">
        <v>0.05</v>
      </c>
      <c r="K618" s="360"/>
      <c r="L618" s="360"/>
      <c r="M618" s="360"/>
      <c r="N618" s="360">
        <v>0.1</v>
      </c>
      <c r="O618" s="360"/>
      <c r="P618" s="360"/>
      <c r="Q618" s="360"/>
      <c r="R618" s="360"/>
      <c r="S618" s="360">
        <f t="shared" si="69"/>
        <v>0</v>
      </c>
      <c r="T618" s="360"/>
      <c r="U618" s="360"/>
      <c r="V618" s="360"/>
      <c r="W618" s="360"/>
      <c r="X618" s="360"/>
      <c r="Y618" s="360"/>
      <c r="Z618" s="360">
        <f t="shared" si="71"/>
        <v>0</v>
      </c>
      <c r="AA618" s="360"/>
      <c r="AB618" s="360"/>
      <c r="AC618" s="360"/>
      <c r="AD618" s="360"/>
      <c r="AE618" s="360"/>
      <c r="AF618" s="360"/>
      <c r="AG618" s="360"/>
      <c r="AH618" s="360"/>
      <c r="AI618" s="360"/>
      <c r="AJ618" s="360"/>
      <c r="AK618" s="360"/>
      <c r="AL618" s="360"/>
      <c r="AM618" s="360"/>
      <c r="AN618" s="360"/>
      <c r="AO618" s="360"/>
      <c r="AP618" s="360">
        <f t="shared" si="72"/>
        <v>0</v>
      </c>
      <c r="AQ618" s="360"/>
      <c r="AR618" s="360"/>
      <c r="AS618" s="360"/>
      <c r="AT618" s="364"/>
      <c r="AU618" s="358" t="s">
        <v>199</v>
      </c>
      <c r="AV618" s="360" t="s">
        <v>196</v>
      </c>
      <c r="AW618" s="360" t="s">
        <v>198</v>
      </c>
      <c r="AX618" s="364"/>
      <c r="AY618" s="489"/>
      <c r="AZ618" s="341"/>
    </row>
    <row r="619" spans="1:53" s="356" customFormat="1" ht="35.450000000000003" customHeight="1">
      <c r="A619" s="357">
        <v>584</v>
      </c>
      <c r="B619" s="357">
        <v>65</v>
      </c>
      <c r="C619" s="357" t="s">
        <v>324</v>
      </c>
      <c r="D619" s="382" t="s">
        <v>2367</v>
      </c>
      <c r="E619" s="360">
        <v>3</v>
      </c>
      <c r="F619" s="360"/>
      <c r="G619" s="360" t="s">
        <v>1242</v>
      </c>
      <c r="H619" s="360">
        <f t="shared" ref="H619:H682" si="73">SUM(I619,L619,M619,N619,O619,P619,Q619,R619,S619,Z619,AP619)</f>
        <v>3</v>
      </c>
      <c r="I619" s="360">
        <f t="shared" si="70"/>
        <v>0</v>
      </c>
      <c r="J619" s="360"/>
      <c r="K619" s="360"/>
      <c r="L619" s="360">
        <v>2</v>
      </c>
      <c r="M619" s="360"/>
      <c r="N619" s="360">
        <v>1</v>
      </c>
      <c r="O619" s="360"/>
      <c r="P619" s="360"/>
      <c r="Q619" s="360"/>
      <c r="R619" s="360"/>
      <c r="S619" s="360">
        <f t="shared" si="69"/>
        <v>0</v>
      </c>
      <c r="T619" s="360"/>
      <c r="U619" s="360"/>
      <c r="V619" s="360"/>
      <c r="W619" s="360"/>
      <c r="X619" s="360"/>
      <c r="Y619" s="360"/>
      <c r="Z619" s="360">
        <f t="shared" si="71"/>
        <v>0</v>
      </c>
      <c r="AA619" s="360"/>
      <c r="AB619" s="360"/>
      <c r="AC619" s="360"/>
      <c r="AD619" s="360"/>
      <c r="AE619" s="360"/>
      <c r="AF619" s="360"/>
      <c r="AG619" s="360"/>
      <c r="AH619" s="360"/>
      <c r="AI619" s="360"/>
      <c r="AJ619" s="360"/>
      <c r="AK619" s="360"/>
      <c r="AL619" s="360"/>
      <c r="AM619" s="360"/>
      <c r="AN619" s="360"/>
      <c r="AO619" s="360"/>
      <c r="AP619" s="360">
        <f t="shared" si="72"/>
        <v>0</v>
      </c>
      <c r="AQ619" s="360"/>
      <c r="AR619" s="360"/>
      <c r="AS619" s="360"/>
      <c r="AT619" s="364" t="s">
        <v>1243</v>
      </c>
      <c r="AU619" s="358" t="s">
        <v>199</v>
      </c>
      <c r="AV619" s="360" t="s">
        <v>197</v>
      </c>
      <c r="AW619" s="360" t="s">
        <v>198</v>
      </c>
      <c r="AX619" s="364"/>
      <c r="AY619" s="364"/>
      <c r="AZ619" s="383"/>
    </row>
    <row r="620" spans="1:53" s="356" customFormat="1" ht="35.450000000000003" customHeight="1">
      <c r="A620" s="357">
        <v>584</v>
      </c>
      <c r="B620" s="357">
        <v>66</v>
      </c>
      <c r="C620" s="357" t="s">
        <v>324</v>
      </c>
      <c r="D620" s="382" t="s">
        <v>1244</v>
      </c>
      <c r="E620" s="360">
        <v>7.0000000000000007E-2</v>
      </c>
      <c r="F620" s="360"/>
      <c r="G620" s="360" t="s">
        <v>190</v>
      </c>
      <c r="H620" s="360">
        <f t="shared" si="73"/>
        <v>7.0000000000000007E-2</v>
      </c>
      <c r="I620" s="360">
        <f t="shared" si="70"/>
        <v>0</v>
      </c>
      <c r="J620" s="360"/>
      <c r="K620" s="360"/>
      <c r="L620" s="360"/>
      <c r="M620" s="360">
        <v>7.0000000000000007E-2</v>
      </c>
      <c r="N620" s="360"/>
      <c r="O620" s="360"/>
      <c r="P620" s="360"/>
      <c r="Q620" s="360"/>
      <c r="R620" s="360"/>
      <c r="S620" s="360">
        <f t="shared" si="69"/>
        <v>0</v>
      </c>
      <c r="T620" s="360"/>
      <c r="U620" s="360"/>
      <c r="V620" s="360"/>
      <c r="W620" s="360"/>
      <c r="X620" s="360"/>
      <c r="Y620" s="360"/>
      <c r="Z620" s="360">
        <f t="shared" si="71"/>
        <v>0</v>
      </c>
      <c r="AA620" s="360"/>
      <c r="AB620" s="360"/>
      <c r="AC620" s="360"/>
      <c r="AD620" s="360"/>
      <c r="AE620" s="360"/>
      <c r="AF620" s="360"/>
      <c r="AG620" s="360"/>
      <c r="AH620" s="360"/>
      <c r="AI620" s="360"/>
      <c r="AJ620" s="360"/>
      <c r="AK620" s="360"/>
      <c r="AL620" s="360"/>
      <c r="AM620" s="360"/>
      <c r="AN620" s="360"/>
      <c r="AO620" s="360"/>
      <c r="AP620" s="360">
        <f t="shared" si="72"/>
        <v>0</v>
      </c>
      <c r="AQ620" s="360"/>
      <c r="AR620" s="360"/>
      <c r="AS620" s="360"/>
      <c r="AT620" s="364" t="s">
        <v>1245</v>
      </c>
      <c r="AU620" s="358" t="s">
        <v>199</v>
      </c>
      <c r="AV620" s="360" t="s">
        <v>197</v>
      </c>
      <c r="AW620" s="360" t="s">
        <v>198</v>
      </c>
      <c r="AX620" s="364"/>
      <c r="AY620" s="364"/>
      <c r="AZ620" s="383"/>
    </row>
    <row r="621" spans="1:53" s="356" customFormat="1" ht="31.15" customHeight="1">
      <c r="A621" s="357"/>
      <c r="B621" s="357">
        <v>67</v>
      </c>
      <c r="C621" s="357" t="s">
        <v>324</v>
      </c>
      <c r="D621" s="382" t="s">
        <v>1246</v>
      </c>
      <c r="E621" s="360">
        <v>0.02</v>
      </c>
      <c r="F621" s="360"/>
      <c r="G621" s="360" t="s">
        <v>2368</v>
      </c>
      <c r="H621" s="360">
        <f t="shared" si="73"/>
        <v>0.02</v>
      </c>
      <c r="I621" s="360">
        <f t="shared" si="70"/>
        <v>0.01</v>
      </c>
      <c r="J621" s="360">
        <v>0.01</v>
      </c>
      <c r="K621" s="360"/>
      <c r="L621" s="360"/>
      <c r="M621" s="360"/>
      <c r="N621" s="360"/>
      <c r="O621" s="360"/>
      <c r="P621" s="360"/>
      <c r="Q621" s="360"/>
      <c r="R621" s="360"/>
      <c r="S621" s="360">
        <f t="shared" ref="S621:S684" si="74">SUM(T621:Y621)</f>
        <v>0</v>
      </c>
      <c r="T621" s="360"/>
      <c r="U621" s="360"/>
      <c r="V621" s="360"/>
      <c r="W621" s="360"/>
      <c r="X621" s="360"/>
      <c r="Y621" s="360"/>
      <c r="Z621" s="360">
        <f t="shared" si="71"/>
        <v>0.01</v>
      </c>
      <c r="AA621" s="360"/>
      <c r="AB621" s="360"/>
      <c r="AC621" s="360"/>
      <c r="AD621" s="360"/>
      <c r="AE621" s="360"/>
      <c r="AF621" s="360"/>
      <c r="AG621" s="360"/>
      <c r="AH621" s="360"/>
      <c r="AI621" s="360"/>
      <c r="AJ621" s="360"/>
      <c r="AK621" s="360"/>
      <c r="AL621" s="360"/>
      <c r="AM621" s="360"/>
      <c r="AN621" s="360"/>
      <c r="AO621" s="360">
        <v>0.01</v>
      </c>
      <c r="AP621" s="360">
        <f t="shared" si="72"/>
        <v>0</v>
      </c>
      <c r="AQ621" s="360"/>
      <c r="AR621" s="360"/>
      <c r="AS621" s="360"/>
      <c r="AT621" s="364"/>
      <c r="AU621" s="357" t="s">
        <v>1797</v>
      </c>
      <c r="AV621" s="360" t="s">
        <v>197</v>
      </c>
      <c r="AW621" s="360" t="s">
        <v>198</v>
      </c>
      <c r="AX621" s="364"/>
      <c r="AY621" s="364"/>
      <c r="AZ621" s="383"/>
    </row>
    <row r="622" spans="1:53" s="356" customFormat="1" ht="31.15" customHeight="1">
      <c r="A622" s="357"/>
      <c r="B622" s="357">
        <v>68</v>
      </c>
      <c r="C622" s="357" t="s">
        <v>324</v>
      </c>
      <c r="D622" s="382" t="s">
        <v>1247</v>
      </c>
      <c r="E622" s="360">
        <v>0.02</v>
      </c>
      <c r="F622" s="360"/>
      <c r="G622" s="360" t="s">
        <v>2368</v>
      </c>
      <c r="H622" s="360">
        <f t="shared" si="73"/>
        <v>0.02</v>
      </c>
      <c r="I622" s="360">
        <f t="shared" si="70"/>
        <v>0.01</v>
      </c>
      <c r="J622" s="360">
        <v>0.01</v>
      </c>
      <c r="K622" s="360"/>
      <c r="L622" s="360"/>
      <c r="M622" s="360"/>
      <c r="N622" s="360"/>
      <c r="O622" s="360"/>
      <c r="P622" s="360"/>
      <c r="Q622" s="360"/>
      <c r="R622" s="360"/>
      <c r="S622" s="360">
        <f t="shared" si="74"/>
        <v>0</v>
      </c>
      <c r="T622" s="360"/>
      <c r="U622" s="360"/>
      <c r="V622" s="360"/>
      <c r="W622" s="360"/>
      <c r="X622" s="360"/>
      <c r="Y622" s="360"/>
      <c r="Z622" s="360">
        <f t="shared" si="71"/>
        <v>0.01</v>
      </c>
      <c r="AA622" s="360"/>
      <c r="AB622" s="360"/>
      <c r="AC622" s="360"/>
      <c r="AD622" s="360"/>
      <c r="AE622" s="360"/>
      <c r="AF622" s="360"/>
      <c r="AG622" s="360"/>
      <c r="AH622" s="360"/>
      <c r="AI622" s="360"/>
      <c r="AJ622" s="360"/>
      <c r="AK622" s="360"/>
      <c r="AL622" s="360"/>
      <c r="AM622" s="360"/>
      <c r="AN622" s="360"/>
      <c r="AO622" s="360">
        <v>0.01</v>
      </c>
      <c r="AP622" s="360">
        <f t="shared" si="72"/>
        <v>0</v>
      </c>
      <c r="AQ622" s="360"/>
      <c r="AR622" s="360"/>
      <c r="AS622" s="360"/>
      <c r="AT622" s="364"/>
      <c r="AU622" s="357" t="s">
        <v>1797</v>
      </c>
      <c r="AV622" s="360" t="s">
        <v>197</v>
      </c>
      <c r="AW622" s="360" t="s">
        <v>198</v>
      </c>
      <c r="AX622" s="364"/>
      <c r="AY622" s="364"/>
      <c r="AZ622" s="383"/>
    </row>
    <row r="623" spans="1:53" s="356" customFormat="1" ht="46.9" customHeight="1">
      <c r="A623" s="357">
        <v>585</v>
      </c>
      <c r="B623" s="357">
        <v>69</v>
      </c>
      <c r="C623" s="357" t="s">
        <v>324</v>
      </c>
      <c r="D623" s="382" t="s">
        <v>1248</v>
      </c>
      <c r="E623" s="360">
        <v>0.67999999999999994</v>
      </c>
      <c r="F623" s="360"/>
      <c r="G623" s="360" t="s">
        <v>1249</v>
      </c>
      <c r="H623" s="360">
        <f t="shared" si="73"/>
        <v>0.67999999999999994</v>
      </c>
      <c r="I623" s="360">
        <f t="shared" si="70"/>
        <v>0.2</v>
      </c>
      <c r="J623" s="360">
        <v>0.2</v>
      </c>
      <c r="K623" s="360"/>
      <c r="L623" s="360">
        <v>0.13</v>
      </c>
      <c r="M623" s="360"/>
      <c r="N623" s="360">
        <v>0.35</v>
      </c>
      <c r="O623" s="360"/>
      <c r="P623" s="360"/>
      <c r="Q623" s="360"/>
      <c r="R623" s="360"/>
      <c r="S623" s="360">
        <f t="shared" si="74"/>
        <v>0</v>
      </c>
      <c r="T623" s="360"/>
      <c r="U623" s="360"/>
      <c r="V623" s="360"/>
      <c r="W623" s="360"/>
      <c r="X623" s="360"/>
      <c r="Y623" s="360"/>
      <c r="Z623" s="360">
        <f t="shared" si="71"/>
        <v>0</v>
      </c>
      <c r="AA623" s="360"/>
      <c r="AB623" s="360"/>
      <c r="AC623" s="360"/>
      <c r="AD623" s="360"/>
      <c r="AE623" s="360"/>
      <c r="AF623" s="360"/>
      <c r="AG623" s="360"/>
      <c r="AH623" s="360"/>
      <c r="AI623" s="360"/>
      <c r="AJ623" s="360"/>
      <c r="AK623" s="360"/>
      <c r="AL623" s="360"/>
      <c r="AM623" s="360"/>
      <c r="AN623" s="360"/>
      <c r="AO623" s="360"/>
      <c r="AP623" s="360">
        <f t="shared" si="72"/>
        <v>0</v>
      </c>
      <c r="AQ623" s="360"/>
      <c r="AR623" s="360"/>
      <c r="AS623" s="360"/>
      <c r="AT623" s="364"/>
      <c r="AU623" s="357" t="s">
        <v>1797</v>
      </c>
      <c r="AV623" s="360" t="s">
        <v>196</v>
      </c>
      <c r="AW623" s="360" t="s">
        <v>198</v>
      </c>
      <c r="AX623" s="364"/>
      <c r="AY623" s="364"/>
      <c r="AZ623" s="383"/>
    </row>
    <row r="624" spans="1:53" s="356" customFormat="1" ht="15.6" customHeight="1">
      <c r="A624" s="357">
        <v>586</v>
      </c>
      <c r="B624" s="357">
        <v>70</v>
      </c>
      <c r="C624" s="357" t="s">
        <v>324</v>
      </c>
      <c r="D624" s="382" t="s">
        <v>2369</v>
      </c>
      <c r="E624" s="360">
        <v>0.11</v>
      </c>
      <c r="F624" s="360"/>
      <c r="G624" s="360" t="s">
        <v>304</v>
      </c>
      <c r="H624" s="360">
        <f t="shared" si="73"/>
        <v>0.11</v>
      </c>
      <c r="I624" s="360">
        <f t="shared" si="70"/>
        <v>0.11</v>
      </c>
      <c r="J624" s="360">
        <v>0.11</v>
      </c>
      <c r="K624" s="360"/>
      <c r="L624" s="360"/>
      <c r="M624" s="360"/>
      <c r="N624" s="360"/>
      <c r="O624" s="360"/>
      <c r="P624" s="360"/>
      <c r="Q624" s="360"/>
      <c r="R624" s="360"/>
      <c r="S624" s="360">
        <f t="shared" si="74"/>
        <v>0</v>
      </c>
      <c r="T624" s="360"/>
      <c r="U624" s="360"/>
      <c r="V624" s="360"/>
      <c r="W624" s="360"/>
      <c r="X624" s="360"/>
      <c r="Y624" s="360"/>
      <c r="Z624" s="360">
        <f t="shared" si="71"/>
        <v>0</v>
      </c>
      <c r="AA624" s="360"/>
      <c r="AB624" s="360"/>
      <c r="AC624" s="360"/>
      <c r="AD624" s="360"/>
      <c r="AE624" s="360"/>
      <c r="AF624" s="360"/>
      <c r="AG624" s="360"/>
      <c r="AH624" s="360"/>
      <c r="AI624" s="360"/>
      <c r="AJ624" s="360"/>
      <c r="AK624" s="360"/>
      <c r="AL624" s="360"/>
      <c r="AM624" s="360"/>
      <c r="AN624" s="360"/>
      <c r="AO624" s="360"/>
      <c r="AP624" s="360">
        <f t="shared" si="72"/>
        <v>0</v>
      </c>
      <c r="AQ624" s="360"/>
      <c r="AR624" s="360"/>
      <c r="AS624" s="360"/>
      <c r="AT624" s="364"/>
      <c r="AU624" s="357" t="s">
        <v>1797</v>
      </c>
      <c r="AV624" s="360" t="s">
        <v>196</v>
      </c>
      <c r="AW624" s="360" t="s">
        <v>198</v>
      </c>
      <c r="AX624" s="364"/>
      <c r="AY624" s="364"/>
      <c r="AZ624" s="383"/>
    </row>
    <row r="625" spans="1:52" s="356" customFormat="1" ht="31.15" customHeight="1">
      <c r="A625" s="357">
        <v>587</v>
      </c>
      <c r="B625" s="357">
        <v>71</v>
      </c>
      <c r="C625" s="357" t="s">
        <v>324</v>
      </c>
      <c r="D625" s="382" t="s">
        <v>2370</v>
      </c>
      <c r="E625" s="360">
        <v>0.19</v>
      </c>
      <c r="F625" s="360"/>
      <c r="G625" s="360" t="s">
        <v>304</v>
      </c>
      <c r="H625" s="360">
        <f t="shared" si="73"/>
        <v>0.19</v>
      </c>
      <c r="I625" s="360">
        <f t="shared" si="70"/>
        <v>0.19</v>
      </c>
      <c r="J625" s="360">
        <v>0.19</v>
      </c>
      <c r="K625" s="360"/>
      <c r="L625" s="360"/>
      <c r="M625" s="360"/>
      <c r="N625" s="360"/>
      <c r="O625" s="360"/>
      <c r="P625" s="360"/>
      <c r="Q625" s="360"/>
      <c r="R625" s="360"/>
      <c r="S625" s="360">
        <f t="shared" si="74"/>
        <v>0</v>
      </c>
      <c r="T625" s="360"/>
      <c r="U625" s="360"/>
      <c r="V625" s="360"/>
      <c r="W625" s="360"/>
      <c r="X625" s="360"/>
      <c r="Y625" s="360"/>
      <c r="Z625" s="360">
        <f t="shared" si="71"/>
        <v>0</v>
      </c>
      <c r="AA625" s="360"/>
      <c r="AB625" s="360"/>
      <c r="AC625" s="360"/>
      <c r="AD625" s="360"/>
      <c r="AE625" s="360"/>
      <c r="AF625" s="360"/>
      <c r="AG625" s="360"/>
      <c r="AH625" s="360"/>
      <c r="AI625" s="360"/>
      <c r="AJ625" s="360"/>
      <c r="AK625" s="360"/>
      <c r="AL625" s="360"/>
      <c r="AM625" s="360"/>
      <c r="AN625" s="360"/>
      <c r="AO625" s="360"/>
      <c r="AP625" s="360">
        <f t="shared" si="72"/>
        <v>0</v>
      </c>
      <c r="AQ625" s="360"/>
      <c r="AR625" s="360"/>
      <c r="AS625" s="360"/>
      <c r="AT625" s="364"/>
      <c r="AU625" s="357" t="s">
        <v>1797</v>
      </c>
      <c r="AV625" s="360" t="s">
        <v>196</v>
      </c>
      <c r="AW625" s="360" t="s">
        <v>198</v>
      </c>
      <c r="AX625" s="364"/>
      <c r="AY625" s="364"/>
      <c r="AZ625" s="383"/>
    </row>
    <row r="626" spans="1:52" s="356" customFormat="1" ht="15.6" customHeight="1">
      <c r="A626" s="357">
        <v>589</v>
      </c>
      <c r="B626" s="357">
        <v>72</v>
      </c>
      <c r="C626" s="357" t="s">
        <v>324</v>
      </c>
      <c r="D626" s="382" t="s">
        <v>2371</v>
      </c>
      <c r="E626" s="360">
        <v>0.1</v>
      </c>
      <c r="F626" s="360"/>
      <c r="G626" s="360" t="s">
        <v>304</v>
      </c>
      <c r="H626" s="360">
        <f t="shared" si="73"/>
        <v>0.1</v>
      </c>
      <c r="I626" s="360">
        <f t="shared" si="70"/>
        <v>0.1</v>
      </c>
      <c r="J626" s="360">
        <v>0.1</v>
      </c>
      <c r="K626" s="360"/>
      <c r="L626" s="360"/>
      <c r="M626" s="360"/>
      <c r="N626" s="360"/>
      <c r="O626" s="360"/>
      <c r="P626" s="360"/>
      <c r="Q626" s="360"/>
      <c r="R626" s="360"/>
      <c r="S626" s="360">
        <f t="shared" si="74"/>
        <v>0</v>
      </c>
      <c r="T626" s="360"/>
      <c r="U626" s="360"/>
      <c r="V626" s="360"/>
      <c r="W626" s="360"/>
      <c r="X626" s="360"/>
      <c r="Y626" s="360"/>
      <c r="Z626" s="360">
        <f t="shared" si="71"/>
        <v>0</v>
      </c>
      <c r="AA626" s="360"/>
      <c r="AB626" s="360"/>
      <c r="AC626" s="360"/>
      <c r="AD626" s="360"/>
      <c r="AE626" s="360"/>
      <c r="AF626" s="360"/>
      <c r="AG626" s="360"/>
      <c r="AH626" s="360"/>
      <c r="AI626" s="360"/>
      <c r="AJ626" s="360"/>
      <c r="AK626" s="360"/>
      <c r="AL626" s="360"/>
      <c r="AM626" s="360"/>
      <c r="AN626" s="360"/>
      <c r="AO626" s="360"/>
      <c r="AP626" s="360">
        <f t="shared" si="72"/>
        <v>0</v>
      </c>
      <c r="AQ626" s="360"/>
      <c r="AR626" s="360"/>
      <c r="AS626" s="360"/>
      <c r="AT626" s="364"/>
      <c r="AU626" s="357" t="s">
        <v>1797</v>
      </c>
      <c r="AV626" s="360" t="s">
        <v>196</v>
      </c>
      <c r="AW626" s="360" t="s">
        <v>198</v>
      </c>
      <c r="AX626" s="364"/>
      <c r="AY626" s="364"/>
      <c r="AZ626" s="383"/>
    </row>
    <row r="627" spans="1:52" s="356" customFormat="1" ht="15.6" customHeight="1">
      <c r="A627" s="357">
        <v>590</v>
      </c>
      <c r="B627" s="357">
        <v>73</v>
      </c>
      <c r="C627" s="357" t="s">
        <v>324</v>
      </c>
      <c r="D627" s="382" t="s">
        <v>2372</v>
      </c>
      <c r="E627" s="360">
        <v>0.24</v>
      </c>
      <c r="F627" s="360"/>
      <c r="G627" s="360" t="s">
        <v>304</v>
      </c>
      <c r="H627" s="360">
        <f t="shared" si="73"/>
        <v>0.24</v>
      </c>
      <c r="I627" s="360">
        <f t="shared" si="70"/>
        <v>0.24</v>
      </c>
      <c r="J627" s="360">
        <v>0.24</v>
      </c>
      <c r="K627" s="360"/>
      <c r="L627" s="360"/>
      <c r="M627" s="360"/>
      <c r="N627" s="360"/>
      <c r="O627" s="360"/>
      <c r="P627" s="360"/>
      <c r="Q627" s="360"/>
      <c r="R627" s="360"/>
      <c r="S627" s="360">
        <f t="shared" si="74"/>
        <v>0</v>
      </c>
      <c r="T627" s="360"/>
      <c r="U627" s="360"/>
      <c r="V627" s="360"/>
      <c r="W627" s="360"/>
      <c r="X627" s="360"/>
      <c r="Y627" s="360"/>
      <c r="Z627" s="360">
        <f t="shared" si="71"/>
        <v>0</v>
      </c>
      <c r="AA627" s="360"/>
      <c r="AB627" s="360"/>
      <c r="AC627" s="360"/>
      <c r="AD627" s="360"/>
      <c r="AE627" s="360"/>
      <c r="AF627" s="360"/>
      <c r="AG627" s="360"/>
      <c r="AH627" s="360"/>
      <c r="AI627" s="360"/>
      <c r="AJ627" s="360"/>
      <c r="AK627" s="360"/>
      <c r="AL627" s="360"/>
      <c r="AM627" s="360"/>
      <c r="AN627" s="360"/>
      <c r="AO627" s="360"/>
      <c r="AP627" s="360">
        <f t="shared" si="72"/>
        <v>0</v>
      </c>
      <c r="AQ627" s="360"/>
      <c r="AR627" s="360"/>
      <c r="AS627" s="360"/>
      <c r="AT627" s="364"/>
      <c r="AU627" s="357" t="s">
        <v>1797</v>
      </c>
      <c r="AV627" s="360" t="s">
        <v>196</v>
      </c>
      <c r="AW627" s="360" t="s">
        <v>198</v>
      </c>
      <c r="AX627" s="364"/>
      <c r="AY627" s="364"/>
      <c r="AZ627" s="383"/>
    </row>
    <row r="628" spans="1:52" s="356" customFormat="1" ht="46.9" customHeight="1">
      <c r="A628" s="357">
        <v>592</v>
      </c>
      <c r="B628" s="357">
        <v>74</v>
      </c>
      <c r="C628" s="357" t="s">
        <v>324</v>
      </c>
      <c r="D628" s="452" t="s">
        <v>1250</v>
      </c>
      <c r="E628" s="360">
        <v>0.54</v>
      </c>
      <c r="F628" s="360"/>
      <c r="G628" s="360" t="s">
        <v>1251</v>
      </c>
      <c r="H628" s="360">
        <f t="shared" si="73"/>
        <v>0.54</v>
      </c>
      <c r="I628" s="360">
        <f t="shared" si="70"/>
        <v>0</v>
      </c>
      <c r="J628" s="360"/>
      <c r="K628" s="360"/>
      <c r="L628" s="360">
        <v>0.2</v>
      </c>
      <c r="M628" s="360"/>
      <c r="N628" s="360">
        <v>0.14000000000000001</v>
      </c>
      <c r="O628" s="360">
        <v>0.2</v>
      </c>
      <c r="P628" s="360"/>
      <c r="Q628" s="360"/>
      <c r="R628" s="360"/>
      <c r="S628" s="360">
        <f t="shared" si="74"/>
        <v>0</v>
      </c>
      <c r="T628" s="360"/>
      <c r="U628" s="360"/>
      <c r="V628" s="360"/>
      <c r="W628" s="360"/>
      <c r="X628" s="360"/>
      <c r="Y628" s="360"/>
      <c r="Z628" s="360">
        <f t="shared" si="71"/>
        <v>0</v>
      </c>
      <c r="AA628" s="360"/>
      <c r="AB628" s="360"/>
      <c r="AC628" s="360"/>
      <c r="AD628" s="360"/>
      <c r="AE628" s="360"/>
      <c r="AF628" s="360"/>
      <c r="AG628" s="360"/>
      <c r="AH628" s="360"/>
      <c r="AI628" s="360"/>
      <c r="AJ628" s="360"/>
      <c r="AK628" s="360"/>
      <c r="AL628" s="360"/>
      <c r="AM628" s="360"/>
      <c r="AN628" s="360"/>
      <c r="AO628" s="360"/>
      <c r="AP628" s="360">
        <f t="shared" si="72"/>
        <v>0</v>
      </c>
      <c r="AQ628" s="360"/>
      <c r="AR628" s="360"/>
      <c r="AS628" s="360"/>
      <c r="AT628" s="364" t="s">
        <v>201</v>
      </c>
      <c r="AU628" s="357" t="s">
        <v>1797</v>
      </c>
      <c r="AV628" s="360" t="s">
        <v>196</v>
      </c>
      <c r="AW628" s="360" t="s">
        <v>198</v>
      </c>
      <c r="AX628" s="364"/>
      <c r="AY628" s="364"/>
      <c r="AZ628" s="453"/>
    </row>
    <row r="629" spans="1:52" s="356" customFormat="1" ht="15.6" customHeight="1">
      <c r="A629" s="357">
        <v>593</v>
      </c>
      <c r="B629" s="357">
        <v>75</v>
      </c>
      <c r="C629" s="357" t="s">
        <v>324</v>
      </c>
      <c r="D629" s="452" t="s">
        <v>1252</v>
      </c>
      <c r="E629" s="360">
        <v>0.1</v>
      </c>
      <c r="F629" s="360"/>
      <c r="G629" s="360" t="s">
        <v>308</v>
      </c>
      <c r="H629" s="360">
        <f t="shared" si="73"/>
        <v>0.1</v>
      </c>
      <c r="I629" s="360">
        <f t="shared" si="70"/>
        <v>0</v>
      </c>
      <c r="J629" s="360"/>
      <c r="K629" s="360"/>
      <c r="L629" s="360"/>
      <c r="M629" s="360"/>
      <c r="N629" s="360">
        <v>0.1</v>
      </c>
      <c r="O629" s="360"/>
      <c r="P629" s="360"/>
      <c r="Q629" s="360"/>
      <c r="R629" s="360"/>
      <c r="S629" s="360">
        <f t="shared" si="74"/>
        <v>0</v>
      </c>
      <c r="T629" s="360"/>
      <c r="U629" s="360"/>
      <c r="V629" s="360"/>
      <c r="W629" s="360"/>
      <c r="X629" s="360"/>
      <c r="Y629" s="360"/>
      <c r="Z629" s="360">
        <f t="shared" si="71"/>
        <v>0</v>
      </c>
      <c r="AA629" s="360"/>
      <c r="AB629" s="360"/>
      <c r="AC629" s="360"/>
      <c r="AD629" s="360"/>
      <c r="AE629" s="360"/>
      <c r="AF629" s="360"/>
      <c r="AG629" s="360"/>
      <c r="AH629" s="360"/>
      <c r="AI629" s="360"/>
      <c r="AJ629" s="360"/>
      <c r="AK629" s="360"/>
      <c r="AL629" s="360"/>
      <c r="AM629" s="360"/>
      <c r="AN629" s="360"/>
      <c r="AO629" s="360"/>
      <c r="AP629" s="360">
        <f t="shared" si="72"/>
        <v>0</v>
      </c>
      <c r="AQ629" s="360"/>
      <c r="AR629" s="360"/>
      <c r="AS629" s="360"/>
      <c r="AT629" s="364" t="s">
        <v>1253</v>
      </c>
      <c r="AU629" s="357" t="s">
        <v>1797</v>
      </c>
      <c r="AV629" s="360" t="s">
        <v>196</v>
      </c>
      <c r="AW629" s="360" t="s">
        <v>198</v>
      </c>
      <c r="AX629" s="364"/>
      <c r="AY629" s="364"/>
      <c r="AZ629" s="453"/>
    </row>
    <row r="630" spans="1:52" s="356" customFormat="1" ht="15.6" customHeight="1">
      <c r="A630" s="357">
        <v>594</v>
      </c>
      <c r="B630" s="357">
        <v>76</v>
      </c>
      <c r="C630" s="357" t="s">
        <v>324</v>
      </c>
      <c r="D630" s="452" t="s">
        <v>1254</v>
      </c>
      <c r="E630" s="360">
        <v>0.1</v>
      </c>
      <c r="F630" s="360"/>
      <c r="G630" s="360" t="s">
        <v>308</v>
      </c>
      <c r="H630" s="360">
        <f t="shared" si="73"/>
        <v>0.1</v>
      </c>
      <c r="I630" s="360">
        <f t="shared" si="70"/>
        <v>0</v>
      </c>
      <c r="J630" s="360"/>
      <c r="K630" s="360"/>
      <c r="L630" s="360"/>
      <c r="M630" s="360"/>
      <c r="N630" s="360">
        <v>0.1</v>
      </c>
      <c r="O630" s="360"/>
      <c r="P630" s="360"/>
      <c r="Q630" s="360"/>
      <c r="R630" s="360"/>
      <c r="S630" s="360">
        <f t="shared" si="74"/>
        <v>0</v>
      </c>
      <c r="T630" s="360"/>
      <c r="U630" s="360"/>
      <c r="V630" s="360"/>
      <c r="W630" s="360"/>
      <c r="X630" s="360"/>
      <c r="Y630" s="360"/>
      <c r="Z630" s="360">
        <f t="shared" si="71"/>
        <v>0</v>
      </c>
      <c r="AA630" s="360"/>
      <c r="AB630" s="360"/>
      <c r="AC630" s="360"/>
      <c r="AD630" s="360"/>
      <c r="AE630" s="360"/>
      <c r="AF630" s="360"/>
      <c r="AG630" s="360"/>
      <c r="AH630" s="360"/>
      <c r="AI630" s="360"/>
      <c r="AJ630" s="360"/>
      <c r="AK630" s="360"/>
      <c r="AL630" s="360"/>
      <c r="AM630" s="360"/>
      <c r="AN630" s="360"/>
      <c r="AO630" s="360"/>
      <c r="AP630" s="360">
        <f t="shared" si="72"/>
        <v>0</v>
      </c>
      <c r="AQ630" s="360"/>
      <c r="AR630" s="360"/>
      <c r="AS630" s="360"/>
      <c r="AT630" s="364" t="s">
        <v>600</v>
      </c>
      <c r="AU630" s="357" t="s">
        <v>1797</v>
      </c>
      <c r="AV630" s="360" t="s">
        <v>196</v>
      </c>
      <c r="AW630" s="360" t="s">
        <v>198</v>
      </c>
      <c r="AX630" s="364"/>
      <c r="AY630" s="364"/>
      <c r="AZ630" s="453"/>
    </row>
    <row r="631" spans="1:52" s="356" customFormat="1" ht="15.6" customHeight="1">
      <c r="A631" s="357">
        <v>597</v>
      </c>
      <c r="B631" s="357">
        <v>77</v>
      </c>
      <c r="C631" s="357" t="s">
        <v>324</v>
      </c>
      <c r="D631" s="483" t="s">
        <v>1255</v>
      </c>
      <c r="E631" s="360">
        <v>0.14000000000000001</v>
      </c>
      <c r="F631" s="360"/>
      <c r="G631" s="360" t="s">
        <v>190</v>
      </c>
      <c r="H631" s="360">
        <f t="shared" si="73"/>
        <v>0.14000000000000001</v>
      </c>
      <c r="I631" s="360">
        <f t="shared" si="70"/>
        <v>0</v>
      </c>
      <c r="J631" s="360"/>
      <c r="K631" s="360"/>
      <c r="L631" s="360">
        <v>0.14000000000000001</v>
      </c>
      <c r="M631" s="360"/>
      <c r="N631" s="360"/>
      <c r="O631" s="360"/>
      <c r="P631" s="360"/>
      <c r="Q631" s="360"/>
      <c r="R631" s="360"/>
      <c r="S631" s="360">
        <f t="shared" si="74"/>
        <v>0</v>
      </c>
      <c r="T631" s="360"/>
      <c r="U631" s="360"/>
      <c r="V631" s="360"/>
      <c r="W631" s="360"/>
      <c r="X631" s="360"/>
      <c r="Y631" s="360"/>
      <c r="Z631" s="360">
        <f t="shared" si="71"/>
        <v>0</v>
      </c>
      <c r="AA631" s="360"/>
      <c r="AB631" s="360"/>
      <c r="AC631" s="360"/>
      <c r="AD631" s="360"/>
      <c r="AE631" s="360"/>
      <c r="AF631" s="360"/>
      <c r="AG631" s="360"/>
      <c r="AH631" s="360"/>
      <c r="AI631" s="360"/>
      <c r="AJ631" s="360"/>
      <c r="AK631" s="360"/>
      <c r="AL631" s="360"/>
      <c r="AM631" s="360"/>
      <c r="AN631" s="360"/>
      <c r="AO631" s="360"/>
      <c r="AP631" s="360">
        <f t="shared" si="72"/>
        <v>0</v>
      </c>
      <c r="AQ631" s="360"/>
      <c r="AR631" s="360"/>
      <c r="AS631" s="360"/>
      <c r="AT631" s="364" t="s">
        <v>1256</v>
      </c>
      <c r="AU631" s="357" t="s">
        <v>1797</v>
      </c>
      <c r="AV631" s="360" t="s">
        <v>196</v>
      </c>
      <c r="AW631" s="360" t="s">
        <v>198</v>
      </c>
      <c r="AX631" s="364"/>
      <c r="AY631" s="364"/>
      <c r="AZ631" s="488"/>
    </row>
    <row r="632" spans="1:52" s="356" customFormat="1" ht="15.6" customHeight="1">
      <c r="A632" s="357">
        <v>597</v>
      </c>
      <c r="B632" s="357">
        <v>78</v>
      </c>
      <c r="C632" s="357" t="s">
        <v>324</v>
      </c>
      <c r="D632" s="483" t="s">
        <v>1257</v>
      </c>
      <c r="E632" s="360">
        <v>0.5</v>
      </c>
      <c r="F632" s="360"/>
      <c r="G632" s="360" t="s">
        <v>190</v>
      </c>
      <c r="H632" s="360">
        <f t="shared" si="73"/>
        <v>0.5</v>
      </c>
      <c r="I632" s="360">
        <f t="shared" si="70"/>
        <v>0</v>
      </c>
      <c r="J632" s="360"/>
      <c r="K632" s="360"/>
      <c r="L632" s="360">
        <v>0.5</v>
      </c>
      <c r="M632" s="360"/>
      <c r="N632" s="360"/>
      <c r="O632" s="360"/>
      <c r="P632" s="360"/>
      <c r="Q632" s="360"/>
      <c r="R632" s="360"/>
      <c r="S632" s="360">
        <f t="shared" si="74"/>
        <v>0</v>
      </c>
      <c r="T632" s="360"/>
      <c r="U632" s="360"/>
      <c r="V632" s="360"/>
      <c r="W632" s="360"/>
      <c r="X632" s="360"/>
      <c r="Y632" s="360"/>
      <c r="Z632" s="360">
        <f t="shared" si="71"/>
        <v>0</v>
      </c>
      <c r="AA632" s="360"/>
      <c r="AB632" s="360"/>
      <c r="AC632" s="360"/>
      <c r="AD632" s="360"/>
      <c r="AE632" s="360"/>
      <c r="AF632" s="360"/>
      <c r="AG632" s="360"/>
      <c r="AH632" s="360"/>
      <c r="AI632" s="360"/>
      <c r="AJ632" s="360"/>
      <c r="AK632" s="360"/>
      <c r="AL632" s="360"/>
      <c r="AM632" s="360"/>
      <c r="AN632" s="360"/>
      <c r="AO632" s="360"/>
      <c r="AP632" s="360">
        <f t="shared" si="72"/>
        <v>0</v>
      </c>
      <c r="AQ632" s="360"/>
      <c r="AR632" s="360"/>
      <c r="AS632" s="360"/>
      <c r="AT632" s="364" t="s">
        <v>600</v>
      </c>
      <c r="AU632" s="357" t="s">
        <v>1797</v>
      </c>
      <c r="AV632" s="360" t="s">
        <v>197</v>
      </c>
      <c r="AW632" s="360" t="s">
        <v>198</v>
      </c>
      <c r="AX632" s="364"/>
      <c r="AY632" s="364"/>
      <c r="AZ632" s="488"/>
    </row>
    <row r="633" spans="1:52" s="356" customFormat="1" ht="15.6" customHeight="1">
      <c r="A633" s="357">
        <v>604</v>
      </c>
      <c r="B633" s="357">
        <v>79</v>
      </c>
      <c r="C633" s="357" t="s">
        <v>324</v>
      </c>
      <c r="D633" s="452" t="s">
        <v>1258</v>
      </c>
      <c r="E633" s="360">
        <v>0.48</v>
      </c>
      <c r="F633" s="360"/>
      <c r="G633" s="360" t="s">
        <v>311</v>
      </c>
      <c r="H633" s="360">
        <f t="shared" si="73"/>
        <v>0.48</v>
      </c>
      <c r="I633" s="360">
        <f t="shared" ref="I633:I696" si="75">SUM(J633:K633)</f>
        <v>0</v>
      </c>
      <c r="J633" s="360"/>
      <c r="K633" s="360"/>
      <c r="L633" s="360"/>
      <c r="M633" s="360"/>
      <c r="N633" s="360"/>
      <c r="O633" s="360">
        <v>0.48</v>
      </c>
      <c r="P633" s="360"/>
      <c r="Q633" s="360"/>
      <c r="R633" s="360"/>
      <c r="S633" s="360">
        <f t="shared" si="74"/>
        <v>0</v>
      </c>
      <c r="T633" s="360"/>
      <c r="U633" s="360"/>
      <c r="V633" s="360"/>
      <c r="W633" s="360"/>
      <c r="X633" s="360"/>
      <c r="Y633" s="360"/>
      <c r="Z633" s="360">
        <f t="shared" si="71"/>
        <v>0</v>
      </c>
      <c r="AA633" s="360"/>
      <c r="AB633" s="360"/>
      <c r="AC633" s="360"/>
      <c r="AD633" s="360"/>
      <c r="AE633" s="360"/>
      <c r="AF633" s="360"/>
      <c r="AG633" s="360"/>
      <c r="AH633" s="360"/>
      <c r="AI633" s="360"/>
      <c r="AJ633" s="360"/>
      <c r="AK633" s="360"/>
      <c r="AL633" s="360"/>
      <c r="AM633" s="360"/>
      <c r="AN633" s="360"/>
      <c r="AO633" s="360"/>
      <c r="AP633" s="360">
        <f t="shared" si="72"/>
        <v>0</v>
      </c>
      <c r="AQ633" s="360"/>
      <c r="AR633" s="360"/>
      <c r="AS633" s="360"/>
      <c r="AT633" s="364" t="s">
        <v>1259</v>
      </c>
      <c r="AU633" s="357" t="s">
        <v>1795</v>
      </c>
      <c r="AV633" s="360" t="s">
        <v>196</v>
      </c>
      <c r="AW633" s="360" t="s">
        <v>198</v>
      </c>
      <c r="AX633" s="364"/>
      <c r="AY633" s="364"/>
      <c r="AZ633" s="453"/>
    </row>
    <row r="634" spans="1:52" s="356" customFormat="1" ht="46.9" customHeight="1">
      <c r="A634" s="357">
        <v>609</v>
      </c>
      <c r="B634" s="357">
        <v>80</v>
      </c>
      <c r="C634" s="357" t="s">
        <v>324</v>
      </c>
      <c r="D634" s="483" t="s">
        <v>1260</v>
      </c>
      <c r="E634" s="360">
        <v>0.53</v>
      </c>
      <c r="F634" s="360"/>
      <c r="G634" s="360" t="s">
        <v>1261</v>
      </c>
      <c r="H634" s="360">
        <f t="shared" si="73"/>
        <v>0.53</v>
      </c>
      <c r="I634" s="360">
        <f t="shared" si="75"/>
        <v>0</v>
      </c>
      <c r="J634" s="360"/>
      <c r="K634" s="360"/>
      <c r="L634" s="360"/>
      <c r="M634" s="360">
        <v>0.13</v>
      </c>
      <c r="N634" s="360">
        <v>0.3</v>
      </c>
      <c r="O634" s="360">
        <v>0.1</v>
      </c>
      <c r="P634" s="360"/>
      <c r="Q634" s="360"/>
      <c r="R634" s="360"/>
      <c r="S634" s="360">
        <f t="shared" si="74"/>
        <v>0</v>
      </c>
      <c r="T634" s="360"/>
      <c r="U634" s="360"/>
      <c r="V634" s="360"/>
      <c r="W634" s="360"/>
      <c r="X634" s="360"/>
      <c r="Y634" s="360"/>
      <c r="Z634" s="360">
        <f t="shared" si="71"/>
        <v>0</v>
      </c>
      <c r="AA634" s="360"/>
      <c r="AB634" s="360"/>
      <c r="AC634" s="360"/>
      <c r="AD634" s="360"/>
      <c r="AE634" s="360"/>
      <c r="AF634" s="360"/>
      <c r="AG634" s="360"/>
      <c r="AH634" s="360"/>
      <c r="AI634" s="360"/>
      <c r="AJ634" s="360"/>
      <c r="AK634" s="360"/>
      <c r="AL634" s="360"/>
      <c r="AM634" s="360"/>
      <c r="AN634" s="360"/>
      <c r="AO634" s="360"/>
      <c r="AP634" s="360">
        <f t="shared" si="72"/>
        <v>0</v>
      </c>
      <c r="AQ634" s="360"/>
      <c r="AR634" s="360"/>
      <c r="AS634" s="360"/>
      <c r="AT634" s="364"/>
      <c r="AU634" s="357" t="s">
        <v>159</v>
      </c>
      <c r="AV634" s="360" t="s">
        <v>196</v>
      </c>
      <c r="AW634" s="360" t="s">
        <v>198</v>
      </c>
      <c r="AX634" s="364"/>
      <c r="AY634" s="364"/>
      <c r="AZ634" s="488"/>
    </row>
    <row r="635" spans="1:52" s="356" customFormat="1" ht="31.15" customHeight="1">
      <c r="A635" s="357">
        <v>610</v>
      </c>
      <c r="B635" s="357">
        <v>81</v>
      </c>
      <c r="C635" s="357" t="s">
        <v>324</v>
      </c>
      <c r="D635" s="483" t="s">
        <v>2373</v>
      </c>
      <c r="E635" s="360">
        <v>0.7</v>
      </c>
      <c r="F635" s="360"/>
      <c r="G635" s="360" t="s">
        <v>1262</v>
      </c>
      <c r="H635" s="360">
        <f t="shared" si="73"/>
        <v>0.7</v>
      </c>
      <c r="I635" s="360">
        <f t="shared" si="75"/>
        <v>0</v>
      </c>
      <c r="J635" s="360"/>
      <c r="K635" s="360"/>
      <c r="L635" s="360"/>
      <c r="M635" s="360">
        <v>0.28000000000000003</v>
      </c>
      <c r="N635" s="360"/>
      <c r="O635" s="360"/>
      <c r="P635" s="360"/>
      <c r="Q635" s="360"/>
      <c r="R635" s="360"/>
      <c r="S635" s="360">
        <f t="shared" si="74"/>
        <v>0</v>
      </c>
      <c r="T635" s="360"/>
      <c r="U635" s="360"/>
      <c r="V635" s="360"/>
      <c r="W635" s="360"/>
      <c r="X635" s="360"/>
      <c r="Y635" s="360"/>
      <c r="Z635" s="360">
        <f t="shared" ref="Z635:Z698" si="76">SUM(AA635:AO635)</f>
        <v>0.42</v>
      </c>
      <c r="AA635" s="360"/>
      <c r="AB635" s="360">
        <v>0.42</v>
      </c>
      <c r="AC635" s="360"/>
      <c r="AD635" s="360"/>
      <c r="AE635" s="360"/>
      <c r="AF635" s="360"/>
      <c r="AG635" s="360"/>
      <c r="AH635" s="360"/>
      <c r="AI635" s="360"/>
      <c r="AJ635" s="360"/>
      <c r="AK635" s="360"/>
      <c r="AL635" s="360"/>
      <c r="AM635" s="360"/>
      <c r="AN635" s="360"/>
      <c r="AO635" s="360"/>
      <c r="AP635" s="360">
        <f t="shared" ref="AP635:AP698" si="77">SUM(AQ635:AS635)</f>
        <v>0</v>
      </c>
      <c r="AQ635" s="360"/>
      <c r="AR635" s="360"/>
      <c r="AS635" s="360"/>
      <c r="AT635" s="364" t="s">
        <v>1263</v>
      </c>
      <c r="AU635" s="357" t="s">
        <v>159</v>
      </c>
      <c r="AV635" s="360" t="s">
        <v>196</v>
      </c>
      <c r="AW635" s="360" t="s">
        <v>198</v>
      </c>
      <c r="AX635" s="364"/>
      <c r="AY635" s="364" t="s">
        <v>2359</v>
      </c>
      <c r="AZ635" s="385" t="s">
        <v>1696</v>
      </c>
    </row>
    <row r="636" spans="1:52" s="356" customFormat="1" ht="31.15" customHeight="1">
      <c r="A636" s="357">
        <v>604</v>
      </c>
      <c r="B636" s="357">
        <v>82</v>
      </c>
      <c r="C636" s="357" t="s">
        <v>324</v>
      </c>
      <c r="D636" s="452" t="s">
        <v>1264</v>
      </c>
      <c r="E636" s="360">
        <v>0.3</v>
      </c>
      <c r="F636" s="360"/>
      <c r="G636" s="360" t="s">
        <v>308</v>
      </c>
      <c r="H636" s="360">
        <f t="shared" si="73"/>
        <v>0.3</v>
      </c>
      <c r="I636" s="360">
        <f t="shared" si="75"/>
        <v>0</v>
      </c>
      <c r="J636" s="360"/>
      <c r="K636" s="360"/>
      <c r="L636" s="360"/>
      <c r="M636" s="360"/>
      <c r="N636" s="360">
        <v>0.3</v>
      </c>
      <c r="O636" s="360"/>
      <c r="P636" s="360"/>
      <c r="Q636" s="360"/>
      <c r="R636" s="360"/>
      <c r="S636" s="360">
        <f t="shared" si="74"/>
        <v>0</v>
      </c>
      <c r="T636" s="360"/>
      <c r="U636" s="360"/>
      <c r="V636" s="360"/>
      <c r="W636" s="360"/>
      <c r="X636" s="360"/>
      <c r="Y636" s="360"/>
      <c r="Z636" s="360">
        <f t="shared" si="76"/>
        <v>0</v>
      </c>
      <c r="AA636" s="360"/>
      <c r="AB636" s="360"/>
      <c r="AC636" s="360"/>
      <c r="AD636" s="360"/>
      <c r="AE636" s="360"/>
      <c r="AF636" s="360"/>
      <c r="AG636" s="360"/>
      <c r="AH636" s="360"/>
      <c r="AI636" s="360"/>
      <c r="AJ636" s="360"/>
      <c r="AK636" s="360"/>
      <c r="AL636" s="360"/>
      <c r="AM636" s="360"/>
      <c r="AN636" s="360"/>
      <c r="AO636" s="360"/>
      <c r="AP636" s="360">
        <f t="shared" si="77"/>
        <v>0</v>
      </c>
      <c r="AQ636" s="360"/>
      <c r="AR636" s="360"/>
      <c r="AS636" s="360"/>
      <c r="AT636" s="364"/>
      <c r="AU636" s="357" t="s">
        <v>159</v>
      </c>
      <c r="AV636" s="360" t="s">
        <v>197</v>
      </c>
      <c r="AW636" s="360" t="s">
        <v>198</v>
      </c>
      <c r="AX636" s="364"/>
      <c r="AY636" s="364"/>
      <c r="AZ636" s="453"/>
    </row>
    <row r="637" spans="1:52" s="356" customFormat="1" ht="15.6" customHeight="1">
      <c r="A637" s="357">
        <v>609</v>
      </c>
      <c r="B637" s="357">
        <v>83</v>
      </c>
      <c r="C637" s="357" t="s">
        <v>324</v>
      </c>
      <c r="D637" s="483" t="s">
        <v>1265</v>
      </c>
      <c r="E637" s="360">
        <v>0.1</v>
      </c>
      <c r="F637" s="360"/>
      <c r="G637" s="360" t="s">
        <v>308</v>
      </c>
      <c r="H637" s="360">
        <f t="shared" si="73"/>
        <v>0.1</v>
      </c>
      <c r="I637" s="360">
        <f t="shared" si="75"/>
        <v>0</v>
      </c>
      <c r="J637" s="360"/>
      <c r="K637" s="360"/>
      <c r="L637" s="360"/>
      <c r="M637" s="360"/>
      <c r="N637" s="360">
        <v>0.1</v>
      </c>
      <c r="O637" s="360"/>
      <c r="P637" s="360"/>
      <c r="Q637" s="360"/>
      <c r="R637" s="360"/>
      <c r="S637" s="360">
        <f t="shared" si="74"/>
        <v>0</v>
      </c>
      <c r="T637" s="360"/>
      <c r="U637" s="360"/>
      <c r="V637" s="360"/>
      <c r="W637" s="360"/>
      <c r="X637" s="360"/>
      <c r="Y637" s="360"/>
      <c r="Z637" s="360">
        <f t="shared" si="76"/>
        <v>0</v>
      </c>
      <c r="AA637" s="360"/>
      <c r="AB637" s="360"/>
      <c r="AC637" s="360"/>
      <c r="AD637" s="360"/>
      <c r="AE637" s="360"/>
      <c r="AF637" s="360"/>
      <c r="AG637" s="360"/>
      <c r="AH637" s="360"/>
      <c r="AI637" s="360"/>
      <c r="AJ637" s="360"/>
      <c r="AK637" s="360"/>
      <c r="AL637" s="360"/>
      <c r="AM637" s="360"/>
      <c r="AN637" s="360"/>
      <c r="AO637" s="360"/>
      <c r="AP637" s="360">
        <f t="shared" si="77"/>
        <v>0</v>
      </c>
      <c r="AQ637" s="360"/>
      <c r="AR637" s="360"/>
      <c r="AS637" s="360"/>
      <c r="AT637" s="364"/>
      <c r="AU637" s="357" t="s">
        <v>159</v>
      </c>
      <c r="AV637" s="360" t="s">
        <v>197</v>
      </c>
      <c r="AW637" s="360" t="s">
        <v>198</v>
      </c>
      <c r="AX637" s="364"/>
      <c r="AY637" s="364"/>
      <c r="AZ637" s="488"/>
    </row>
    <row r="638" spans="1:52" s="356" customFormat="1" ht="15.6" customHeight="1">
      <c r="A638" s="357">
        <v>610</v>
      </c>
      <c r="B638" s="357">
        <v>84</v>
      </c>
      <c r="C638" s="357" t="s">
        <v>324</v>
      </c>
      <c r="D638" s="483" t="s">
        <v>1266</v>
      </c>
      <c r="E638" s="360">
        <v>0.3</v>
      </c>
      <c r="F638" s="360"/>
      <c r="G638" s="360" t="s">
        <v>308</v>
      </c>
      <c r="H638" s="360">
        <f t="shared" si="73"/>
        <v>0.3</v>
      </c>
      <c r="I638" s="360">
        <f t="shared" si="75"/>
        <v>0</v>
      </c>
      <c r="J638" s="360"/>
      <c r="K638" s="360"/>
      <c r="L638" s="360"/>
      <c r="M638" s="360"/>
      <c r="N638" s="360">
        <v>0.3</v>
      </c>
      <c r="O638" s="360"/>
      <c r="P638" s="360"/>
      <c r="Q638" s="360"/>
      <c r="R638" s="360"/>
      <c r="S638" s="360">
        <f t="shared" si="74"/>
        <v>0</v>
      </c>
      <c r="T638" s="360"/>
      <c r="U638" s="360"/>
      <c r="V638" s="360"/>
      <c r="W638" s="360"/>
      <c r="X638" s="360"/>
      <c r="Y638" s="360"/>
      <c r="Z638" s="360">
        <f t="shared" si="76"/>
        <v>0</v>
      </c>
      <c r="AA638" s="360"/>
      <c r="AB638" s="360"/>
      <c r="AC638" s="360"/>
      <c r="AD638" s="360"/>
      <c r="AE638" s="360"/>
      <c r="AF638" s="360"/>
      <c r="AG638" s="360"/>
      <c r="AH638" s="360"/>
      <c r="AI638" s="360"/>
      <c r="AJ638" s="360"/>
      <c r="AK638" s="360"/>
      <c r="AL638" s="360"/>
      <c r="AM638" s="360"/>
      <c r="AN638" s="360"/>
      <c r="AO638" s="360"/>
      <c r="AP638" s="360">
        <f t="shared" si="77"/>
        <v>0</v>
      </c>
      <c r="AQ638" s="360"/>
      <c r="AR638" s="360"/>
      <c r="AS638" s="360"/>
      <c r="AT638" s="364"/>
      <c r="AU638" s="357" t="s">
        <v>159</v>
      </c>
      <c r="AV638" s="360" t="s">
        <v>197</v>
      </c>
      <c r="AW638" s="360" t="s">
        <v>198</v>
      </c>
      <c r="AX638" s="364"/>
      <c r="AY638" s="364" t="s">
        <v>2359</v>
      </c>
      <c r="AZ638" s="385" t="s">
        <v>1696</v>
      </c>
    </row>
    <row r="639" spans="1:52" s="356" customFormat="1" ht="31.15" customHeight="1">
      <c r="A639" s="357">
        <v>604</v>
      </c>
      <c r="B639" s="357">
        <v>85</v>
      </c>
      <c r="C639" s="357" t="s">
        <v>324</v>
      </c>
      <c r="D639" s="452" t="s">
        <v>2374</v>
      </c>
      <c r="E639" s="360">
        <v>0.31</v>
      </c>
      <c r="F639" s="360"/>
      <c r="G639" s="360" t="s">
        <v>308</v>
      </c>
      <c r="H639" s="360">
        <f t="shared" si="73"/>
        <v>0.31</v>
      </c>
      <c r="I639" s="360">
        <f t="shared" si="75"/>
        <v>0</v>
      </c>
      <c r="J639" s="360"/>
      <c r="K639" s="360"/>
      <c r="L639" s="360"/>
      <c r="M639" s="360"/>
      <c r="N639" s="360">
        <v>0.31</v>
      </c>
      <c r="O639" s="360"/>
      <c r="P639" s="360"/>
      <c r="Q639" s="360"/>
      <c r="R639" s="360"/>
      <c r="S639" s="360">
        <f t="shared" si="74"/>
        <v>0</v>
      </c>
      <c r="T639" s="360"/>
      <c r="U639" s="360"/>
      <c r="V639" s="360"/>
      <c r="W639" s="360"/>
      <c r="X639" s="360"/>
      <c r="Y639" s="360"/>
      <c r="Z639" s="360">
        <f t="shared" si="76"/>
        <v>0</v>
      </c>
      <c r="AA639" s="360"/>
      <c r="AB639" s="360"/>
      <c r="AC639" s="360"/>
      <c r="AD639" s="360"/>
      <c r="AE639" s="360"/>
      <c r="AF639" s="360"/>
      <c r="AG639" s="360"/>
      <c r="AH639" s="360"/>
      <c r="AI639" s="360"/>
      <c r="AJ639" s="360"/>
      <c r="AK639" s="360"/>
      <c r="AL639" s="360"/>
      <c r="AM639" s="360"/>
      <c r="AN639" s="360"/>
      <c r="AO639" s="360"/>
      <c r="AP639" s="360">
        <f t="shared" si="77"/>
        <v>0</v>
      </c>
      <c r="AQ639" s="360"/>
      <c r="AR639" s="360"/>
      <c r="AS639" s="360"/>
      <c r="AT639" s="364" t="s">
        <v>1267</v>
      </c>
      <c r="AU639" s="357" t="s">
        <v>159</v>
      </c>
      <c r="AV639" s="360" t="s">
        <v>197</v>
      </c>
      <c r="AW639" s="360" t="s">
        <v>198</v>
      </c>
      <c r="AX639" s="364"/>
      <c r="AY639" s="364"/>
      <c r="AZ639" s="453"/>
    </row>
    <row r="640" spans="1:52" s="356" customFormat="1" ht="39" customHeight="1">
      <c r="A640" s="357">
        <v>609</v>
      </c>
      <c r="B640" s="357">
        <v>86</v>
      </c>
      <c r="C640" s="357" t="s">
        <v>324</v>
      </c>
      <c r="D640" s="483" t="s">
        <v>1268</v>
      </c>
      <c r="E640" s="360">
        <v>0.2</v>
      </c>
      <c r="F640" s="360"/>
      <c r="G640" s="360" t="s">
        <v>191</v>
      </c>
      <c r="H640" s="360">
        <f t="shared" si="73"/>
        <v>0.2</v>
      </c>
      <c r="I640" s="360">
        <f t="shared" si="75"/>
        <v>0</v>
      </c>
      <c r="J640" s="360"/>
      <c r="K640" s="360"/>
      <c r="L640" s="360"/>
      <c r="M640" s="360">
        <v>0.2</v>
      </c>
      <c r="N640" s="360"/>
      <c r="O640" s="360"/>
      <c r="P640" s="360"/>
      <c r="Q640" s="360"/>
      <c r="R640" s="360"/>
      <c r="S640" s="360">
        <f t="shared" si="74"/>
        <v>0</v>
      </c>
      <c r="T640" s="360"/>
      <c r="U640" s="360"/>
      <c r="V640" s="360"/>
      <c r="W640" s="360"/>
      <c r="X640" s="360"/>
      <c r="Y640" s="360"/>
      <c r="Z640" s="360">
        <f t="shared" si="76"/>
        <v>0</v>
      </c>
      <c r="AA640" s="360"/>
      <c r="AB640" s="360"/>
      <c r="AC640" s="360"/>
      <c r="AD640" s="360"/>
      <c r="AE640" s="360"/>
      <c r="AF640" s="360"/>
      <c r="AG640" s="360"/>
      <c r="AH640" s="360"/>
      <c r="AI640" s="360"/>
      <c r="AJ640" s="360"/>
      <c r="AK640" s="360"/>
      <c r="AL640" s="360"/>
      <c r="AM640" s="360"/>
      <c r="AN640" s="360"/>
      <c r="AO640" s="360"/>
      <c r="AP640" s="360">
        <f t="shared" si="77"/>
        <v>0</v>
      </c>
      <c r="AQ640" s="360"/>
      <c r="AR640" s="360"/>
      <c r="AS640" s="360"/>
      <c r="AT640" s="364" t="s">
        <v>1267</v>
      </c>
      <c r="AU640" s="357" t="s">
        <v>159</v>
      </c>
      <c r="AV640" s="360" t="s">
        <v>197</v>
      </c>
      <c r="AW640" s="360" t="s">
        <v>198</v>
      </c>
      <c r="AX640" s="364"/>
      <c r="AY640" s="364"/>
      <c r="AZ640" s="488"/>
    </row>
    <row r="641" spans="1:52" s="356" customFormat="1" ht="35.450000000000003" customHeight="1">
      <c r="A641" s="357">
        <v>610</v>
      </c>
      <c r="B641" s="357">
        <v>87</v>
      </c>
      <c r="C641" s="357" t="s">
        <v>324</v>
      </c>
      <c r="D641" s="490" t="s">
        <v>1269</v>
      </c>
      <c r="E641" s="360">
        <v>0.45</v>
      </c>
      <c r="F641" s="360"/>
      <c r="G641" s="360" t="s">
        <v>1270</v>
      </c>
      <c r="H641" s="360">
        <f t="shared" si="73"/>
        <v>0.45</v>
      </c>
      <c r="I641" s="360">
        <f t="shared" si="75"/>
        <v>0</v>
      </c>
      <c r="J641" s="360"/>
      <c r="K641" s="360"/>
      <c r="L641" s="360"/>
      <c r="M641" s="360">
        <v>0.25</v>
      </c>
      <c r="N641" s="360">
        <v>0.2</v>
      </c>
      <c r="O641" s="360"/>
      <c r="P641" s="360"/>
      <c r="Q641" s="360"/>
      <c r="R641" s="360"/>
      <c r="S641" s="360">
        <f t="shared" si="74"/>
        <v>0</v>
      </c>
      <c r="T641" s="360"/>
      <c r="U641" s="360"/>
      <c r="V641" s="360"/>
      <c r="W641" s="360"/>
      <c r="X641" s="360"/>
      <c r="Y641" s="360"/>
      <c r="Z641" s="360">
        <f t="shared" si="76"/>
        <v>0</v>
      </c>
      <c r="AA641" s="360"/>
      <c r="AB641" s="360"/>
      <c r="AC641" s="360"/>
      <c r="AD641" s="360"/>
      <c r="AE641" s="360"/>
      <c r="AF641" s="360"/>
      <c r="AG641" s="360"/>
      <c r="AH641" s="360"/>
      <c r="AI641" s="360"/>
      <c r="AJ641" s="360"/>
      <c r="AK641" s="360"/>
      <c r="AL641" s="360"/>
      <c r="AM641" s="360"/>
      <c r="AN641" s="360"/>
      <c r="AO641" s="360"/>
      <c r="AP641" s="360">
        <f t="shared" si="77"/>
        <v>0</v>
      </c>
      <c r="AQ641" s="360"/>
      <c r="AR641" s="360"/>
      <c r="AS641" s="360"/>
      <c r="AT641" s="364" t="s">
        <v>2446</v>
      </c>
      <c r="AU641" s="357" t="s">
        <v>159</v>
      </c>
      <c r="AV641" s="360" t="s">
        <v>197</v>
      </c>
      <c r="AW641" s="360" t="s">
        <v>198</v>
      </c>
      <c r="AX641" s="364"/>
      <c r="AY641" s="364" t="s">
        <v>2359</v>
      </c>
      <c r="AZ641" s="385" t="s">
        <v>1696</v>
      </c>
    </row>
    <row r="642" spans="1:52" s="356" customFormat="1" ht="38.450000000000003" customHeight="1">
      <c r="A642" s="357">
        <v>604</v>
      </c>
      <c r="B642" s="357">
        <v>88</v>
      </c>
      <c r="C642" s="357" t="s">
        <v>324</v>
      </c>
      <c r="D642" s="452" t="s">
        <v>1271</v>
      </c>
      <c r="E642" s="360">
        <v>0.3</v>
      </c>
      <c r="F642" s="360"/>
      <c r="G642" s="360" t="s">
        <v>308</v>
      </c>
      <c r="H642" s="360">
        <f t="shared" si="73"/>
        <v>0.3</v>
      </c>
      <c r="I642" s="360">
        <f t="shared" si="75"/>
        <v>0</v>
      </c>
      <c r="J642" s="360"/>
      <c r="K642" s="360"/>
      <c r="L642" s="360"/>
      <c r="M642" s="360"/>
      <c r="N642" s="360">
        <v>0.3</v>
      </c>
      <c r="O642" s="360"/>
      <c r="P642" s="360"/>
      <c r="Q642" s="360"/>
      <c r="R642" s="360"/>
      <c r="S642" s="360">
        <f t="shared" si="74"/>
        <v>0</v>
      </c>
      <c r="T642" s="360"/>
      <c r="U642" s="360"/>
      <c r="V642" s="360"/>
      <c r="W642" s="360"/>
      <c r="X642" s="360"/>
      <c r="Y642" s="360"/>
      <c r="Z642" s="360">
        <f t="shared" si="76"/>
        <v>0</v>
      </c>
      <c r="AA642" s="360"/>
      <c r="AB642" s="360"/>
      <c r="AC642" s="360"/>
      <c r="AD642" s="360"/>
      <c r="AE642" s="360"/>
      <c r="AF642" s="360"/>
      <c r="AG642" s="360"/>
      <c r="AH642" s="360"/>
      <c r="AI642" s="360"/>
      <c r="AJ642" s="360"/>
      <c r="AK642" s="360"/>
      <c r="AL642" s="360"/>
      <c r="AM642" s="360"/>
      <c r="AN642" s="360"/>
      <c r="AO642" s="360"/>
      <c r="AP642" s="360">
        <f t="shared" si="77"/>
        <v>0</v>
      </c>
      <c r="AQ642" s="360"/>
      <c r="AR642" s="360"/>
      <c r="AS642" s="360"/>
      <c r="AT642" s="364" t="s">
        <v>2446</v>
      </c>
      <c r="AU642" s="357" t="s">
        <v>159</v>
      </c>
      <c r="AV642" s="360" t="s">
        <v>197</v>
      </c>
      <c r="AW642" s="360" t="s">
        <v>198</v>
      </c>
      <c r="AX642" s="364"/>
      <c r="AY642" s="364"/>
      <c r="AZ642" s="453"/>
    </row>
    <row r="643" spans="1:52" s="356" customFormat="1" ht="37.9" customHeight="1">
      <c r="A643" s="357">
        <v>609</v>
      </c>
      <c r="B643" s="357">
        <v>89</v>
      </c>
      <c r="C643" s="357" t="s">
        <v>324</v>
      </c>
      <c r="D643" s="483" t="s">
        <v>1272</v>
      </c>
      <c r="E643" s="360">
        <v>0.3</v>
      </c>
      <c r="F643" s="360"/>
      <c r="G643" s="360" t="s">
        <v>308</v>
      </c>
      <c r="H643" s="360">
        <f t="shared" si="73"/>
        <v>0.3</v>
      </c>
      <c r="I643" s="360">
        <f t="shared" si="75"/>
        <v>0</v>
      </c>
      <c r="J643" s="360"/>
      <c r="K643" s="360"/>
      <c r="L643" s="360"/>
      <c r="M643" s="360"/>
      <c r="N643" s="360">
        <v>0.3</v>
      </c>
      <c r="O643" s="360"/>
      <c r="P643" s="360"/>
      <c r="Q643" s="360"/>
      <c r="R643" s="360"/>
      <c r="S643" s="360">
        <f t="shared" si="74"/>
        <v>0</v>
      </c>
      <c r="T643" s="360"/>
      <c r="U643" s="360"/>
      <c r="V643" s="360"/>
      <c r="W643" s="360"/>
      <c r="X643" s="360"/>
      <c r="Y643" s="360"/>
      <c r="Z643" s="360">
        <f t="shared" si="76"/>
        <v>0</v>
      </c>
      <c r="AA643" s="360"/>
      <c r="AB643" s="360"/>
      <c r="AC643" s="360"/>
      <c r="AD643" s="360"/>
      <c r="AE643" s="360"/>
      <c r="AF643" s="360"/>
      <c r="AG643" s="360"/>
      <c r="AH643" s="360"/>
      <c r="AI643" s="360"/>
      <c r="AJ643" s="360"/>
      <c r="AK643" s="360"/>
      <c r="AL643" s="360"/>
      <c r="AM643" s="360"/>
      <c r="AN643" s="360"/>
      <c r="AO643" s="360"/>
      <c r="AP643" s="360">
        <f t="shared" si="77"/>
        <v>0</v>
      </c>
      <c r="AQ643" s="360"/>
      <c r="AR643" s="360"/>
      <c r="AS643" s="360"/>
      <c r="AT643" s="364" t="s">
        <v>2446</v>
      </c>
      <c r="AU643" s="357" t="s">
        <v>159</v>
      </c>
      <c r="AV643" s="360" t="s">
        <v>197</v>
      </c>
      <c r="AW643" s="360" t="s">
        <v>198</v>
      </c>
      <c r="AX643" s="364"/>
      <c r="AY643" s="364"/>
      <c r="AZ643" s="488"/>
    </row>
    <row r="644" spans="1:52" s="356" customFormat="1" ht="39" customHeight="1">
      <c r="A644" s="357">
        <v>610</v>
      </c>
      <c r="B644" s="357">
        <v>90</v>
      </c>
      <c r="C644" s="357" t="s">
        <v>324</v>
      </c>
      <c r="D644" s="483" t="s">
        <v>1158</v>
      </c>
      <c r="E644" s="360">
        <v>0.05</v>
      </c>
      <c r="F644" s="360"/>
      <c r="G644" s="360" t="s">
        <v>1273</v>
      </c>
      <c r="H644" s="360">
        <f t="shared" si="73"/>
        <v>0.05</v>
      </c>
      <c r="I644" s="360">
        <f t="shared" si="75"/>
        <v>0</v>
      </c>
      <c r="J644" s="360"/>
      <c r="K644" s="360"/>
      <c r="L644" s="360"/>
      <c r="M644" s="360"/>
      <c r="N644" s="360">
        <v>0.03</v>
      </c>
      <c r="O644" s="360">
        <v>0.02</v>
      </c>
      <c r="P644" s="360"/>
      <c r="Q644" s="360"/>
      <c r="R644" s="360"/>
      <c r="S644" s="360">
        <f t="shared" si="74"/>
        <v>0</v>
      </c>
      <c r="T644" s="360"/>
      <c r="U644" s="360"/>
      <c r="V644" s="360"/>
      <c r="W644" s="360"/>
      <c r="X644" s="360"/>
      <c r="Y644" s="360"/>
      <c r="Z644" s="360">
        <f t="shared" si="76"/>
        <v>0</v>
      </c>
      <c r="AA644" s="360"/>
      <c r="AB644" s="360"/>
      <c r="AC644" s="360"/>
      <c r="AD644" s="360"/>
      <c r="AE644" s="360"/>
      <c r="AF644" s="360"/>
      <c r="AG644" s="360"/>
      <c r="AH644" s="360"/>
      <c r="AI644" s="360"/>
      <c r="AJ644" s="360"/>
      <c r="AK644" s="360"/>
      <c r="AL644" s="360"/>
      <c r="AM644" s="360"/>
      <c r="AN644" s="360"/>
      <c r="AO644" s="360"/>
      <c r="AP644" s="360">
        <f t="shared" si="77"/>
        <v>0</v>
      </c>
      <c r="AQ644" s="360"/>
      <c r="AR644" s="360"/>
      <c r="AS644" s="360"/>
      <c r="AT644" s="364" t="s">
        <v>2446</v>
      </c>
      <c r="AU644" s="357" t="s">
        <v>159</v>
      </c>
      <c r="AV644" s="360" t="s">
        <v>197</v>
      </c>
      <c r="AW644" s="360" t="s">
        <v>198</v>
      </c>
      <c r="AX644" s="364"/>
      <c r="AY644" s="364" t="s">
        <v>2359</v>
      </c>
      <c r="AZ644" s="385" t="s">
        <v>1696</v>
      </c>
    </row>
    <row r="645" spans="1:52" s="356" customFormat="1" ht="43.9" customHeight="1">
      <c r="A645" s="357">
        <v>604</v>
      </c>
      <c r="B645" s="357">
        <v>91</v>
      </c>
      <c r="C645" s="357" t="s">
        <v>324</v>
      </c>
      <c r="D645" s="452" t="s">
        <v>1274</v>
      </c>
      <c r="E645" s="360">
        <v>0.45</v>
      </c>
      <c r="F645" s="360"/>
      <c r="G645" s="360" t="s">
        <v>308</v>
      </c>
      <c r="H645" s="360">
        <f t="shared" si="73"/>
        <v>0.45</v>
      </c>
      <c r="I645" s="360">
        <f t="shared" si="75"/>
        <v>0</v>
      </c>
      <c r="J645" s="360"/>
      <c r="K645" s="360"/>
      <c r="L645" s="360"/>
      <c r="M645" s="360"/>
      <c r="N645" s="360">
        <v>0.45</v>
      </c>
      <c r="O645" s="360"/>
      <c r="P645" s="360"/>
      <c r="Q645" s="360"/>
      <c r="R645" s="360"/>
      <c r="S645" s="360">
        <f t="shared" si="74"/>
        <v>0</v>
      </c>
      <c r="T645" s="360"/>
      <c r="U645" s="360"/>
      <c r="V645" s="360"/>
      <c r="W645" s="360"/>
      <c r="X645" s="360"/>
      <c r="Y645" s="360"/>
      <c r="Z645" s="360">
        <f t="shared" si="76"/>
        <v>0</v>
      </c>
      <c r="AA645" s="360"/>
      <c r="AB645" s="360"/>
      <c r="AC645" s="360"/>
      <c r="AD645" s="360"/>
      <c r="AE645" s="360"/>
      <c r="AF645" s="360"/>
      <c r="AG645" s="360"/>
      <c r="AH645" s="360"/>
      <c r="AI645" s="360"/>
      <c r="AJ645" s="360"/>
      <c r="AK645" s="360"/>
      <c r="AL645" s="360"/>
      <c r="AM645" s="360"/>
      <c r="AN645" s="360"/>
      <c r="AO645" s="360"/>
      <c r="AP645" s="360">
        <f t="shared" si="77"/>
        <v>0</v>
      </c>
      <c r="AQ645" s="360"/>
      <c r="AR645" s="360"/>
      <c r="AS645" s="360"/>
      <c r="AT645" s="364" t="s">
        <v>796</v>
      </c>
      <c r="AU645" s="357" t="s">
        <v>159</v>
      </c>
      <c r="AV645" s="360" t="s">
        <v>197</v>
      </c>
      <c r="AW645" s="360" t="s">
        <v>198</v>
      </c>
      <c r="AX645" s="364"/>
      <c r="AY645" s="364"/>
      <c r="AZ645" s="453"/>
    </row>
    <row r="646" spans="1:52" s="356" customFormat="1" ht="44.45" customHeight="1">
      <c r="A646" s="357">
        <v>609</v>
      </c>
      <c r="B646" s="357">
        <v>92</v>
      </c>
      <c r="C646" s="357" t="s">
        <v>324</v>
      </c>
      <c r="D646" s="483" t="s">
        <v>1275</v>
      </c>
      <c r="E646" s="360">
        <v>0.02</v>
      </c>
      <c r="F646" s="360"/>
      <c r="G646" s="360" t="s">
        <v>308</v>
      </c>
      <c r="H646" s="360">
        <f t="shared" si="73"/>
        <v>0.02</v>
      </c>
      <c r="I646" s="360">
        <f t="shared" si="75"/>
        <v>0</v>
      </c>
      <c r="J646" s="360"/>
      <c r="K646" s="360"/>
      <c r="L646" s="360"/>
      <c r="M646" s="360"/>
      <c r="N646" s="360">
        <v>0.02</v>
      </c>
      <c r="O646" s="360"/>
      <c r="P646" s="360"/>
      <c r="Q646" s="360"/>
      <c r="R646" s="360"/>
      <c r="S646" s="360">
        <f t="shared" si="74"/>
        <v>0</v>
      </c>
      <c r="T646" s="360"/>
      <c r="U646" s="360"/>
      <c r="V646" s="360"/>
      <c r="W646" s="360"/>
      <c r="X646" s="360"/>
      <c r="Y646" s="360"/>
      <c r="Z646" s="360">
        <f t="shared" si="76"/>
        <v>0</v>
      </c>
      <c r="AA646" s="360"/>
      <c r="AB646" s="360"/>
      <c r="AC646" s="360"/>
      <c r="AD646" s="360"/>
      <c r="AE646" s="360"/>
      <c r="AF646" s="360"/>
      <c r="AG646" s="360"/>
      <c r="AH646" s="360"/>
      <c r="AI646" s="360"/>
      <c r="AJ646" s="360"/>
      <c r="AK646" s="360"/>
      <c r="AL646" s="360"/>
      <c r="AM646" s="360"/>
      <c r="AN646" s="360"/>
      <c r="AO646" s="360"/>
      <c r="AP646" s="360">
        <f t="shared" si="77"/>
        <v>0</v>
      </c>
      <c r="AQ646" s="360"/>
      <c r="AR646" s="360"/>
      <c r="AS646" s="360"/>
      <c r="AT646" s="364" t="s">
        <v>2442</v>
      </c>
      <c r="AU646" s="357" t="s">
        <v>159</v>
      </c>
      <c r="AV646" s="360" t="s">
        <v>197</v>
      </c>
      <c r="AW646" s="360" t="s">
        <v>198</v>
      </c>
      <c r="AX646" s="364"/>
      <c r="AY646" s="364"/>
      <c r="AZ646" s="488"/>
    </row>
    <row r="647" spans="1:52" s="356" customFormat="1" ht="42" customHeight="1">
      <c r="A647" s="357">
        <v>610</v>
      </c>
      <c r="B647" s="357">
        <v>93</v>
      </c>
      <c r="C647" s="357" t="s">
        <v>324</v>
      </c>
      <c r="D647" s="483" t="s">
        <v>1276</v>
      </c>
      <c r="E647" s="360">
        <v>0.2</v>
      </c>
      <c r="F647" s="360"/>
      <c r="G647" s="360" t="s">
        <v>308</v>
      </c>
      <c r="H647" s="360">
        <f t="shared" si="73"/>
        <v>0.2</v>
      </c>
      <c r="I647" s="360">
        <f t="shared" si="75"/>
        <v>0</v>
      </c>
      <c r="J647" s="360"/>
      <c r="K647" s="360"/>
      <c r="L647" s="360"/>
      <c r="M647" s="360"/>
      <c r="N647" s="360">
        <v>0.2</v>
      </c>
      <c r="O647" s="360"/>
      <c r="P647" s="360"/>
      <c r="Q647" s="360"/>
      <c r="R647" s="360"/>
      <c r="S647" s="360">
        <f t="shared" si="74"/>
        <v>0</v>
      </c>
      <c r="T647" s="360"/>
      <c r="U647" s="360"/>
      <c r="V647" s="360"/>
      <c r="W647" s="360"/>
      <c r="X647" s="360"/>
      <c r="Y647" s="360"/>
      <c r="Z647" s="360">
        <f t="shared" si="76"/>
        <v>0</v>
      </c>
      <c r="AA647" s="360"/>
      <c r="AB647" s="360"/>
      <c r="AC647" s="360"/>
      <c r="AD647" s="360"/>
      <c r="AE647" s="360"/>
      <c r="AF647" s="360"/>
      <c r="AG647" s="360"/>
      <c r="AH647" s="360"/>
      <c r="AI647" s="360"/>
      <c r="AJ647" s="360"/>
      <c r="AK647" s="360"/>
      <c r="AL647" s="360"/>
      <c r="AM647" s="360"/>
      <c r="AN647" s="360"/>
      <c r="AO647" s="360"/>
      <c r="AP647" s="360">
        <f t="shared" si="77"/>
        <v>0</v>
      </c>
      <c r="AQ647" s="360"/>
      <c r="AR647" s="360"/>
      <c r="AS647" s="360"/>
      <c r="AT647" s="364" t="s">
        <v>1277</v>
      </c>
      <c r="AU647" s="357" t="s">
        <v>159</v>
      </c>
      <c r="AV647" s="360" t="s">
        <v>197</v>
      </c>
      <c r="AW647" s="360" t="s">
        <v>198</v>
      </c>
      <c r="AX647" s="364"/>
      <c r="AY647" s="364" t="s">
        <v>2359</v>
      </c>
      <c r="AZ647" s="385" t="s">
        <v>1696</v>
      </c>
    </row>
    <row r="648" spans="1:52" s="356" customFormat="1" ht="52.9" customHeight="1">
      <c r="A648" s="357">
        <v>604</v>
      </c>
      <c r="B648" s="357">
        <v>94</v>
      </c>
      <c r="C648" s="357" t="s">
        <v>324</v>
      </c>
      <c r="D648" s="452" t="s">
        <v>1278</v>
      </c>
      <c r="E648" s="360">
        <v>0.12</v>
      </c>
      <c r="F648" s="360"/>
      <c r="G648" s="360" t="s">
        <v>1279</v>
      </c>
      <c r="H648" s="360">
        <f t="shared" si="73"/>
        <v>0.12000000000000001</v>
      </c>
      <c r="I648" s="360">
        <f t="shared" si="75"/>
        <v>0</v>
      </c>
      <c r="J648" s="360"/>
      <c r="K648" s="360"/>
      <c r="L648" s="360"/>
      <c r="M648" s="360"/>
      <c r="N648" s="360">
        <v>0.02</v>
      </c>
      <c r="O648" s="360">
        <v>0.1</v>
      </c>
      <c r="P648" s="360"/>
      <c r="Q648" s="360"/>
      <c r="R648" s="360"/>
      <c r="S648" s="360">
        <f t="shared" si="74"/>
        <v>0</v>
      </c>
      <c r="T648" s="360"/>
      <c r="U648" s="360"/>
      <c r="V648" s="360"/>
      <c r="W648" s="360"/>
      <c r="X648" s="360"/>
      <c r="Y648" s="360"/>
      <c r="Z648" s="360">
        <f t="shared" si="76"/>
        <v>0</v>
      </c>
      <c r="AA648" s="360"/>
      <c r="AB648" s="360"/>
      <c r="AC648" s="360"/>
      <c r="AD648" s="360"/>
      <c r="AE648" s="360"/>
      <c r="AF648" s="360"/>
      <c r="AG648" s="360"/>
      <c r="AH648" s="360"/>
      <c r="AI648" s="360"/>
      <c r="AJ648" s="360"/>
      <c r="AK648" s="360"/>
      <c r="AL648" s="360"/>
      <c r="AM648" s="360"/>
      <c r="AN648" s="360"/>
      <c r="AO648" s="360"/>
      <c r="AP648" s="360">
        <f t="shared" si="77"/>
        <v>0</v>
      </c>
      <c r="AQ648" s="360"/>
      <c r="AR648" s="360"/>
      <c r="AS648" s="360"/>
      <c r="AT648" s="364" t="s">
        <v>1280</v>
      </c>
      <c r="AU648" s="357" t="s">
        <v>159</v>
      </c>
      <c r="AV648" s="360" t="s">
        <v>197</v>
      </c>
      <c r="AW648" s="360" t="s">
        <v>198</v>
      </c>
      <c r="AX648" s="364"/>
      <c r="AY648" s="364"/>
      <c r="AZ648" s="453"/>
    </row>
    <row r="649" spans="1:52" s="356" customFormat="1" ht="62.45" customHeight="1">
      <c r="A649" s="357">
        <v>609</v>
      </c>
      <c r="B649" s="357">
        <v>95</v>
      </c>
      <c r="C649" s="357" t="s">
        <v>324</v>
      </c>
      <c r="D649" s="483" t="s">
        <v>1281</v>
      </c>
      <c r="E649" s="360">
        <v>0.05</v>
      </c>
      <c r="F649" s="360"/>
      <c r="G649" s="360" t="s">
        <v>1273</v>
      </c>
      <c r="H649" s="360">
        <f t="shared" si="73"/>
        <v>0.05</v>
      </c>
      <c r="I649" s="360">
        <f t="shared" si="75"/>
        <v>0</v>
      </c>
      <c r="J649" s="360"/>
      <c r="K649" s="360"/>
      <c r="L649" s="360"/>
      <c r="M649" s="360"/>
      <c r="N649" s="360">
        <v>0.03</v>
      </c>
      <c r="O649" s="360">
        <v>0.02</v>
      </c>
      <c r="P649" s="360"/>
      <c r="Q649" s="360"/>
      <c r="R649" s="360"/>
      <c r="S649" s="360">
        <f t="shared" si="74"/>
        <v>0</v>
      </c>
      <c r="T649" s="360"/>
      <c r="U649" s="360"/>
      <c r="V649" s="360"/>
      <c r="W649" s="360"/>
      <c r="X649" s="360"/>
      <c r="Y649" s="360"/>
      <c r="Z649" s="360">
        <f t="shared" si="76"/>
        <v>0</v>
      </c>
      <c r="AA649" s="360"/>
      <c r="AB649" s="360"/>
      <c r="AC649" s="360"/>
      <c r="AD649" s="360"/>
      <c r="AE649" s="360"/>
      <c r="AF649" s="360"/>
      <c r="AG649" s="360"/>
      <c r="AH649" s="360"/>
      <c r="AI649" s="360"/>
      <c r="AJ649" s="360"/>
      <c r="AK649" s="360"/>
      <c r="AL649" s="360"/>
      <c r="AM649" s="360"/>
      <c r="AN649" s="360"/>
      <c r="AO649" s="360"/>
      <c r="AP649" s="360">
        <f t="shared" si="77"/>
        <v>0</v>
      </c>
      <c r="AQ649" s="360"/>
      <c r="AR649" s="360"/>
      <c r="AS649" s="360"/>
      <c r="AT649" s="364" t="s">
        <v>996</v>
      </c>
      <c r="AU649" s="357" t="s">
        <v>159</v>
      </c>
      <c r="AV649" s="360" t="s">
        <v>197</v>
      </c>
      <c r="AW649" s="360" t="s">
        <v>198</v>
      </c>
      <c r="AX649" s="364"/>
      <c r="AY649" s="364"/>
      <c r="AZ649" s="488"/>
    </row>
    <row r="650" spans="1:52" s="356" customFormat="1" ht="15.6" customHeight="1">
      <c r="A650" s="357">
        <v>610</v>
      </c>
      <c r="B650" s="357">
        <v>96</v>
      </c>
      <c r="C650" s="357" t="s">
        <v>324</v>
      </c>
      <c r="D650" s="483" t="s">
        <v>997</v>
      </c>
      <c r="E650" s="360">
        <v>0.25</v>
      </c>
      <c r="F650" s="360"/>
      <c r="G650" s="360" t="s">
        <v>308</v>
      </c>
      <c r="H650" s="360">
        <f t="shared" si="73"/>
        <v>0.25</v>
      </c>
      <c r="I650" s="360">
        <f t="shared" si="75"/>
        <v>0</v>
      </c>
      <c r="J650" s="360"/>
      <c r="K650" s="360"/>
      <c r="L650" s="360"/>
      <c r="M650" s="360"/>
      <c r="N650" s="360">
        <v>0.25</v>
      </c>
      <c r="O650" s="360"/>
      <c r="P650" s="360"/>
      <c r="Q650" s="360"/>
      <c r="R650" s="360"/>
      <c r="S650" s="360">
        <f t="shared" si="74"/>
        <v>0</v>
      </c>
      <c r="T650" s="360"/>
      <c r="U650" s="360"/>
      <c r="V650" s="360"/>
      <c r="W650" s="360"/>
      <c r="X650" s="360"/>
      <c r="Y650" s="360"/>
      <c r="Z650" s="360">
        <f t="shared" si="76"/>
        <v>0</v>
      </c>
      <c r="AA650" s="360"/>
      <c r="AB650" s="360"/>
      <c r="AC650" s="360"/>
      <c r="AD650" s="360"/>
      <c r="AE650" s="360"/>
      <c r="AF650" s="360"/>
      <c r="AG650" s="360"/>
      <c r="AH650" s="360"/>
      <c r="AI650" s="360"/>
      <c r="AJ650" s="360"/>
      <c r="AK650" s="360"/>
      <c r="AL650" s="360"/>
      <c r="AM650" s="360"/>
      <c r="AN650" s="360"/>
      <c r="AO650" s="360"/>
      <c r="AP650" s="360">
        <f t="shared" si="77"/>
        <v>0</v>
      </c>
      <c r="AQ650" s="360"/>
      <c r="AR650" s="360"/>
      <c r="AS650" s="360"/>
      <c r="AT650" s="364" t="s">
        <v>998</v>
      </c>
      <c r="AU650" s="357" t="s">
        <v>159</v>
      </c>
      <c r="AV650" s="360" t="s">
        <v>197</v>
      </c>
      <c r="AW650" s="360" t="s">
        <v>198</v>
      </c>
      <c r="AX650" s="364"/>
      <c r="AY650" s="364" t="s">
        <v>2359</v>
      </c>
      <c r="AZ650" s="385" t="s">
        <v>1696</v>
      </c>
    </row>
    <row r="651" spans="1:52" s="356" customFormat="1" ht="31.15" customHeight="1">
      <c r="A651" s="357">
        <v>604</v>
      </c>
      <c r="B651" s="357">
        <v>97</v>
      </c>
      <c r="C651" s="357" t="s">
        <v>324</v>
      </c>
      <c r="D651" s="452" t="s">
        <v>999</v>
      </c>
      <c r="E651" s="360">
        <v>3</v>
      </c>
      <c r="F651" s="360"/>
      <c r="G651" s="360" t="s">
        <v>1000</v>
      </c>
      <c r="H651" s="360">
        <f t="shared" si="73"/>
        <v>3</v>
      </c>
      <c r="I651" s="360">
        <f t="shared" si="75"/>
        <v>0</v>
      </c>
      <c r="J651" s="360"/>
      <c r="K651" s="360"/>
      <c r="L651" s="360"/>
      <c r="M651" s="360"/>
      <c r="N651" s="360">
        <v>1.5</v>
      </c>
      <c r="O651" s="360">
        <v>1.5</v>
      </c>
      <c r="P651" s="360"/>
      <c r="Q651" s="360"/>
      <c r="R651" s="360"/>
      <c r="S651" s="360">
        <f t="shared" si="74"/>
        <v>0</v>
      </c>
      <c r="T651" s="360"/>
      <c r="U651" s="360"/>
      <c r="V651" s="360"/>
      <c r="W651" s="360"/>
      <c r="X651" s="360"/>
      <c r="Y651" s="360"/>
      <c r="Z651" s="360">
        <f t="shared" si="76"/>
        <v>0</v>
      </c>
      <c r="AA651" s="360"/>
      <c r="AB651" s="360"/>
      <c r="AC651" s="360"/>
      <c r="AD651" s="360"/>
      <c r="AE651" s="360"/>
      <c r="AF651" s="360"/>
      <c r="AG651" s="360"/>
      <c r="AH651" s="360"/>
      <c r="AI651" s="360"/>
      <c r="AJ651" s="360"/>
      <c r="AK651" s="360"/>
      <c r="AL651" s="360"/>
      <c r="AM651" s="360"/>
      <c r="AN651" s="360"/>
      <c r="AO651" s="360"/>
      <c r="AP651" s="360">
        <f t="shared" si="77"/>
        <v>0</v>
      </c>
      <c r="AQ651" s="360"/>
      <c r="AR651" s="360"/>
      <c r="AS651" s="360"/>
      <c r="AT651" s="364" t="s">
        <v>998</v>
      </c>
      <c r="AU651" s="357" t="s">
        <v>159</v>
      </c>
      <c r="AV651" s="360" t="s">
        <v>197</v>
      </c>
      <c r="AW651" s="360" t="s">
        <v>198</v>
      </c>
      <c r="AX651" s="364"/>
      <c r="AY651" s="364"/>
      <c r="AZ651" s="453"/>
    </row>
    <row r="652" spans="1:52" s="356" customFormat="1" ht="37.15" customHeight="1">
      <c r="A652" s="357">
        <v>609</v>
      </c>
      <c r="B652" s="357">
        <v>98</v>
      </c>
      <c r="C652" s="357" t="s">
        <v>324</v>
      </c>
      <c r="D652" s="483" t="s">
        <v>1001</v>
      </c>
      <c r="E652" s="360">
        <v>0.5</v>
      </c>
      <c r="F652" s="360"/>
      <c r="G652" s="360" t="s">
        <v>311</v>
      </c>
      <c r="H652" s="360">
        <f t="shared" si="73"/>
        <v>0.5</v>
      </c>
      <c r="I652" s="360">
        <f t="shared" si="75"/>
        <v>0</v>
      </c>
      <c r="J652" s="360"/>
      <c r="K652" s="360"/>
      <c r="L652" s="360"/>
      <c r="M652" s="360"/>
      <c r="N652" s="360"/>
      <c r="O652" s="360">
        <v>0.5</v>
      </c>
      <c r="P652" s="360"/>
      <c r="Q652" s="360"/>
      <c r="R652" s="360"/>
      <c r="S652" s="360">
        <f t="shared" si="74"/>
        <v>0</v>
      </c>
      <c r="T652" s="360"/>
      <c r="U652" s="360"/>
      <c r="V652" s="360"/>
      <c r="W652" s="360"/>
      <c r="X652" s="360"/>
      <c r="Y652" s="360"/>
      <c r="Z652" s="360">
        <f t="shared" si="76"/>
        <v>0</v>
      </c>
      <c r="AA652" s="360"/>
      <c r="AB652" s="360"/>
      <c r="AC652" s="360"/>
      <c r="AD652" s="360"/>
      <c r="AE652" s="360"/>
      <c r="AF652" s="360"/>
      <c r="AG652" s="360"/>
      <c r="AH652" s="360"/>
      <c r="AI652" s="360"/>
      <c r="AJ652" s="360"/>
      <c r="AK652" s="360"/>
      <c r="AL652" s="360"/>
      <c r="AM652" s="360"/>
      <c r="AN652" s="360"/>
      <c r="AO652" s="360"/>
      <c r="AP652" s="360">
        <f t="shared" si="77"/>
        <v>0</v>
      </c>
      <c r="AQ652" s="360"/>
      <c r="AR652" s="360"/>
      <c r="AS652" s="360"/>
      <c r="AT652" s="364" t="s">
        <v>998</v>
      </c>
      <c r="AU652" s="357" t="s">
        <v>159</v>
      </c>
      <c r="AV652" s="360" t="s">
        <v>197</v>
      </c>
      <c r="AW652" s="360" t="s">
        <v>198</v>
      </c>
      <c r="AX652" s="364"/>
      <c r="AY652" s="364"/>
      <c r="AZ652" s="488"/>
    </row>
    <row r="653" spans="1:52" s="356" customFormat="1" ht="31.15" customHeight="1">
      <c r="A653" s="357">
        <v>610</v>
      </c>
      <c r="B653" s="357">
        <v>99</v>
      </c>
      <c r="C653" s="357" t="s">
        <v>324</v>
      </c>
      <c r="D653" s="483" t="s">
        <v>1002</v>
      </c>
      <c r="E653" s="360">
        <v>0.8</v>
      </c>
      <c r="F653" s="360"/>
      <c r="G653" s="360" t="s">
        <v>1003</v>
      </c>
      <c r="H653" s="360">
        <f t="shared" si="73"/>
        <v>0.8</v>
      </c>
      <c r="I653" s="360">
        <f t="shared" si="75"/>
        <v>0</v>
      </c>
      <c r="J653" s="360"/>
      <c r="K653" s="360"/>
      <c r="L653" s="360"/>
      <c r="M653" s="360"/>
      <c r="N653" s="360">
        <v>0.4</v>
      </c>
      <c r="O653" s="360">
        <v>0.4</v>
      </c>
      <c r="P653" s="360"/>
      <c r="Q653" s="360"/>
      <c r="R653" s="360"/>
      <c r="S653" s="360">
        <f t="shared" si="74"/>
        <v>0</v>
      </c>
      <c r="T653" s="360"/>
      <c r="U653" s="360"/>
      <c r="V653" s="360"/>
      <c r="W653" s="360"/>
      <c r="X653" s="360"/>
      <c r="Y653" s="360"/>
      <c r="Z653" s="360">
        <f t="shared" si="76"/>
        <v>0</v>
      </c>
      <c r="AA653" s="360"/>
      <c r="AB653" s="360"/>
      <c r="AC653" s="360"/>
      <c r="AD653" s="360"/>
      <c r="AE653" s="360"/>
      <c r="AF653" s="360"/>
      <c r="AG653" s="360"/>
      <c r="AH653" s="360"/>
      <c r="AI653" s="360"/>
      <c r="AJ653" s="360"/>
      <c r="AK653" s="360"/>
      <c r="AL653" s="360"/>
      <c r="AM653" s="360"/>
      <c r="AN653" s="360"/>
      <c r="AO653" s="360"/>
      <c r="AP653" s="360">
        <f t="shared" si="77"/>
        <v>0</v>
      </c>
      <c r="AQ653" s="360"/>
      <c r="AR653" s="360"/>
      <c r="AS653" s="360"/>
      <c r="AT653" s="364" t="s">
        <v>998</v>
      </c>
      <c r="AU653" s="357" t="s">
        <v>159</v>
      </c>
      <c r="AV653" s="360" t="s">
        <v>197</v>
      </c>
      <c r="AW653" s="360" t="s">
        <v>198</v>
      </c>
      <c r="AX653" s="364"/>
      <c r="AY653" s="364" t="s">
        <v>2359</v>
      </c>
      <c r="AZ653" s="385" t="s">
        <v>1696</v>
      </c>
    </row>
    <row r="654" spans="1:52" s="356" customFormat="1" ht="31.15" customHeight="1">
      <c r="A654" s="357">
        <v>604</v>
      </c>
      <c r="B654" s="357">
        <v>100</v>
      </c>
      <c r="C654" s="357" t="s">
        <v>324</v>
      </c>
      <c r="D654" s="452" t="s">
        <v>1004</v>
      </c>
      <c r="E654" s="360">
        <v>0.9</v>
      </c>
      <c r="F654" s="360"/>
      <c r="G654" s="360" t="s">
        <v>1005</v>
      </c>
      <c r="H654" s="360">
        <f t="shared" si="73"/>
        <v>0.9</v>
      </c>
      <c r="I654" s="360">
        <f t="shared" si="75"/>
        <v>0</v>
      </c>
      <c r="J654" s="360"/>
      <c r="K654" s="360"/>
      <c r="L654" s="360"/>
      <c r="M654" s="360"/>
      <c r="N654" s="360">
        <v>0.4</v>
      </c>
      <c r="O654" s="360">
        <v>0.5</v>
      </c>
      <c r="P654" s="360"/>
      <c r="Q654" s="360"/>
      <c r="R654" s="360"/>
      <c r="S654" s="360">
        <f t="shared" si="74"/>
        <v>0</v>
      </c>
      <c r="T654" s="360"/>
      <c r="U654" s="360"/>
      <c r="V654" s="360"/>
      <c r="W654" s="360"/>
      <c r="X654" s="360"/>
      <c r="Y654" s="360"/>
      <c r="Z654" s="360">
        <f t="shared" si="76"/>
        <v>0</v>
      </c>
      <c r="AA654" s="360"/>
      <c r="AB654" s="360"/>
      <c r="AC654" s="360"/>
      <c r="AD654" s="360"/>
      <c r="AE654" s="360"/>
      <c r="AF654" s="360"/>
      <c r="AG654" s="360"/>
      <c r="AH654" s="360"/>
      <c r="AI654" s="360"/>
      <c r="AJ654" s="360"/>
      <c r="AK654" s="360"/>
      <c r="AL654" s="360"/>
      <c r="AM654" s="360"/>
      <c r="AN654" s="360"/>
      <c r="AO654" s="360"/>
      <c r="AP654" s="360">
        <f t="shared" si="77"/>
        <v>0</v>
      </c>
      <c r="AQ654" s="360"/>
      <c r="AR654" s="360"/>
      <c r="AS654" s="360"/>
      <c r="AT654" s="364" t="s">
        <v>998</v>
      </c>
      <c r="AU654" s="357" t="s">
        <v>159</v>
      </c>
      <c r="AV654" s="360" t="s">
        <v>197</v>
      </c>
      <c r="AW654" s="360" t="s">
        <v>198</v>
      </c>
      <c r="AX654" s="364"/>
      <c r="AY654" s="364"/>
      <c r="AZ654" s="453"/>
    </row>
    <row r="655" spans="1:52" s="356" customFormat="1" ht="31.15" customHeight="1">
      <c r="A655" s="357">
        <v>609</v>
      </c>
      <c r="B655" s="357">
        <v>101</v>
      </c>
      <c r="C655" s="357" t="s">
        <v>324</v>
      </c>
      <c r="D655" s="483" t="s">
        <v>1006</v>
      </c>
      <c r="E655" s="360">
        <v>0.75</v>
      </c>
      <c r="F655" s="360"/>
      <c r="G655" s="360" t="s">
        <v>1007</v>
      </c>
      <c r="H655" s="360">
        <f t="shared" si="73"/>
        <v>0.75</v>
      </c>
      <c r="I655" s="360">
        <f t="shared" si="75"/>
        <v>0</v>
      </c>
      <c r="J655" s="360"/>
      <c r="K655" s="360"/>
      <c r="L655" s="360"/>
      <c r="M655" s="360"/>
      <c r="N655" s="360">
        <v>0.35</v>
      </c>
      <c r="O655" s="360">
        <v>0.4</v>
      </c>
      <c r="P655" s="360"/>
      <c r="Q655" s="360"/>
      <c r="R655" s="360"/>
      <c r="S655" s="360">
        <f t="shared" si="74"/>
        <v>0</v>
      </c>
      <c r="T655" s="360"/>
      <c r="U655" s="360"/>
      <c r="V655" s="360"/>
      <c r="W655" s="360"/>
      <c r="X655" s="360"/>
      <c r="Y655" s="360"/>
      <c r="Z655" s="360">
        <f t="shared" si="76"/>
        <v>0</v>
      </c>
      <c r="AA655" s="360"/>
      <c r="AB655" s="360"/>
      <c r="AC655" s="360"/>
      <c r="AD655" s="360"/>
      <c r="AE655" s="360"/>
      <c r="AF655" s="360"/>
      <c r="AG655" s="360"/>
      <c r="AH655" s="360"/>
      <c r="AI655" s="360"/>
      <c r="AJ655" s="360"/>
      <c r="AK655" s="360"/>
      <c r="AL655" s="360"/>
      <c r="AM655" s="360"/>
      <c r="AN655" s="360"/>
      <c r="AO655" s="360"/>
      <c r="AP655" s="360">
        <f t="shared" si="77"/>
        <v>0</v>
      </c>
      <c r="AQ655" s="360"/>
      <c r="AR655" s="360"/>
      <c r="AS655" s="360"/>
      <c r="AT655" s="364" t="s">
        <v>998</v>
      </c>
      <c r="AU655" s="357" t="s">
        <v>159</v>
      </c>
      <c r="AV655" s="360" t="s">
        <v>197</v>
      </c>
      <c r="AW655" s="360" t="s">
        <v>198</v>
      </c>
      <c r="AX655" s="364"/>
      <c r="AY655" s="364"/>
      <c r="AZ655" s="488"/>
    </row>
    <row r="656" spans="1:52" s="356" customFormat="1" ht="31.15" customHeight="1">
      <c r="A656" s="357">
        <v>610</v>
      </c>
      <c r="B656" s="357">
        <v>102</v>
      </c>
      <c r="C656" s="357" t="s">
        <v>324</v>
      </c>
      <c r="D656" s="483" t="s">
        <v>1008</v>
      </c>
      <c r="E656" s="360">
        <v>0.8</v>
      </c>
      <c r="F656" s="360"/>
      <c r="G656" s="360" t="s">
        <v>1003</v>
      </c>
      <c r="H656" s="360">
        <f t="shared" si="73"/>
        <v>0.8</v>
      </c>
      <c r="I656" s="360">
        <f t="shared" si="75"/>
        <v>0</v>
      </c>
      <c r="J656" s="360"/>
      <c r="K656" s="360"/>
      <c r="L656" s="360"/>
      <c r="M656" s="360"/>
      <c r="N656" s="360">
        <v>0.4</v>
      </c>
      <c r="O656" s="360">
        <v>0.4</v>
      </c>
      <c r="P656" s="360"/>
      <c r="Q656" s="360"/>
      <c r="R656" s="360"/>
      <c r="S656" s="360">
        <f t="shared" si="74"/>
        <v>0</v>
      </c>
      <c r="T656" s="360"/>
      <c r="U656" s="360"/>
      <c r="V656" s="360"/>
      <c r="W656" s="360"/>
      <c r="X656" s="360"/>
      <c r="Y656" s="360"/>
      <c r="Z656" s="360">
        <f t="shared" si="76"/>
        <v>0</v>
      </c>
      <c r="AA656" s="360"/>
      <c r="AB656" s="360"/>
      <c r="AC656" s="360"/>
      <c r="AD656" s="360"/>
      <c r="AE656" s="360"/>
      <c r="AF656" s="360"/>
      <c r="AG656" s="360"/>
      <c r="AH656" s="360"/>
      <c r="AI656" s="360"/>
      <c r="AJ656" s="360"/>
      <c r="AK656" s="360"/>
      <c r="AL656" s="360"/>
      <c r="AM656" s="360"/>
      <c r="AN656" s="360"/>
      <c r="AO656" s="360"/>
      <c r="AP656" s="360">
        <f t="shared" si="77"/>
        <v>0</v>
      </c>
      <c r="AQ656" s="360"/>
      <c r="AR656" s="360"/>
      <c r="AS656" s="360"/>
      <c r="AT656" s="364" t="s">
        <v>998</v>
      </c>
      <c r="AU656" s="357" t="s">
        <v>159</v>
      </c>
      <c r="AV656" s="360" t="s">
        <v>197</v>
      </c>
      <c r="AW656" s="360" t="s">
        <v>198</v>
      </c>
      <c r="AX656" s="364"/>
      <c r="AY656" s="364" t="s">
        <v>2359</v>
      </c>
      <c r="AZ656" s="385" t="s">
        <v>1696</v>
      </c>
    </row>
    <row r="657" spans="1:52" s="356" customFormat="1" ht="31.15" customHeight="1">
      <c r="A657" s="357">
        <v>609</v>
      </c>
      <c r="B657" s="357">
        <v>103</v>
      </c>
      <c r="C657" s="357" t="s">
        <v>324</v>
      </c>
      <c r="D657" s="483" t="s">
        <v>1009</v>
      </c>
      <c r="E657" s="360">
        <v>0.04</v>
      </c>
      <c r="F657" s="360"/>
      <c r="G657" s="360" t="s">
        <v>1010</v>
      </c>
      <c r="H657" s="360">
        <f t="shared" si="73"/>
        <v>0.04</v>
      </c>
      <c r="I657" s="360">
        <f t="shared" si="75"/>
        <v>0</v>
      </c>
      <c r="J657" s="360"/>
      <c r="K657" s="360"/>
      <c r="L657" s="360"/>
      <c r="M657" s="360">
        <v>0.02</v>
      </c>
      <c r="N657" s="360">
        <v>0.02</v>
      </c>
      <c r="O657" s="360"/>
      <c r="P657" s="360"/>
      <c r="Q657" s="360"/>
      <c r="R657" s="360"/>
      <c r="S657" s="360">
        <f t="shared" si="74"/>
        <v>0</v>
      </c>
      <c r="T657" s="360"/>
      <c r="U657" s="360"/>
      <c r="V657" s="360"/>
      <c r="W657" s="360"/>
      <c r="X657" s="360"/>
      <c r="Y657" s="360"/>
      <c r="Z657" s="360">
        <f t="shared" si="76"/>
        <v>0</v>
      </c>
      <c r="AA657" s="360"/>
      <c r="AB657" s="360"/>
      <c r="AC657" s="360"/>
      <c r="AD657" s="360"/>
      <c r="AE657" s="360"/>
      <c r="AF657" s="360"/>
      <c r="AG657" s="360"/>
      <c r="AH657" s="360"/>
      <c r="AI657" s="360"/>
      <c r="AJ657" s="360"/>
      <c r="AK657" s="360"/>
      <c r="AL657" s="360"/>
      <c r="AM657" s="360"/>
      <c r="AN657" s="360"/>
      <c r="AO657" s="360"/>
      <c r="AP657" s="360">
        <f t="shared" si="77"/>
        <v>0</v>
      </c>
      <c r="AQ657" s="360"/>
      <c r="AR657" s="360"/>
      <c r="AS657" s="360"/>
      <c r="AT657" s="364" t="s">
        <v>795</v>
      </c>
      <c r="AU657" s="357" t="s">
        <v>159</v>
      </c>
      <c r="AV657" s="360" t="s">
        <v>197</v>
      </c>
      <c r="AW657" s="360" t="s">
        <v>198</v>
      </c>
      <c r="AX657" s="364"/>
      <c r="AY657" s="364"/>
      <c r="AZ657" s="488"/>
    </row>
    <row r="658" spans="1:52" s="356" customFormat="1" ht="31.15" customHeight="1">
      <c r="A658" s="357">
        <v>610</v>
      </c>
      <c r="B658" s="357">
        <v>104</v>
      </c>
      <c r="C658" s="357" t="s">
        <v>324</v>
      </c>
      <c r="D658" s="483" t="s">
        <v>1011</v>
      </c>
      <c r="E658" s="360">
        <v>0.04</v>
      </c>
      <c r="F658" s="360"/>
      <c r="G658" s="360" t="s">
        <v>1010</v>
      </c>
      <c r="H658" s="360">
        <f t="shared" si="73"/>
        <v>0.04</v>
      </c>
      <c r="I658" s="360">
        <f t="shared" si="75"/>
        <v>0</v>
      </c>
      <c r="J658" s="360"/>
      <c r="K658" s="360"/>
      <c r="L658" s="360"/>
      <c r="M658" s="360">
        <v>0.02</v>
      </c>
      <c r="N658" s="360">
        <v>0.02</v>
      </c>
      <c r="O658" s="360"/>
      <c r="P658" s="360"/>
      <c r="Q658" s="360"/>
      <c r="R658" s="360"/>
      <c r="S658" s="360">
        <f t="shared" si="74"/>
        <v>0</v>
      </c>
      <c r="T658" s="360"/>
      <c r="U658" s="360"/>
      <c r="V658" s="360"/>
      <c r="W658" s="360"/>
      <c r="X658" s="360"/>
      <c r="Y658" s="360"/>
      <c r="Z658" s="360">
        <f t="shared" si="76"/>
        <v>0</v>
      </c>
      <c r="AA658" s="360"/>
      <c r="AB658" s="360"/>
      <c r="AC658" s="360"/>
      <c r="AD658" s="360"/>
      <c r="AE658" s="360"/>
      <c r="AF658" s="360"/>
      <c r="AG658" s="360"/>
      <c r="AH658" s="360"/>
      <c r="AI658" s="360"/>
      <c r="AJ658" s="360"/>
      <c r="AK658" s="360"/>
      <c r="AL658" s="360"/>
      <c r="AM658" s="360"/>
      <c r="AN658" s="360"/>
      <c r="AO658" s="360"/>
      <c r="AP658" s="360">
        <f t="shared" si="77"/>
        <v>0</v>
      </c>
      <c r="AQ658" s="360"/>
      <c r="AR658" s="360"/>
      <c r="AS658" s="360"/>
      <c r="AT658" s="364" t="s">
        <v>3263</v>
      </c>
      <c r="AU658" s="357" t="s">
        <v>159</v>
      </c>
      <c r="AV658" s="360" t="s">
        <v>197</v>
      </c>
      <c r="AW658" s="360" t="s">
        <v>198</v>
      </c>
      <c r="AX658" s="364"/>
      <c r="AY658" s="364" t="s">
        <v>2359</v>
      </c>
      <c r="AZ658" s="385" t="s">
        <v>1696</v>
      </c>
    </row>
    <row r="659" spans="1:52" s="356" customFormat="1" ht="15.6" customHeight="1">
      <c r="A659" s="357">
        <v>617</v>
      </c>
      <c r="B659" s="357">
        <v>105</v>
      </c>
      <c r="C659" s="357" t="s">
        <v>324</v>
      </c>
      <c r="D659" s="382" t="s">
        <v>1012</v>
      </c>
      <c r="E659" s="360">
        <v>0.2</v>
      </c>
      <c r="F659" s="360"/>
      <c r="G659" s="360" t="s">
        <v>308</v>
      </c>
      <c r="H659" s="360">
        <f t="shared" si="73"/>
        <v>0.2</v>
      </c>
      <c r="I659" s="360">
        <f t="shared" si="75"/>
        <v>0</v>
      </c>
      <c r="J659" s="360"/>
      <c r="K659" s="360"/>
      <c r="L659" s="360"/>
      <c r="M659" s="360"/>
      <c r="N659" s="360">
        <v>0.2</v>
      </c>
      <c r="O659" s="360"/>
      <c r="P659" s="360"/>
      <c r="Q659" s="360"/>
      <c r="R659" s="360"/>
      <c r="S659" s="360">
        <f t="shared" si="74"/>
        <v>0</v>
      </c>
      <c r="T659" s="360"/>
      <c r="U659" s="360"/>
      <c r="V659" s="360"/>
      <c r="W659" s="360"/>
      <c r="X659" s="360"/>
      <c r="Y659" s="360"/>
      <c r="Z659" s="360">
        <f t="shared" si="76"/>
        <v>0</v>
      </c>
      <c r="AA659" s="360"/>
      <c r="AB659" s="360"/>
      <c r="AC659" s="360"/>
      <c r="AD659" s="360"/>
      <c r="AE659" s="360"/>
      <c r="AF659" s="360"/>
      <c r="AG659" s="360"/>
      <c r="AH659" s="360"/>
      <c r="AI659" s="360"/>
      <c r="AJ659" s="360"/>
      <c r="AK659" s="360"/>
      <c r="AL659" s="360"/>
      <c r="AM659" s="360"/>
      <c r="AN659" s="360"/>
      <c r="AO659" s="360"/>
      <c r="AP659" s="360">
        <f t="shared" si="77"/>
        <v>0</v>
      </c>
      <c r="AQ659" s="360"/>
      <c r="AR659" s="360"/>
      <c r="AS659" s="360"/>
      <c r="AT659" s="364"/>
      <c r="AU659" s="357" t="s">
        <v>156</v>
      </c>
      <c r="AV659" s="360" t="s">
        <v>196</v>
      </c>
      <c r="AW659" s="360" t="s">
        <v>198</v>
      </c>
      <c r="AX659" s="364"/>
      <c r="AY659" s="364"/>
      <c r="AZ659" s="383"/>
    </row>
    <row r="660" spans="1:52" s="356" customFormat="1" ht="15.6" customHeight="1">
      <c r="A660" s="357">
        <v>619</v>
      </c>
      <c r="B660" s="357">
        <v>106</v>
      </c>
      <c r="C660" s="357" t="s">
        <v>324</v>
      </c>
      <c r="D660" s="382" t="s">
        <v>1536</v>
      </c>
      <c r="E660" s="360">
        <v>1.88</v>
      </c>
      <c r="F660" s="360"/>
      <c r="G660" s="360" t="s">
        <v>308</v>
      </c>
      <c r="H660" s="360">
        <f t="shared" si="73"/>
        <v>1.88</v>
      </c>
      <c r="I660" s="360">
        <f t="shared" si="75"/>
        <v>0</v>
      </c>
      <c r="J660" s="360"/>
      <c r="K660" s="360"/>
      <c r="L660" s="360"/>
      <c r="M660" s="360"/>
      <c r="N660" s="360">
        <v>1.88</v>
      </c>
      <c r="O660" s="360"/>
      <c r="P660" s="360"/>
      <c r="Q660" s="360"/>
      <c r="R660" s="360"/>
      <c r="S660" s="360">
        <f t="shared" si="74"/>
        <v>0</v>
      </c>
      <c r="T660" s="360"/>
      <c r="U660" s="360"/>
      <c r="V660" s="360"/>
      <c r="W660" s="360"/>
      <c r="X660" s="360"/>
      <c r="Y660" s="360"/>
      <c r="Z660" s="360">
        <f t="shared" si="76"/>
        <v>0</v>
      </c>
      <c r="AA660" s="360"/>
      <c r="AB660" s="360"/>
      <c r="AC660" s="360"/>
      <c r="AD660" s="360"/>
      <c r="AE660" s="360"/>
      <c r="AF660" s="360"/>
      <c r="AG660" s="360"/>
      <c r="AH660" s="360"/>
      <c r="AI660" s="360"/>
      <c r="AJ660" s="360"/>
      <c r="AK660" s="360"/>
      <c r="AL660" s="360"/>
      <c r="AM660" s="360"/>
      <c r="AN660" s="360"/>
      <c r="AO660" s="360"/>
      <c r="AP660" s="360">
        <f t="shared" si="77"/>
        <v>0</v>
      </c>
      <c r="AQ660" s="360"/>
      <c r="AR660" s="360"/>
      <c r="AS660" s="360"/>
      <c r="AT660" s="364"/>
      <c r="AU660" s="357" t="s">
        <v>156</v>
      </c>
      <c r="AV660" s="360" t="s">
        <v>196</v>
      </c>
      <c r="AW660" s="360" t="s">
        <v>198</v>
      </c>
      <c r="AX660" s="364"/>
      <c r="AY660" s="364"/>
      <c r="AZ660" s="383"/>
    </row>
    <row r="661" spans="1:52" s="356" customFormat="1" ht="15.6" customHeight="1">
      <c r="A661" s="357">
        <v>622</v>
      </c>
      <c r="B661" s="357">
        <v>107</v>
      </c>
      <c r="C661" s="357" t="s">
        <v>324</v>
      </c>
      <c r="D661" s="382" t="s">
        <v>2375</v>
      </c>
      <c r="E661" s="360">
        <v>0.25</v>
      </c>
      <c r="F661" s="360"/>
      <c r="G661" s="360" t="s">
        <v>190</v>
      </c>
      <c r="H661" s="360">
        <f t="shared" si="73"/>
        <v>0.25</v>
      </c>
      <c r="I661" s="360">
        <f t="shared" si="75"/>
        <v>0</v>
      </c>
      <c r="J661" s="360"/>
      <c r="K661" s="360"/>
      <c r="L661" s="360">
        <v>0.25</v>
      </c>
      <c r="M661" s="360"/>
      <c r="N661" s="360"/>
      <c r="O661" s="360"/>
      <c r="P661" s="360"/>
      <c r="Q661" s="360"/>
      <c r="R661" s="360"/>
      <c r="S661" s="360">
        <f t="shared" si="74"/>
        <v>0</v>
      </c>
      <c r="T661" s="360"/>
      <c r="U661" s="360"/>
      <c r="V661" s="360"/>
      <c r="W661" s="360"/>
      <c r="X661" s="360"/>
      <c r="Y661" s="360"/>
      <c r="Z661" s="360">
        <f t="shared" si="76"/>
        <v>0</v>
      </c>
      <c r="AA661" s="360"/>
      <c r="AB661" s="360"/>
      <c r="AC661" s="360"/>
      <c r="AD661" s="360"/>
      <c r="AE661" s="360"/>
      <c r="AF661" s="360"/>
      <c r="AG661" s="360"/>
      <c r="AH661" s="360"/>
      <c r="AI661" s="360"/>
      <c r="AJ661" s="360"/>
      <c r="AK661" s="360"/>
      <c r="AL661" s="360"/>
      <c r="AM661" s="360"/>
      <c r="AN661" s="360"/>
      <c r="AO661" s="360"/>
      <c r="AP661" s="360">
        <f t="shared" si="77"/>
        <v>0</v>
      </c>
      <c r="AQ661" s="360"/>
      <c r="AR661" s="360"/>
      <c r="AS661" s="360"/>
      <c r="AT661" s="364"/>
      <c r="AU661" s="357" t="s">
        <v>156</v>
      </c>
      <c r="AV661" s="360" t="s">
        <v>196</v>
      </c>
      <c r="AW661" s="360" t="s">
        <v>198</v>
      </c>
      <c r="AX661" s="364"/>
      <c r="AY661" s="364"/>
      <c r="AZ661" s="383"/>
    </row>
    <row r="662" spans="1:52" s="356" customFormat="1" ht="31.15" customHeight="1">
      <c r="A662" s="357">
        <v>624</v>
      </c>
      <c r="B662" s="357">
        <v>108</v>
      </c>
      <c r="C662" s="357" t="s">
        <v>324</v>
      </c>
      <c r="D662" s="382" t="s">
        <v>1013</v>
      </c>
      <c r="E662" s="360">
        <v>0.02</v>
      </c>
      <c r="F662" s="360"/>
      <c r="G662" s="360" t="s">
        <v>308</v>
      </c>
      <c r="H662" s="360">
        <f t="shared" si="73"/>
        <v>0.02</v>
      </c>
      <c r="I662" s="360">
        <f t="shared" si="75"/>
        <v>0</v>
      </c>
      <c r="J662" s="360"/>
      <c r="K662" s="360"/>
      <c r="L662" s="360"/>
      <c r="M662" s="360"/>
      <c r="N662" s="360">
        <v>0.02</v>
      </c>
      <c r="O662" s="360"/>
      <c r="P662" s="360"/>
      <c r="Q662" s="360"/>
      <c r="R662" s="360"/>
      <c r="S662" s="360">
        <f t="shared" si="74"/>
        <v>0</v>
      </c>
      <c r="T662" s="360"/>
      <c r="U662" s="360"/>
      <c r="V662" s="360"/>
      <c r="W662" s="360"/>
      <c r="X662" s="360"/>
      <c r="Y662" s="360"/>
      <c r="Z662" s="360">
        <f t="shared" si="76"/>
        <v>0</v>
      </c>
      <c r="AA662" s="360"/>
      <c r="AB662" s="360"/>
      <c r="AC662" s="360"/>
      <c r="AD662" s="360"/>
      <c r="AE662" s="360"/>
      <c r="AF662" s="360"/>
      <c r="AG662" s="360"/>
      <c r="AH662" s="360"/>
      <c r="AI662" s="360"/>
      <c r="AJ662" s="360"/>
      <c r="AK662" s="360"/>
      <c r="AL662" s="360"/>
      <c r="AM662" s="360"/>
      <c r="AN662" s="360"/>
      <c r="AO662" s="360"/>
      <c r="AP662" s="360">
        <f t="shared" si="77"/>
        <v>0</v>
      </c>
      <c r="AQ662" s="360"/>
      <c r="AR662" s="360"/>
      <c r="AS662" s="360"/>
      <c r="AT662" s="364"/>
      <c r="AU662" s="357" t="s">
        <v>156</v>
      </c>
      <c r="AV662" s="360" t="s">
        <v>196</v>
      </c>
      <c r="AW662" s="360" t="s">
        <v>198</v>
      </c>
      <c r="AX662" s="364"/>
      <c r="AY662" s="364" t="s">
        <v>2359</v>
      </c>
      <c r="AZ662" s="385" t="s">
        <v>1696</v>
      </c>
    </row>
    <row r="663" spans="1:52" s="356" customFormat="1" ht="31.15" customHeight="1">
      <c r="A663" s="357">
        <v>625</v>
      </c>
      <c r="B663" s="357">
        <v>109</v>
      </c>
      <c r="C663" s="357" t="s">
        <v>324</v>
      </c>
      <c r="D663" s="382" t="s">
        <v>1014</v>
      </c>
      <c r="E663" s="360">
        <v>0.02</v>
      </c>
      <c r="F663" s="360"/>
      <c r="G663" s="360" t="s">
        <v>190</v>
      </c>
      <c r="H663" s="360">
        <f t="shared" si="73"/>
        <v>0.02</v>
      </c>
      <c r="I663" s="360">
        <f t="shared" si="75"/>
        <v>0</v>
      </c>
      <c r="J663" s="360"/>
      <c r="K663" s="360"/>
      <c r="L663" s="360">
        <v>0.02</v>
      </c>
      <c r="M663" s="360"/>
      <c r="N663" s="360"/>
      <c r="O663" s="360"/>
      <c r="P663" s="360"/>
      <c r="Q663" s="360"/>
      <c r="R663" s="360"/>
      <c r="S663" s="360">
        <f t="shared" si="74"/>
        <v>0</v>
      </c>
      <c r="T663" s="360"/>
      <c r="U663" s="360"/>
      <c r="V663" s="360"/>
      <c r="W663" s="360"/>
      <c r="X663" s="360"/>
      <c r="Y663" s="360"/>
      <c r="Z663" s="360">
        <f t="shared" si="76"/>
        <v>0</v>
      </c>
      <c r="AA663" s="360"/>
      <c r="AB663" s="360"/>
      <c r="AC663" s="360"/>
      <c r="AD663" s="360"/>
      <c r="AE663" s="360"/>
      <c r="AF663" s="360"/>
      <c r="AG663" s="360"/>
      <c r="AH663" s="360"/>
      <c r="AI663" s="360"/>
      <c r="AJ663" s="360"/>
      <c r="AK663" s="360"/>
      <c r="AL663" s="360"/>
      <c r="AM663" s="360"/>
      <c r="AN663" s="360"/>
      <c r="AO663" s="360"/>
      <c r="AP663" s="360">
        <f t="shared" si="77"/>
        <v>0</v>
      </c>
      <c r="AQ663" s="360"/>
      <c r="AR663" s="360"/>
      <c r="AS663" s="360"/>
      <c r="AT663" s="364"/>
      <c r="AU663" s="357" t="s">
        <v>156</v>
      </c>
      <c r="AV663" s="360" t="s">
        <v>196</v>
      </c>
      <c r="AW663" s="360" t="s">
        <v>198</v>
      </c>
      <c r="AX663" s="364"/>
      <c r="AY663" s="364" t="s">
        <v>2359</v>
      </c>
      <c r="AZ663" s="385" t="s">
        <v>1696</v>
      </c>
    </row>
    <row r="664" spans="1:52" s="356" customFormat="1" ht="62.45" customHeight="1">
      <c r="A664" s="357">
        <v>625</v>
      </c>
      <c r="B664" s="357">
        <v>110</v>
      </c>
      <c r="C664" s="357" t="s">
        <v>324</v>
      </c>
      <c r="D664" s="382" t="s">
        <v>2376</v>
      </c>
      <c r="E664" s="360">
        <v>0.75</v>
      </c>
      <c r="F664" s="360"/>
      <c r="G664" s="360" t="s">
        <v>1015</v>
      </c>
      <c r="H664" s="360">
        <f t="shared" si="73"/>
        <v>0.75</v>
      </c>
      <c r="I664" s="360">
        <f t="shared" si="75"/>
        <v>0</v>
      </c>
      <c r="J664" s="360"/>
      <c r="K664" s="360"/>
      <c r="L664" s="360">
        <v>0.05</v>
      </c>
      <c r="M664" s="360"/>
      <c r="N664" s="360">
        <v>0.4</v>
      </c>
      <c r="O664" s="360">
        <v>0.25</v>
      </c>
      <c r="P664" s="360"/>
      <c r="Q664" s="360"/>
      <c r="R664" s="360">
        <v>0.05</v>
      </c>
      <c r="S664" s="360">
        <f t="shared" si="74"/>
        <v>0</v>
      </c>
      <c r="T664" s="360"/>
      <c r="U664" s="360"/>
      <c r="V664" s="360"/>
      <c r="W664" s="360"/>
      <c r="X664" s="360"/>
      <c r="Y664" s="360"/>
      <c r="Z664" s="360">
        <f t="shared" si="76"/>
        <v>0</v>
      </c>
      <c r="AA664" s="360"/>
      <c r="AB664" s="360"/>
      <c r="AC664" s="360"/>
      <c r="AD664" s="360"/>
      <c r="AE664" s="360"/>
      <c r="AF664" s="360"/>
      <c r="AG664" s="360"/>
      <c r="AH664" s="360"/>
      <c r="AI664" s="360"/>
      <c r="AJ664" s="360"/>
      <c r="AK664" s="360"/>
      <c r="AL664" s="360"/>
      <c r="AM664" s="360"/>
      <c r="AN664" s="360"/>
      <c r="AO664" s="360"/>
      <c r="AP664" s="360">
        <f t="shared" si="77"/>
        <v>0</v>
      </c>
      <c r="AQ664" s="360"/>
      <c r="AR664" s="360"/>
      <c r="AS664" s="360"/>
      <c r="AT664" s="364" t="s">
        <v>1016</v>
      </c>
      <c r="AU664" s="357" t="s">
        <v>156</v>
      </c>
      <c r="AV664" s="360" t="s">
        <v>197</v>
      </c>
      <c r="AW664" s="360" t="s">
        <v>198</v>
      </c>
      <c r="AX664" s="364"/>
      <c r="AY664" s="364" t="s">
        <v>2359</v>
      </c>
      <c r="AZ664" s="385" t="s">
        <v>1696</v>
      </c>
    </row>
    <row r="665" spans="1:52" s="356" customFormat="1" ht="62.45" customHeight="1">
      <c r="A665" s="357">
        <v>625</v>
      </c>
      <c r="B665" s="357">
        <v>111</v>
      </c>
      <c r="C665" s="357" t="s">
        <v>324</v>
      </c>
      <c r="D665" s="382" t="s">
        <v>1017</v>
      </c>
      <c r="E665" s="360">
        <v>0.7</v>
      </c>
      <c r="F665" s="360"/>
      <c r="G665" s="360" t="s">
        <v>1018</v>
      </c>
      <c r="H665" s="360">
        <f t="shared" si="73"/>
        <v>0.70000000000000007</v>
      </c>
      <c r="I665" s="360">
        <f t="shared" si="75"/>
        <v>0</v>
      </c>
      <c r="J665" s="360"/>
      <c r="K665" s="360"/>
      <c r="L665" s="360">
        <v>0.08</v>
      </c>
      <c r="M665" s="360"/>
      <c r="N665" s="360">
        <v>0.32</v>
      </c>
      <c r="O665" s="360">
        <v>0.2</v>
      </c>
      <c r="P665" s="360"/>
      <c r="Q665" s="360"/>
      <c r="R665" s="360">
        <v>0.1</v>
      </c>
      <c r="S665" s="360">
        <f t="shared" si="74"/>
        <v>0</v>
      </c>
      <c r="T665" s="360"/>
      <c r="U665" s="360"/>
      <c r="V665" s="360"/>
      <c r="W665" s="360"/>
      <c r="X665" s="360"/>
      <c r="Y665" s="360"/>
      <c r="Z665" s="360">
        <f t="shared" si="76"/>
        <v>0</v>
      </c>
      <c r="AA665" s="360"/>
      <c r="AB665" s="360"/>
      <c r="AC665" s="360"/>
      <c r="AD665" s="360"/>
      <c r="AE665" s="360"/>
      <c r="AF665" s="360"/>
      <c r="AG665" s="360"/>
      <c r="AH665" s="360"/>
      <c r="AI665" s="360"/>
      <c r="AJ665" s="360"/>
      <c r="AK665" s="360"/>
      <c r="AL665" s="360"/>
      <c r="AM665" s="360"/>
      <c r="AN665" s="360"/>
      <c r="AO665" s="360"/>
      <c r="AP665" s="360">
        <f t="shared" si="77"/>
        <v>0</v>
      </c>
      <c r="AQ665" s="360"/>
      <c r="AR665" s="360"/>
      <c r="AS665" s="360"/>
      <c r="AT665" s="364" t="s">
        <v>1019</v>
      </c>
      <c r="AU665" s="357" t="s">
        <v>156</v>
      </c>
      <c r="AV665" s="360" t="s">
        <v>197</v>
      </c>
      <c r="AW665" s="360" t="s">
        <v>198</v>
      </c>
      <c r="AX665" s="364"/>
      <c r="AY665" s="364" t="s">
        <v>2359</v>
      </c>
      <c r="AZ665" s="385" t="s">
        <v>1696</v>
      </c>
    </row>
    <row r="666" spans="1:52" s="356" customFormat="1" ht="31.15" customHeight="1">
      <c r="A666" s="357">
        <v>627</v>
      </c>
      <c r="B666" s="357">
        <v>112</v>
      </c>
      <c r="C666" s="357" t="s">
        <v>324</v>
      </c>
      <c r="D666" s="382" t="s">
        <v>1020</v>
      </c>
      <c r="E666" s="360">
        <v>0.15000000000000002</v>
      </c>
      <c r="F666" s="360"/>
      <c r="G666" s="360" t="s">
        <v>1021</v>
      </c>
      <c r="H666" s="360">
        <f t="shared" si="73"/>
        <v>0.15000000000000002</v>
      </c>
      <c r="I666" s="360">
        <f t="shared" si="75"/>
        <v>0</v>
      </c>
      <c r="J666" s="360"/>
      <c r="K666" s="360"/>
      <c r="L666" s="360"/>
      <c r="M666" s="360"/>
      <c r="N666" s="360">
        <v>7.0000000000000007E-2</v>
      </c>
      <c r="O666" s="360">
        <v>0.08</v>
      </c>
      <c r="P666" s="360"/>
      <c r="Q666" s="360"/>
      <c r="R666" s="360"/>
      <c r="S666" s="360">
        <f t="shared" si="74"/>
        <v>0</v>
      </c>
      <c r="T666" s="360"/>
      <c r="U666" s="360"/>
      <c r="V666" s="360"/>
      <c r="W666" s="360"/>
      <c r="X666" s="360"/>
      <c r="Y666" s="360"/>
      <c r="Z666" s="360">
        <f t="shared" si="76"/>
        <v>0</v>
      </c>
      <c r="AA666" s="360"/>
      <c r="AB666" s="360"/>
      <c r="AC666" s="360"/>
      <c r="AD666" s="360"/>
      <c r="AE666" s="360"/>
      <c r="AF666" s="360"/>
      <c r="AG666" s="360"/>
      <c r="AH666" s="360"/>
      <c r="AI666" s="360"/>
      <c r="AJ666" s="360"/>
      <c r="AK666" s="360"/>
      <c r="AL666" s="360"/>
      <c r="AM666" s="360"/>
      <c r="AN666" s="360"/>
      <c r="AO666" s="360"/>
      <c r="AP666" s="360">
        <f t="shared" si="77"/>
        <v>0</v>
      </c>
      <c r="AQ666" s="360"/>
      <c r="AR666" s="360"/>
      <c r="AS666" s="360"/>
      <c r="AT666" s="364" t="s">
        <v>1022</v>
      </c>
      <c r="AU666" s="357" t="s">
        <v>153</v>
      </c>
      <c r="AV666" s="360" t="s">
        <v>196</v>
      </c>
      <c r="AW666" s="360" t="s">
        <v>198</v>
      </c>
      <c r="AX666" s="364"/>
      <c r="AY666" s="364"/>
      <c r="AZ666" s="383"/>
    </row>
    <row r="667" spans="1:52" s="356" customFormat="1" ht="31.15" customHeight="1">
      <c r="A667" s="357">
        <v>629</v>
      </c>
      <c r="B667" s="357">
        <v>113</v>
      </c>
      <c r="C667" s="357" t="s">
        <v>324</v>
      </c>
      <c r="D667" s="382" t="s">
        <v>1023</v>
      </c>
      <c r="E667" s="360">
        <v>0.13</v>
      </c>
      <c r="F667" s="360"/>
      <c r="G667" s="360" t="s">
        <v>308</v>
      </c>
      <c r="H667" s="360">
        <f t="shared" si="73"/>
        <v>0.13</v>
      </c>
      <c r="I667" s="360">
        <f t="shared" si="75"/>
        <v>0</v>
      </c>
      <c r="J667" s="360"/>
      <c r="K667" s="360"/>
      <c r="L667" s="360"/>
      <c r="M667" s="360"/>
      <c r="N667" s="360">
        <v>0.13</v>
      </c>
      <c r="O667" s="360"/>
      <c r="P667" s="360"/>
      <c r="Q667" s="360"/>
      <c r="R667" s="360"/>
      <c r="S667" s="360">
        <f t="shared" si="74"/>
        <v>0</v>
      </c>
      <c r="T667" s="360"/>
      <c r="U667" s="360"/>
      <c r="V667" s="360"/>
      <c r="W667" s="360"/>
      <c r="X667" s="360"/>
      <c r="Y667" s="360"/>
      <c r="Z667" s="360">
        <f t="shared" si="76"/>
        <v>0</v>
      </c>
      <c r="AA667" s="360"/>
      <c r="AB667" s="360"/>
      <c r="AC667" s="360"/>
      <c r="AD667" s="360"/>
      <c r="AE667" s="360"/>
      <c r="AF667" s="360"/>
      <c r="AG667" s="360"/>
      <c r="AH667" s="360"/>
      <c r="AI667" s="360"/>
      <c r="AJ667" s="360"/>
      <c r="AK667" s="360"/>
      <c r="AL667" s="360"/>
      <c r="AM667" s="360"/>
      <c r="AN667" s="360"/>
      <c r="AO667" s="360"/>
      <c r="AP667" s="360">
        <f t="shared" si="77"/>
        <v>0</v>
      </c>
      <c r="AQ667" s="360"/>
      <c r="AR667" s="360"/>
      <c r="AS667" s="360"/>
      <c r="AT667" s="364" t="s">
        <v>1024</v>
      </c>
      <c r="AU667" s="357" t="s">
        <v>153</v>
      </c>
      <c r="AV667" s="360" t="s">
        <v>196</v>
      </c>
      <c r="AW667" s="360" t="s">
        <v>198</v>
      </c>
      <c r="AX667" s="364"/>
      <c r="AY667" s="364"/>
      <c r="AZ667" s="383"/>
    </row>
    <row r="668" spans="1:52" s="356" customFormat="1" ht="49.9" customHeight="1">
      <c r="A668" s="357">
        <v>630</v>
      </c>
      <c r="B668" s="357">
        <v>114</v>
      </c>
      <c r="C668" s="357" t="s">
        <v>324</v>
      </c>
      <c r="D668" s="382" t="s">
        <v>1025</v>
      </c>
      <c r="E668" s="360">
        <v>0.04</v>
      </c>
      <c r="F668" s="360"/>
      <c r="G668" s="360" t="s">
        <v>1026</v>
      </c>
      <c r="H668" s="360">
        <f t="shared" si="73"/>
        <v>0.04</v>
      </c>
      <c r="I668" s="360">
        <f t="shared" si="75"/>
        <v>0</v>
      </c>
      <c r="J668" s="360"/>
      <c r="K668" s="360"/>
      <c r="L668" s="360">
        <v>0.02</v>
      </c>
      <c r="M668" s="360">
        <v>0.02</v>
      </c>
      <c r="N668" s="360"/>
      <c r="O668" s="360"/>
      <c r="P668" s="360"/>
      <c r="Q668" s="360"/>
      <c r="R668" s="360"/>
      <c r="S668" s="360">
        <f t="shared" si="74"/>
        <v>0</v>
      </c>
      <c r="T668" s="360"/>
      <c r="U668" s="360"/>
      <c r="V668" s="360"/>
      <c r="W668" s="360"/>
      <c r="X668" s="360"/>
      <c r="Y668" s="360"/>
      <c r="Z668" s="360">
        <f t="shared" si="76"/>
        <v>0</v>
      </c>
      <c r="AA668" s="360"/>
      <c r="AB668" s="360"/>
      <c r="AC668" s="360"/>
      <c r="AD668" s="360"/>
      <c r="AE668" s="360"/>
      <c r="AF668" s="360"/>
      <c r="AG668" s="360"/>
      <c r="AH668" s="360"/>
      <c r="AI668" s="360"/>
      <c r="AJ668" s="360"/>
      <c r="AK668" s="360"/>
      <c r="AL668" s="360"/>
      <c r="AM668" s="360"/>
      <c r="AN668" s="360"/>
      <c r="AO668" s="360"/>
      <c r="AP668" s="360">
        <f t="shared" si="77"/>
        <v>0</v>
      </c>
      <c r="AQ668" s="360"/>
      <c r="AR668" s="360"/>
      <c r="AS668" s="360"/>
      <c r="AT668" s="364" t="s">
        <v>1027</v>
      </c>
      <c r="AU668" s="357" t="s">
        <v>153</v>
      </c>
      <c r="AV668" s="360" t="s">
        <v>196</v>
      </c>
      <c r="AW668" s="360" t="s">
        <v>198</v>
      </c>
      <c r="AX668" s="364"/>
      <c r="AY668" s="364"/>
      <c r="AZ668" s="383"/>
    </row>
    <row r="669" spans="1:52" s="356" customFormat="1" ht="38.450000000000003" customHeight="1">
      <c r="A669" s="357">
        <v>631</v>
      </c>
      <c r="B669" s="357">
        <v>115</v>
      </c>
      <c r="C669" s="357" t="s">
        <v>324</v>
      </c>
      <c r="D669" s="382" t="s">
        <v>1238</v>
      </c>
      <c r="E669" s="360">
        <v>0.02</v>
      </c>
      <c r="F669" s="360"/>
      <c r="G669" s="360" t="s">
        <v>304</v>
      </c>
      <c r="H669" s="360">
        <f t="shared" si="73"/>
        <v>0.02</v>
      </c>
      <c r="I669" s="360">
        <f t="shared" si="75"/>
        <v>0.02</v>
      </c>
      <c r="J669" s="360">
        <v>0.02</v>
      </c>
      <c r="K669" s="360"/>
      <c r="L669" s="360"/>
      <c r="M669" s="360"/>
      <c r="N669" s="360"/>
      <c r="O669" s="360"/>
      <c r="P669" s="360"/>
      <c r="Q669" s="360"/>
      <c r="R669" s="360"/>
      <c r="S669" s="360">
        <f t="shared" si="74"/>
        <v>0</v>
      </c>
      <c r="T669" s="360"/>
      <c r="U669" s="360"/>
      <c r="V669" s="360"/>
      <c r="W669" s="360"/>
      <c r="X669" s="360"/>
      <c r="Y669" s="360"/>
      <c r="Z669" s="360">
        <f t="shared" si="76"/>
        <v>0</v>
      </c>
      <c r="AA669" s="360"/>
      <c r="AB669" s="360"/>
      <c r="AC669" s="360"/>
      <c r="AD669" s="360"/>
      <c r="AE669" s="360"/>
      <c r="AF669" s="360"/>
      <c r="AG669" s="360"/>
      <c r="AH669" s="360"/>
      <c r="AI669" s="360"/>
      <c r="AJ669" s="360"/>
      <c r="AK669" s="360"/>
      <c r="AL669" s="360"/>
      <c r="AM669" s="360"/>
      <c r="AN669" s="360"/>
      <c r="AO669" s="360"/>
      <c r="AP669" s="360">
        <f t="shared" si="77"/>
        <v>0</v>
      </c>
      <c r="AQ669" s="360"/>
      <c r="AR669" s="360"/>
      <c r="AS669" s="360"/>
      <c r="AT669" s="364"/>
      <c r="AU669" s="357" t="s">
        <v>153</v>
      </c>
      <c r="AV669" s="360" t="s">
        <v>196</v>
      </c>
      <c r="AW669" s="360" t="s">
        <v>198</v>
      </c>
      <c r="AX669" s="364"/>
      <c r="AY669" s="364"/>
      <c r="AZ669" s="383"/>
    </row>
    <row r="670" spans="1:52" s="356" customFormat="1" ht="31.15" customHeight="1">
      <c r="A670" s="357">
        <v>633</v>
      </c>
      <c r="B670" s="357">
        <v>116</v>
      </c>
      <c r="C670" s="357" t="s">
        <v>324</v>
      </c>
      <c r="D670" s="382" t="s">
        <v>1028</v>
      </c>
      <c r="E670" s="360">
        <v>0.25</v>
      </c>
      <c r="F670" s="360"/>
      <c r="G670" s="360" t="s">
        <v>311</v>
      </c>
      <c r="H670" s="360">
        <f t="shared" si="73"/>
        <v>0.25</v>
      </c>
      <c r="I670" s="360">
        <f t="shared" si="75"/>
        <v>0</v>
      </c>
      <c r="J670" s="360"/>
      <c r="K670" s="360"/>
      <c r="L670" s="360"/>
      <c r="M670" s="360"/>
      <c r="N670" s="360"/>
      <c r="O670" s="360">
        <v>0.25</v>
      </c>
      <c r="P670" s="360"/>
      <c r="Q670" s="360"/>
      <c r="R670" s="360"/>
      <c r="S670" s="360">
        <f t="shared" si="74"/>
        <v>0</v>
      </c>
      <c r="T670" s="360"/>
      <c r="U670" s="360"/>
      <c r="V670" s="360"/>
      <c r="W670" s="360"/>
      <c r="X670" s="360"/>
      <c r="Y670" s="360"/>
      <c r="Z670" s="360">
        <f t="shared" si="76"/>
        <v>0</v>
      </c>
      <c r="AA670" s="360"/>
      <c r="AB670" s="360"/>
      <c r="AC670" s="360"/>
      <c r="AD670" s="360"/>
      <c r="AE670" s="360"/>
      <c r="AF670" s="360"/>
      <c r="AG670" s="360"/>
      <c r="AH670" s="360"/>
      <c r="AI670" s="360"/>
      <c r="AJ670" s="360"/>
      <c r="AK670" s="360"/>
      <c r="AL670" s="360"/>
      <c r="AM670" s="360"/>
      <c r="AN670" s="360"/>
      <c r="AO670" s="360"/>
      <c r="AP670" s="360">
        <f t="shared" si="77"/>
        <v>0</v>
      </c>
      <c r="AQ670" s="360"/>
      <c r="AR670" s="360"/>
      <c r="AS670" s="360"/>
      <c r="AT670" s="465" t="s">
        <v>1029</v>
      </c>
      <c r="AU670" s="357" t="s">
        <v>153</v>
      </c>
      <c r="AV670" s="360" t="s">
        <v>196</v>
      </c>
      <c r="AW670" s="360" t="s">
        <v>198</v>
      </c>
      <c r="AX670" s="466"/>
      <c r="AY670" s="466"/>
      <c r="AZ670" s="383"/>
    </row>
    <row r="671" spans="1:52" s="356" customFormat="1" ht="52.9" customHeight="1">
      <c r="A671" s="357">
        <v>633</v>
      </c>
      <c r="B671" s="357">
        <v>117</v>
      </c>
      <c r="C671" s="357" t="s">
        <v>324</v>
      </c>
      <c r="D671" s="491" t="s">
        <v>1030</v>
      </c>
      <c r="E671" s="360">
        <v>0.15</v>
      </c>
      <c r="F671" s="360"/>
      <c r="G671" s="360" t="s">
        <v>308</v>
      </c>
      <c r="H671" s="360">
        <f t="shared" si="73"/>
        <v>0.15</v>
      </c>
      <c r="I671" s="360">
        <f t="shared" si="75"/>
        <v>0</v>
      </c>
      <c r="J671" s="360"/>
      <c r="K671" s="360"/>
      <c r="L671" s="360"/>
      <c r="M671" s="360"/>
      <c r="N671" s="360">
        <v>0.15</v>
      </c>
      <c r="O671" s="360"/>
      <c r="P671" s="360"/>
      <c r="Q671" s="360"/>
      <c r="R671" s="360"/>
      <c r="S671" s="360">
        <f t="shared" si="74"/>
        <v>0</v>
      </c>
      <c r="T671" s="360"/>
      <c r="U671" s="360"/>
      <c r="V671" s="360"/>
      <c r="W671" s="360"/>
      <c r="X671" s="360"/>
      <c r="Y671" s="360"/>
      <c r="Z671" s="360">
        <f t="shared" si="76"/>
        <v>0</v>
      </c>
      <c r="AA671" s="360"/>
      <c r="AB671" s="360"/>
      <c r="AC671" s="360"/>
      <c r="AD671" s="360"/>
      <c r="AE671" s="360"/>
      <c r="AF671" s="360"/>
      <c r="AG671" s="360"/>
      <c r="AH671" s="360"/>
      <c r="AI671" s="360"/>
      <c r="AJ671" s="360"/>
      <c r="AK671" s="360"/>
      <c r="AL671" s="360"/>
      <c r="AM671" s="360"/>
      <c r="AN671" s="360"/>
      <c r="AO671" s="360"/>
      <c r="AP671" s="360">
        <f t="shared" si="77"/>
        <v>0</v>
      </c>
      <c r="AQ671" s="360"/>
      <c r="AR671" s="360"/>
      <c r="AS671" s="360"/>
      <c r="AT671" s="465" t="s">
        <v>1031</v>
      </c>
      <c r="AU671" s="357" t="s">
        <v>153</v>
      </c>
      <c r="AV671" s="360" t="s">
        <v>197</v>
      </c>
      <c r="AW671" s="360" t="s">
        <v>198</v>
      </c>
      <c r="AX671" s="466"/>
      <c r="AY671" s="466"/>
      <c r="AZ671" s="383"/>
    </row>
    <row r="672" spans="1:52" s="356" customFormat="1" ht="56.45" customHeight="1">
      <c r="A672" s="357">
        <v>633</v>
      </c>
      <c r="B672" s="357">
        <v>118</v>
      </c>
      <c r="C672" s="357" t="s">
        <v>324</v>
      </c>
      <c r="D672" s="491" t="s">
        <v>1032</v>
      </c>
      <c r="E672" s="360">
        <v>0.42</v>
      </c>
      <c r="F672" s="360"/>
      <c r="G672" s="360" t="s">
        <v>1033</v>
      </c>
      <c r="H672" s="360">
        <f t="shared" si="73"/>
        <v>0.42000000000000004</v>
      </c>
      <c r="I672" s="360">
        <f t="shared" si="75"/>
        <v>0.1</v>
      </c>
      <c r="J672" s="360">
        <v>0.1</v>
      </c>
      <c r="K672" s="360"/>
      <c r="L672" s="360"/>
      <c r="M672" s="360"/>
      <c r="N672" s="360">
        <v>0.32</v>
      </c>
      <c r="O672" s="360"/>
      <c r="P672" s="360"/>
      <c r="Q672" s="360"/>
      <c r="R672" s="360"/>
      <c r="S672" s="360">
        <f t="shared" si="74"/>
        <v>0</v>
      </c>
      <c r="T672" s="360"/>
      <c r="U672" s="360"/>
      <c r="V672" s="360"/>
      <c r="W672" s="360"/>
      <c r="X672" s="360"/>
      <c r="Y672" s="360"/>
      <c r="Z672" s="360">
        <f t="shared" si="76"/>
        <v>0</v>
      </c>
      <c r="AA672" s="360"/>
      <c r="AB672" s="360"/>
      <c r="AC672" s="360"/>
      <c r="AD672" s="360"/>
      <c r="AE672" s="360"/>
      <c r="AF672" s="360"/>
      <c r="AG672" s="360"/>
      <c r="AH672" s="360"/>
      <c r="AI672" s="360"/>
      <c r="AJ672" s="360"/>
      <c r="AK672" s="360"/>
      <c r="AL672" s="360"/>
      <c r="AM672" s="360"/>
      <c r="AN672" s="360"/>
      <c r="AO672" s="360"/>
      <c r="AP672" s="360">
        <f t="shared" si="77"/>
        <v>0</v>
      </c>
      <c r="AQ672" s="360"/>
      <c r="AR672" s="360"/>
      <c r="AS672" s="360"/>
      <c r="AT672" s="465" t="s">
        <v>1034</v>
      </c>
      <c r="AU672" s="357" t="s">
        <v>153</v>
      </c>
      <c r="AV672" s="360" t="s">
        <v>197</v>
      </c>
      <c r="AW672" s="360" t="s">
        <v>198</v>
      </c>
      <c r="AX672" s="466"/>
      <c r="AY672" s="466"/>
      <c r="AZ672" s="383"/>
    </row>
    <row r="673" spans="1:52" s="356" customFormat="1" ht="51" customHeight="1">
      <c r="A673" s="357">
        <v>633</v>
      </c>
      <c r="B673" s="357">
        <v>119</v>
      </c>
      <c r="C673" s="357" t="s">
        <v>324</v>
      </c>
      <c r="D673" s="491" t="s">
        <v>1035</v>
      </c>
      <c r="E673" s="360">
        <f>0.7+0.55</f>
        <v>1.25</v>
      </c>
      <c r="F673" s="360"/>
      <c r="G673" s="360" t="s">
        <v>1036</v>
      </c>
      <c r="H673" s="360">
        <f t="shared" si="73"/>
        <v>1.25</v>
      </c>
      <c r="I673" s="360">
        <f t="shared" si="75"/>
        <v>0.55000000000000004</v>
      </c>
      <c r="J673" s="360">
        <v>0.55000000000000004</v>
      </c>
      <c r="K673" s="360"/>
      <c r="L673" s="360"/>
      <c r="M673" s="360"/>
      <c r="N673" s="360">
        <v>0.7</v>
      </c>
      <c r="O673" s="360"/>
      <c r="P673" s="360"/>
      <c r="Q673" s="360"/>
      <c r="R673" s="360"/>
      <c r="S673" s="360">
        <f t="shared" si="74"/>
        <v>0</v>
      </c>
      <c r="T673" s="360"/>
      <c r="U673" s="360"/>
      <c r="V673" s="360"/>
      <c r="W673" s="360"/>
      <c r="X673" s="360"/>
      <c r="Y673" s="360"/>
      <c r="Z673" s="360">
        <f t="shared" si="76"/>
        <v>0</v>
      </c>
      <c r="AA673" s="360"/>
      <c r="AB673" s="360"/>
      <c r="AC673" s="360"/>
      <c r="AD673" s="360"/>
      <c r="AE673" s="360"/>
      <c r="AF673" s="360"/>
      <c r="AG673" s="360"/>
      <c r="AH673" s="360"/>
      <c r="AI673" s="360"/>
      <c r="AJ673" s="360"/>
      <c r="AK673" s="360"/>
      <c r="AL673" s="360"/>
      <c r="AM673" s="360"/>
      <c r="AN673" s="360"/>
      <c r="AO673" s="360"/>
      <c r="AP673" s="360">
        <f t="shared" si="77"/>
        <v>0</v>
      </c>
      <c r="AQ673" s="360"/>
      <c r="AR673" s="360"/>
      <c r="AS673" s="360"/>
      <c r="AT673" s="465" t="s">
        <v>1037</v>
      </c>
      <c r="AU673" s="357" t="s">
        <v>153</v>
      </c>
      <c r="AV673" s="360" t="s">
        <v>197</v>
      </c>
      <c r="AW673" s="360" t="s">
        <v>198</v>
      </c>
      <c r="AX673" s="466"/>
      <c r="AY673" s="466"/>
      <c r="AZ673" s="383"/>
    </row>
    <row r="674" spans="1:52" s="356" customFormat="1" ht="54" customHeight="1">
      <c r="A674" s="357">
        <v>633</v>
      </c>
      <c r="B674" s="357">
        <v>120</v>
      </c>
      <c r="C674" s="357" t="s">
        <v>324</v>
      </c>
      <c r="D674" s="491" t="s">
        <v>1038</v>
      </c>
      <c r="E674" s="360">
        <v>0.28000000000000003</v>
      </c>
      <c r="F674" s="360"/>
      <c r="G674" s="360" t="s">
        <v>308</v>
      </c>
      <c r="H674" s="360">
        <f t="shared" si="73"/>
        <v>0.28000000000000003</v>
      </c>
      <c r="I674" s="360">
        <f t="shared" si="75"/>
        <v>0</v>
      </c>
      <c r="J674" s="360"/>
      <c r="K674" s="360"/>
      <c r="L674" s="360"/>
      <c r="M674" s="360"/>
      <c r="N674" s="360">
        <v>0.28000000000000003</v>
      </c>
      <c r="O674" s="360"/>
      <c r="P674" s="360"/>
      <c r="Q674" s="360"/>
      <c r="R674" s="360"/>
      <c r="S674" s="360">
        <f t="shared" si="74"/>
        <v>0</v>
      </c>
      <c r="T674" s="360"/>
      <c r="U674" s="360"/>
      <c r="V674" s="360"/>
      <c r="W674" s="360"/>
      <c r="X674" s="360"/>
      <c r="Y674" s="360"/>
      <c r="Z674" s="360">
        <f t="shared" si="76"/>
        <v>0</v>
      </c>
      <c r="AA674" s="360"/>
      <c r="AB674" s="360"/>
      <c r="AC674" s="360"/>
      <c r="AD674" s="360"/>
      <c r="AE674" s="360"/>
      <c r="AF674" s="360"/>
      <c r="AG674" s="360"/>
      <c r="AH674" s="360"/>
      <c r="AI674" s="360"/>
      <c r="AJ674" s="360"/>
      <c r="AK674" s="360"/>
      <c r="AL674" s="360"/>
      <c r="AM674" s="360"/>
      <c r="AN674" s="360"/>
      <c r="AO674" s="360"/>
      <c r="AP674" s="360">
        <f t="shared" si="77"/>
        <v>0</v>
      </c>
      <c r="AQ674" s="360"/>
      <c r="AR674" s="360"/>
      <c r="AS674" s="360"/>
      <c r="AT674" s="465" t="s">
        <v>1039</v>
      </c>
      <c r="AU674" s="357" t="s">
        <v>153</v>
      </c>
      <c r="AV674" s="360" t="s">
        <v>197</v>
      </c>
      <c r="AW674" s="360" t="s">
        <v>198</v>
      </c>
      <c r="AX674" s="466"/>
      <c r="AY674" s="466"/>
      <c r="AZ674" s="383"/>
    </row>
    <row r="675" spans="1:52" s="356" customFormat="1" ht="62.45" customHeight="1">
      <c r="A675" s="357"/>
      <c r="B675" s="357">
        <v>121</v>
      </c>
      <c r="C675" s="357" t="s">
        <v>324</v>
      </c>
      <c r="D675" s="382" t="s">
        <v>1040</v>
      </c>
      <c r="E675" s="360">
        <v>0.32</v>
      </c>
      <c r="F675" s="360"/>
      <c r="G675" s="360" t="s">
        <v>2782</v>
      </c>
      <c r="H675" s="360">
        <f t="shared" si="73"/>
        <v>0.32</v>
      </c>
      <c r="I675" s="360">
        <f t="shared" si="75"/>
        <v>7.0000000000000007E-2</v>
      </c>
      <c r="J675" s="360"/>
      <c r="K675" s="360">
        <v>7.0000000000000007E-2</v>
      </c>
      <c r="L675" s="360">
        <v>0.14000000000000001</v>
      </c>
      <c r="M675" s="360"/>
      <c r="N675" s="360"/>
      <c r="O675" s="360"/>
      <c r="P675" s="360"/>
      <c r="Q675" s="360"/>
      <c r="R675" s="360">
        <v>0.03</v>
      </c>
      <c r="S675" s="360">
        <f t="shared" si="74"/>
        <v>0</v>
      </c>
      <c r="T675" s="360"/>
      <c r="U675" s="360"/>
      <c r="V675" s="360"/>
      <c r="W675" s="360"/>
      <c r="X675" s="360"/>
      <c r="Y675" s="360"/>
      <c r="Z675" s="360">
        <f t="shared" si="76"/>
        <v>0.08</v>
      </c>
      <c r="AA675" s="360"/>
      <c r="AB675" s="360">
        <v>0.08</v>
      </c>
      <c r="AC675" s="360"/>
      <c r="AD675" s="360"/>
      <c r="AE675" s="360"/>
      <c r="AF675" s="360"/>
      <c r="AG675" s="360"/>
      <c r="AH675" s="360"/>
      <c r="AI675" s="360"/>
      <c r="AJ675" s="360"/>
      <c r="AK675" s="360"/>
      <c r="AL675" s="360"/>
      <c r="AM675" s="360"/>
      <c r="AN675" s="360"/>
      <c r="AO675" s="360"/>
      <c r="AP675" s="360">
        <f t="shared" si="77"/>
        <v>0</v>
      </c>
      <c r="AQ675" s="360"/>
      <c r="AR675" s="360"/>
      <c r="AS675" s="360"/>
      <c r="AT675" s="465"/>
      <c r="AU675" s="358" t="s">
        <v>157</v>
      </c>
      <c r="AV675" s="360" t="s">
        <v>197</v>
      </c>
      <c r="AW675" s="360" t="s">
        <v>198</v>
      </c>
      <c r="AX675" s="466"/>
      <c r="AY675" s="466"/>
      <c r="AZ675" s="383"/>
    </row>
    <row r="676" spans="1:52" s="356" customFormat="1" ht="46.9" customHeight="1">
      <c r="A676" s="357"/>
      <c r="B676" s="357">
        <v>122</v>
      </c>
      <c r="C676" s="357" t="s">
        <v>324</v>
      </c>
      <c r="D676" s="382" t="s">
        <v>1041</v>
      </c>
      <c r="E676" s="360">
        <v>0.7</v>
      </c>
      <c r="F676" s="360"/>
      <c r="G676" s="360" t="s">
        <v>2783</v>
      </c>
      <c r="H676" s="360">
        <f t="shared" si="73"/>
        <v>0.70000000000000007</v>
      </c>
      <c r="I676" s="360">
        <f t="shared" si="75"/>
        <v>0</v>
      </c>
      <c r="J676" s="360"/>
      <c r="K676" s="360"/>
      <c r="L676" s="360">
        <v>0.12</v>
      </c>
      <c r="M676" s="360"/>
      <c r="N676" s="360">
        <v>0.03</v>
      </c>
      <c r="O676" s="360">
        <v>0.55000000000000004</v>
      </c>
      <c r="P676" s="360"/>
      <c r="Q676" s="360"/>
      <c r="R676" s="360"/>
      <c r="S676" s="360">
        <f t="shared" si="74"/>
        <v>0</v>
      </c>
      <c r="T676" s="360"/>
      <c r="U676" s="360"/>
      <c r="V676" s="360"/>
      <c r="W676" s="360"/>
      <c r="X676" s="360"/>
      <c r="Y676" s="360"/>
      <c r="Z676" s="360">
        <f t="shared" si="76"/>
        <v>0</v>
      </c>
      <c r="AA676" s="360"/>
      <c r="AB676" s="360"/>
      <c r="AC676" s="360"/>
      <c r="AD676" s="360"/>
      <c r="AE676" s="360"/>
      <c r="AF676" s="360"/>
      <c r="AG676" s="360"/>
      <c r="AH676" s="360"/>
      <c r="AI676" s="360"/>
      <c r="AJ676" s="360"/>
      <c r="AK676" s="360"/>
      <c r="AL676" s="360"/>
      <c r="AM676" s="360"/>
      <c r="AN676" s="360"/>
      <c r="AO676" s="360"/>
      <c r="AP676" s="360">
        <f t="shared" si="77"/>
        <v>0</v>
      </c>
      <c r="AQ676" s="360"/>
      <c r="AR676" s="360"/>
      <c r="AS676" s="360"/>
      <c r="AT676" s="364" t="s">
        <v>204</v>
      </c>
      <c r="AU676" s="358" t="s">
        <v>157</v>
      </c>
      <c r="AV676" s="360" t="s">
        <v>197</v>
      </c>
      <c r="AW676" s="360" t="s">
        <v>198</v>
      </c>
      <c r="AX676" s="466"/>
      <c r="AY676" s="466"/>
      <c r="AZ676" s="383"/>
    </row>
    <row r="677" spans="1:52" s="356" customFormat="1" ht="15.6" customHeight="1">
      <c r="A677" s="357">
        <v>638</v>
      </c>
      <c r="B677" s="357">
        <v>123</v>
      </c>
      <c r="C677" s="357" t="s">
        <v>324</v>
      </c>
      <c r="D677" s="382" t="s">
        <v>1042</v>
      </c>
      <c r="E677" s="360">
        <v>0.01</v>
      </c>
      <c r="F677" s="360"/>
      <c r="G677" s="360" t="s">
        <v>349</v>
      </c>
      <c r="H677" s="360">
        <f t="shared" si="73"/>
        <v>0.01</v>
      </c>
      <c r="I677" s="360">
        <f t="shared" si="75"/>
        <v>0</v>
      </c>
      <c r="J677" s="360"/>
      <c r="K677" s="360"/>
      <c r="L677" s="360"/>
      <c r="M677" s="360"/>
      <c r="N677" s="360"/>
      <c r="O677" s="360"/>
      <c r="P677" s="360"/>
      <c r="Q677" s="360"/>
      <c r="R677" s="360"/>
      <c r="S677" s="360">
        <f t="shared" si="74"/>
        <v>0</v>
      </c>
      <c r="T677" s="360"/>
      <c r="U677" s="360"/>
      <c r="V677" s="360"/>
      <c r="W677" s="360"/>
      <c r="X677" s="360"/>
      <c r="Y677" s="360"/>
      <c r="Z677" s="360">
        <f t="shared" si="76"/>
        <v>0.01</v>
      </c>
      <c r="AA677" s="360"/>
      <c r="AB677" s="360"/>
      <c r="AC677" s="360"/>
      <c r="AD677" s="360"/>
      <c r="AE677" s="360"/>
      <c r="AF677" s="360"/>
      <c r="AG677" s="360"/>
      <c r="AH677" s="360"/>
      <c r="AI677" s="360"/>
      <c r="AJ677" s="360"/>
      <c r="AK677" s="360"/>
      <c r="AL677" s="360"/>
      <c r="AM677" s="360"/>
      <c r="AN677" s="360"/>
      <c r="AO677" s="360">
        <v>0.01</v>
      </c>
      <c r="AP677" s="360">
        <f t="shared" si="77"/>
        <v>0</v>
      </c>
      <c r="AQ677" s="360"/>
      <c r="AR677" s="360"/>
      <c r="AS677" s="360"/>
      <c r="AT677" s="358"/>
      <c r="AU677" s="357" t="s">
        <v>157</v>
      </c>
      <c r="AV677" s="360" t="s">
        <v>196</v>
      </c>
      <c r="AW677" s="360" t="s">
        <v>198</v>
      </c>
      <c r="AX677" s="358"/>
      <c r="AY677" s="358" t="s">
        <v>2359</v>
      </c>
      <c r="AZ677" s="385" t="s">
        <v>1696</v>
      </c>
    </row>
    <row r="678" spans="1:52" s="356" customFormat="1" ht="46.9" customHeight="1">
      <c r="A678" s="357">
        <v>639</v>
      </c>
      <c r="B678" s="357">
        <v>125</v>
      </c>
      <c r="C678" s="357" t="s">
        <v>324</v>
      </c>
      <c r="D678" s="382" t="s">
        <v>1043</v>
      </c>
      <c r="E678" s="360">
        <v>3</v>
      </c>
      <c r="F678" s="360">
        <v>1</v>
      </c>
      <c r="G678" s="358" t="s">
        <v>1044</v>
      </c>
      <c r="H678" s="360">
        <f t="shared" si="73"/>
        <v>2</v>
      </c>
      <c r="I678" s="360">
        <f t="shared" si="75"/>
        <v>0</v>
      </c>
      <c r="J678" s="360"/>
      <c r="K678" s="360"/>
      <c r="L678" s="360"/>
      <c r="M678" s="360"/>
      <c r="N678" s="360">
        <v>0.9</v>
      </c>
      <c r="O678" s="360">
        <v>1.05</v>
      </c>
      <c r="P678" s="360"/>
      <c r="Q678" s="360"/>
      <c r="R678" s="360">
        <v>0.05</v>
      </c>
      <c r="S678" s="360">
        <f t="shared" si="74"/>
        <v>0</v>
      </c>
      <c r="T678" s="360"/>
      <c r="U678" s="360"/>
      <c r="V678" s="360"/>
      <c r="W678" s="360"/>
      <c r="X678" s="360"/>
      <c r="Y678" s="360"/>
      <c r="Z678" s="360">
        <f t="shared" si="76"/>
        <v>0</v>
      </c>
      <c r="AA678" s="360"/>
      <c r="AB678" s="360"/>
      <c r="AC678" s="360"/>
      <c r="AD678" s="360"/>
      <c r="AE678" s="360"/>
      <c r="AF678" s="360"/>
      <c r="AG678" s="360"/>
      <c r="AH678" s="360"/>
      <c r="AI678" s="360"/>
      <c r="AJ678" s="360"/>
      <c r="AK678" s="360"/>
      <c r="AL678" s="360"/>
      <c r="AM678" s="360"/>
      <c r="AN678" s="360"/>
      <c r="AO678" s="360"/>
      <c r="AP678" s="360">
        <f t="shared" si="77"/>
        <v>0</v>
      </c>
      <c r="AQ678" s="360"/>
      <c r="AR678" s="360"/>
      <c r="AS678" s="360"/>
      <c r="AT678" s="360" t="s">
        <v>1045</v>
      </c>
      <c r="AU678" s="357" t="s">
        <v>157</v>
      </c>
      <c r="AV678" s="360" t="s">
        <v>197</v>
      </c>
      <c r="AW678" s="360" t="s">
        <v>198</v>
      </c>
      <c r="AX678" s="358"/>
      <c r="AY678" s="358" t="s">
        <v>2359</v>
      </c>
      <c r="AZ678" s="385" t="s">
        <v>1696</v>
      </c>
    </row>
    <row r="679" spans="1:52" s="356" customFormat="1" ht="31.15" customHeight="1">
      <c r="A679" s="357">
        <v>639</v>
      </c>
      <c r="B679" s="357">
        <v>126</v>
      </c>
      <c r="C679" s="357" t="s">
        <v>324</v>
      </c>
      <c r="D679" s="382" t="s">
        <v>2724</v>
      </c>
      <c r="E679" s="360">
        <v>1.26</v>
      </c>
      <c r="F679" s="360">
        <v>0.72</v>
      </c>
      <c r="G679" s="358" t="s">
        <v>1046</v>
      </c>
      <c r="H679" s="360">
        <f t="shared" si="73"/>
        <v>0.54</v>
      </c>
      <c r="I679" s="360">
        <f t="shared" si="75"/>
        <v>0</v>
      </c>
      <c r="J679" s="360"/>
      <c r="K679" s="360"/>
      <c r="L679" s="360"/>
      <c r="M679" s="360"/>
      <c r="N679" s="360">
        <v>0.4</v>
      </c>
      <c r="O679" s="360">
        <v>0.14000000000000001</v>
      </c>
      <c r="P679" s="360"/>
      <c r="Q679" s="360"/>
      <c r="R679" s="360"/>
      <c r="S679" s="360">
        <f t="shared" si="74"/>
        <v>0</v>
      </c>
      <c r="T679" s="360"/>
      <c r="U679" s="360"/>
      <c r="V679" s="360"/>
      <c r="W679" s="360"/>
      <c r="X679" s="360"/>
      <c r="Y679" s="360"/>
      <c r="Z679" s="360">
        <f t="shared" si="76"/>
        <v>0</v>
      </c>
      <c r="AA679" s="360"/>
      <c r="AB679" s="360"/>
      <c r="AC679" s="360"/>
      <c r="AD679" s="360"/>
      <c r="AE679" s="360"/>
      <c r="AF679" s="360"/>
      <c r="AG679" s="360"/>
      <c r="AH679" s="360"/>
      <c r="AI679" s="360"/>
      <c r="AJ679" s="360"/>
      <c r="AK679" s="360"/>
      <c r="AL679" s="360"/>
      <c r="AM679" s="360"/>
      <c r="AN679" s="360"/>
      <c r="AO679" s="360"/>
      <c r="AP679" s="360">
        <f t="shared" si="77"/>
        <v>0</v>
      </c>
      <c r="AQ679" s="360"/>
      <c r="AR679" s="360"/>
      <c r="AS679" s="360"/>
      <c r="AT679" s="360" t="s">
        <v>2422</v>
      </c>
      <c r="AU679" s="357" t="s">
        <v>157</v>
      </c>
      <c r="AV679" s="360" t="s">
        <v>197</v>
      </c>
      <c r="AW679" s="360" t="s">
        <v>198</v>
      </c>
      <c r="AX679" s="358"/>
      <c r="AY679" s="358" t="s">
        <v>2359</v>
      </c>
      <c r="AZ679" s="385" t="s">
        <v>1696</v>
      </c>
    </row>
    <row r="680" spans="1:52" s="413" customFormat="1" ht="31.15" customHeight="1">
      <c r="A680" s="407">
        <v>648</v>
      </c>
      <c r="B680" s="407"/>
      <c r="C680" s="492" t="s">
        <v>324</v>
      </c>
      <c r="D680" s="493" t="s">
        <v>2377</v>
      </c>
      <c r="E680" s="494">
        <v>10</v>
      </c>
      <c r="F680" s="410"/>
      <c r="G680" s="409"/>
      <c r="H680" s="409">
        <f t="shared" si="73"/>
        <v>10</v>
      </c>
      <c r="I680" s="409">
        <f t="shared" si="75"/>
        <v>2</v>
      </c>
      <c r="J680" s="494">
        <v>1</v>
      </c>
      <c r="K680" s="494">
        <v>1</v>
      </c>
      <c r="L680" s="494">
        <v>1</v>
      </c>
      <c r="M680" s="494"/>
      <c r="N680" s="494">
        <v>6</v>
      </c>
      <c r="O680" s="494">
        <v>1</v>
      </c>
      <c r="P680" s="494"/>
      <c r="Q680" s="494"/>
      <c r="R680" s="494"/>
      <c r="S680" s="409">
        <f t="shared" si="74"/>
        <v>0</v>
      </c>
      <c r="T680" s="409"/>
      <c r="U680" s="409"/>
      <c r="V680" s="409"/>
      <c r="W680" s="409"/>
      <c r="X680" s="409"/>
      <c r="Y680" s="409"/>
      <c r="Z680" s="409">
        <f t="shared" si="76"/>
        <v>0</v>
      </c>
      <c r="AA680" s="409"/>
      <c r="AB680" s="409"/>
      <c r="AC680" s="409"/>
      <c r="AD680" s="409"/>
      <c r="AE680" s="409"/>
      <c r="AF680" s="409"/>
      <c r="AG680" s="409"/>
      <c r="AH680" s="409"/>
      <c r="AI680" s="409"/>
      <c r="AJ680" s="409"/>
      <c r="AK680" s="409"/>
      <c r="AL680" s="409"/>
      <c r="AM680" s="409"/>
      <c r="AN680" s="409"/>
      <c r="AO680" s="409"/>
      <c r="AP680" s="409">
        <f t="shared" si="77"/>
        <v>0</v>
      </c>
      <c r="AQ680" s="409"/>
      <c r="AR680" s="410"/>
      <c r="AS680" s="410"/>
      <c r="AT680" s="407"/>
      <c r="AU680" s="495" t="s">
        <v>160</v>
      </c>
      <c r="AV680" s="409" t="s">
        <v>197</v>
      </c>
      <c r="AW680" s="409" t="s">
        <v>198</v>
      </c>
      <c r="AX680" s="407"/>
      <c r="AY680" s="429"/>
      <c r="AZ680" s="430"/>
    </row>
    <row r="681" spans="1:52" s="413" customFormat="1" ht="31.15" customHeight="1">
      <c r="A681" s="407">
        <v>648</v>
      </c>
      <c r="B681" s="407"/>
      <c r="C681" s="492" t="s">
        <v>324</v>
      </c>
      <c r="D681" s="493" t="s">
        <v>2377</v>
      </c>
      <c r="E681" s="494">
        <v>10</v>
      </c>
      <c r="F681" s="410"/>
      <c r="G681" s="409"/>
      <c r="H681" s="409">
        <f t="shared" si="73"/>
        <v>10</v>
      </c>
      <c r="I681" s="409">
        <f t="shared" si="75"/>
        <v>2</v>
      </c>
      <c r="J681" s="494">
        <v>1</v>
      </c>
      <c r="K681" s="494">
        <v>1</v>
      </c>
      <c r="L681" s="494">
        <v>1</v>
      </c>
      <c r="M681" s="494"/>
      <c r="N681" s="494">
        <v>6</v>
      </c>
      <c r="O681" s="494">
        <v>1</v>
      </c>
      <c r="P681" s="494"/>
      <c r="Q681" s="494"/>
      <c r="R681" s="494"/>
      <c r="S681" s="409">
        <f t="shared" si="74"/>
        <v>0</v>
      </c>
      <c r="T681" s="409"/>
      <c r="U681" s="409"/>
      <c r="V681" s="409"/>
      <c r="W681" s="409"/>
      <c r="X681" s="409"/>
      <c r="Y681" s="409"/>
      <c r="Z681" s="409">
        <f t="shared" si="76"/>
        <v>0</v>
      </c>
      <c r="AA681" s="409"/>
      <c r="AB681" s="409"/>
      <c r="AC681" s="409"/>
      <c r="AD681" s="409"/>
      <c r="AE681" s="409"/>
      <c r="AF681" s="409"/>
      <c r="AG681" s="409"/>
      <c r="AH681" s="409"/>
      <c r="AI681" s="409"/>
      <c r="AJ681" s="409"/>
      <c r="AK681" s="409"/>
      <c r="AL681" s="409"/>
      <c r="AM681" s="409"/>
      <c r="AN681" s="409"/>
      <c r="AO681" s="409"/>
      <c r="AP681" s="409">
        <f t="shared" si="77"/>
        <v>0</v>
      </c>
      <c r="AQ681" s="409"/>
      <c r="AR681" s="410"/>
      <c r="AS681" s="410"/>
      <c r="AT681" s="407"/>
      <c r="AU681" s="495" t="s">
        <v>2378</v>
      </c>
      <c r="AV681" s="409" t="s">
        <v>197</v>
      </c>
      <c r="AW681" s="409" t="s">
        <v>198</v>
      </c>
      <c r="AX681" s="407"/>
      <c r="AY681" s="429"/>
      <c r="AZ681" s="430"/>
    </row>
    <row r="682" spans="1:52" s="413" customFormat="1" ht="31.15" customHeight="1">
      <c r="A682" s="407">
        <v>648</v>
      </c>
      <c r="B682" s="407"/>
      <c r="C682" s="492" t="s">
        <v>324</v>
      </c>
      <c r="D682" s="493" t="s">
        <v>2377</v>
      </c>
      <c r="E682" s="494">
        <v>10</v>
      </c>
      <c r="F682" s="410"/>
      <c r="G682" s="409"/>
      <c r="H682" s="409">
        <f t="shared" si="73"/>
        <v>10</v>
      </c>
      <c r="I682" s="409">
        <f t="shared" si="75"/>
        <v>2</v>
      </c>
      <c r="J682" s="494">
        <v>1</v>
      </c>
      <c r="K682" s="494">
        <v>1</v>
      </c>
      <c r="L682" s="494">
        <v>1</v>
      </c>
      <c r="M682" s="494"/>
      <c r="N682" s="494">
        <v>6</v>
      </c>
      <c r="O682" s="494">
        <v>1</v>
      </c>
      <c r="P682" s="494"/>
      <c r="Q682" s="494"/>
      <c r="R682" s="494"/>
      <c r="S682" s="409">
        <f t="shared" si="74"/>
        <v>0</v>
      </c>
      <c r="T682" s="409"/>
      <c r="U682" s="409"/>
      <c r="V682" s="409"/>
      <c r="W682" s="409"/>
      <c r="X682" s="409"/>
      <c r="Y682" s="409"/>
      <c r="Z682" s="409">
        <f t="shared" si="76"/>
        <v>0</v>
      </c>
      <c r="AA682" s="409"/>
      <c r="AB682" s="409"/>
      <c r="AC682" s="409"/>
      <c r="AD682" s="409"/>
      <c r="AE682" s="409"/>
      <c r="AF682" s="409"/>
      <c r="AG682" s="409"/>
      <c r="AH682" s="409"/>
      <c r="AI682" s="409"/>
      <c r="AJ682" s="409"/>
      <c r="AK682" s="409"/>
      <c r="AL682" s="409"/>
      <c r="AM682" s="409"/>
      <c r="AN682" s="409"/>
      <c r="AO682" s="409"/>
      <c r="AP682" s="409">
        <f t="shared" si="77"/>
        <v>0</v>
      </c>
      <c r="AQ682" s="409"/>
      <c r="AR682" s="410"/>
      <c r="AS682" s="410"/>
      <c r="AT682" s="407"/>
      <c r="AU682" s="495" t="s">
        <v>2038</v>
      </c>
      <c r="AV682" s="409" t="s">
        <v>197</v>
      </c>
      <c r="AW682" s="409" t="s">
        <v>198</v>
      </c>
      <c r="AX682" s="407"/>
      <c r="AY682" s="429"/>
      <c r="AZ682" s="430"/>
    </row>
    <row r="683" spans="1:52" s="356" customFormat="1" ht="31.15" customHeight="1">
      <c r="A683" s="357">
        <v>649</v>
      </c>
      <c r="B683" s="357"/>
      <c r="C683" s="457" t="s">
        <v>324</v>
      </c>
      <c r="D683" s="496" t="s">
        <v>1048</v>
      </c>
      <c r="E683" s="459">
        <v>14.364999999999998</v>
      </c>
      <c r="F683" s="367"/>
      <c r="G683" s="360"/>
      <c r="H683" s="360">
        <f t="shared" ref="H683:H746" si="78">SUM(I683,L683,M683,N683,O683,P683,Q683,R683,S683,Z683,AP683)</f>
        <v>14.365</v>
      </c>
      <c r="I683" s="360">
        <f t="shared" si="75"/>
        <v>4.49</v>
      </c>
      <c r="J683" s="459">
        <v>1.4950000000000001</v>
      </c>
      <c r="K683" s="459">
        <v>2.9950000000000001</v>
      </c>
      <c r="L683" s="459">
        <v>2</v>
      </c>
      <c r="M683" s="459"/>
      <c r="N683" s="459">
        <v>3.9849999999999999</v>
      </c>
      <c r="O683" s="459">
        <v>3.89</v>
      </c>
      <c r="P683" s="459"/>
      <c r="Q683" s="459"/>
      <c r="R683" s="459"/>
      <c r="S683" s="360">
        <f t="shared" si="74"/>
        <v>0</v>
      </c>
      <c r="T683" s="360"/>
      <c r="U683" s="360"/>
      <c r="V683" s="360"/>
      <c r="W683" s="360"/>
      <c r="X683" s="360"/>
      <c r="Y683" s="360"/>
      <c r="Z683" s="360">
        <f t="shared" si="76"/>
        <v>0</v>
      </c>
      <c r="AA683" s="360"/>
      <c r="AB683" s="360"/>
      <c r="AC683" s="360"/>
      <c r="AD683" s="360"/>
      <c r="AE683" s="360"/>
      <c r="AF683" s="360"/>
      <c r="AG683" s="360"/>
      <c r="AH683" s="360"/>
      <c r="AI683" s="360"/>
      <c r="AJ683" s="360"/>
      <c r="AK683" s="360"/>
      <c r="AL683" s="360"/>
      <c r="AM683" s="360"/>
      <c r="AN683" s="360"/>
      <c r="AO683" s="360"/>
      <c r="AP683" s="360">
        <f t="shared" si="77"/>
        <v>0</v>
      </c>
      <c r="AQ683" s="360"/>
      <c r="AR683" s="367"/>
      <c r="AS683" s="367"/>
      <c r="AT683" s="357"/>
      <c r="AU683" s="497" t="s">
        <v>1797</v>
      </c>
      <c r="AV683" s="360" t="s">
        <v>197</v>
      </c>
      <c r="AW683" s="360" t="s">
        <v>198</v>
      </c>
      <c r="AX683" s="357" t="s">
        <v>1047</v>
      </c>
      <c r="AY683" s="379"/>
      <c r="AZ683" s="380"/>
    </row>
    <row r="684" spans="1:52" s="356" customFormat="1" ht="31.15" customHeight="1">
      <c r="A684" s="357">
        <v>649</v>
      </c>
      <c r="B684" s="357"/>
      <c r="C684" s="457" t="s">
        <v>324</v>
      </c>
      <c r="D684" s="496" t="s">
        <v>1048</v>
      </c>
      <c r="E684" s="459">
        <v>14.364999999999998</v>
      </c>
      <c r="F684" s="367"/>
      <c r="G684" s="360"/>
      <c r="H684" s="360">
        <f t="shared" si="78"/>
        <v>14.365</v>
      </c>
      <c r="I684" s="360">
        <f t="shared" si="75"/>
        <v>4.49</v>
      </c>
      <c r="J684" s="459">
        <v>1.4950000000000001</v>
      </c>
      <c r="K684" s="459">
        <v>2.9950000000000001</v>
      </c>
      <c r="L684" s="459">
        <v>2</v>
      </c>
      <c r="M684" s="459"/>
      <c r="N684" s="459">
        <v>3.9849999999999999</v>
      </c>
      <c r="O684" s="459">
        <v>3.89</v>
      </c>
      <c r="P684" s="459"/>
      <c r="Q684" s="459"/>
      <c r="R684" s="459"/>
      <c r="S684" s="360">
        <f t="shared" si="74"/>
        <v>0</v>
      </c>
      <c r="T684" s="360"/>
      <c r="U684" s="360"/>
      <c r="V684" s="360"/>
      <c r="W684" s="360"/>
      <c r="X684" s="360"/>
      <c r="Y684" s="360"/>
      <c r="Z684" s="360">
        <f t="shared" si="76"/>
        <v>0</v>
      </c>
      <c r="AA684" s="360"/>
      <c r="AB684" s="360"/>
      <c r="AC684" s="360"/>
      <c r="AD684" s="360"/>
      <c r="AE684" s="360"/>
      <c r="AF684" s="360"/>
      <c r="AG684" s="360"/>
      <c r="AH684" s="360"/>
      <c r="AI684" s="360"/>
      <c r="AJ684" s="360"/>
      <c r="AK684" s="360"/>
      <c r="AL684" s="360"/>
      <c r="AM684" s="360"/>
      <c r="AN684" s="360"/>
      <c r="AO684" s="360"/>
      <c r="AP684" s="360">
        <f t="shared" si="77"/>
        <v>0</v>
      </c>
      <c r="AQ684" s="360"/>
      <c r="AR684" s="367"/>
      <c r="AS684" s="367"/>
      <c r="AT684" s="357"/>
      <c r="AU684" s="497" t="s">
        <v>156</v>
      </c>
      <c r="AV684" s="360" t="s">
        <v>197</v>
      </c>
      <c r="AW684" s="360" t="s">
        <v>198</v>
      </c>
      <c r="AX684" s="357" t="s">
        <v>1047</v>
      </c>
      <c r="AY684" s="379"/>
      <c r="AZ684" s="380"/>
    </row>
    <row r="685" spans="1:52" s="356" customFormat="1" ht="31.15" customHeight="1">
      <c r="A685" s="357">
        <v>650</v>
      </c>
      <c r="B685" s="357"/>
      <c r="C685" s="457" t="s">
        <v>324</v>
      </c>
      <c r="D685" s="496" t="s">
        <v>1557</v>
      </c>
      <c r="E685" s="459">
        <v>4.0324999999999998</v>
      </c>
      <c r="F685" s="367"/>
      <c r="G685" s="360"/>
      <c r="H685" s="360">
        <f t="shared" si="78"/>
        <v>4.0324999999999998</v>
      </c>
      <c r="I685" s="360">
        <f t="shared" si="75"/>
        <v>1.26</v>
      </c>
      <c r="J685" s="459">
        <v>0.42</v>
      </c>
      <c r="K685" s="459">
        <v>0.84</v>
      </c>
      <c r="L685" s="459">
        <v>0.75</v>
      </c>
      <c r="M685" s="459"/>
      <c r="N685" s="459">
        <v>0.93</v>
      </c>
      <c r="O685" s="459">
        <v>1.0925</v>
      </c>
      <c r="P685" s="459"/>
      <c r="Q685" s="459"/>
      <c r="R685" s="459"/>
      <c r="S685" s="360">
        <f t="shared" ref="S685:S748" si="79">SUM(T685:Y685)</f>
        <v>0</v>
      </c>
      <c r="T685" s="360"/>
      <c r="U685" s="360"/>
      <c r="V685" s="360"/>
      <c r="W685" s="360"/>
      <c r="X685" s="360"/>
      <c r="Y685" s="360"/>
      <c r="Z685" s="360">
        <f t="shared" si="76"/>
        <v>0</v>
      </c>
      <c r="AA685" s="360"/>
      <c r="AB685" s="360"/>
      <c r="AC685" s="360"/>
      <c r="AD685" s="360"/>
      <c r="AE685" s="360"/>
      <c r="AF685" s="360"/>
      <c r="AG685" s="360"/>
      <c r="AH685" s="360"/>
      <c r="AI685" s="360"/>
      <c r="AJ685" s="360"/>
      <c r="AK685" s="360"/>
      <c r="AL685" s="360"/>
      <c r="AM685" s="360"/>
      <c r="AN685" s="360"/>
      <c r="AO685" s="360"/>
      <c r="AP685" s="360">
        <f t="shared" si="77"/>
        <v>0</v>
      </c>
      <c r="AQ685" s="360"/>
      <c r="AR685" s="367"/>
      <c r="AS685" s="367"/>
      <c r="AT685" s="357"/>
      <c r="AU685" s="497" t="s">
        <v>1793</v>
      </c>
      <c r="AV685" s="360" t="s">
        <v>197</v>
      </c>
      <c r="AW685" s="360" t="s">
        <v>198</v>
      </c>
      <c r="AX685" s="357" t="s">
        <v>1047</v>
      </c>
      <c r="AY685" s="379"/>
      <c r="AZ685" s="380"/>
    </row>
    <row r="686" spans="1:52" s="356" customFormat="1" ht="31.15" customHeight="1">
      <c r="A686" s="357">
        <v>650</v>
      </c>
      <c r="B686" s="357"/>
      <c r="C686" s="457" t="s">
        <v>324</v>
      </c>
      <c r="D686" s="496" t="s">
        <v>1557</v>
      </c>
      <c r="E686" s="459">
        <v>4.0324999999999998</v>
      </c>
      <c r="F686" s="367"/>
      <c r="G686" s="360"/>
      <c r="H686" s="360">
        <f t="shared" si="78"/>
        <v>4.0324999999999998</v>
      </c>
      <c r="I686" s="360">
        <f t="shared" si="75"/>
        <v>1.26</v>
      </c>
      <c r="J686" s="459">
        <v>0.42</v>
      </c>
      <c r="K686" s="459">
        <v>0.84</v>
      </c>
      <c r="L686" s="459">
        <v>0.75</v>
      </c>
      <c r="M686" s="459"/>
      <c r="N686" s="459">
        <v>0.93</v>
      </c>
      <c r="O686" s="459">
        <v>1.0925</v>
      </c>
      <c r="P686" s="459"/>
      <c r="Q686" s="459"/>
      <c r="R686" s="459"/>
      <c r="S686" s="360">
        <f t="shared" si="79"/>
        <v>0</v>
      </c>
      <c r="T686" s="360"/>
      <c r="U686" s="360"/>
      <c r="V686" s="360"/>
      <c r="W686" s="360"/>
      <c r="X686" s="360"/>
      <c r="Y686" s="360"/>
      <c r="Z686" s="360">
        <f t="shared" si="76"/>
        <v>0</v>
      </c>
      <c r="AA686" s="360"/>
      <c r="AB686" s="360"/>
      <c r="AC686" s="360"/>
      <c r="AD686" s="360"/>
      <c r="AE686" s="360"/>
      <c r="AF686" s="360"/>
      <c r="AG686" s="360"/>
      <c r="AH686" s="360"/>
      <c r="AI686" s="360"/>
      <c r="AJ686" s="360"/>
      <c r="AK686" s="360"/>
      <c r="AL686" s="360"/>
      <c r="AM686" s="360"/>
      <c r="AN686" s="360"/>
      <c r="AO686" s="360"/>
      <c r="AP686" s="360">
        <f t="shared" si="77"/>
        <v>0</v>
      </c>
      <c r="AQ686" s="360"/>
      <c r="AR686" s="367"/>
      <c r="AS686" s="367"/>
      <c r="AT686" s="357"/>
      <c r="AU686" s="497" t="s">
        <v>1799</v>
      </c>
      <c r="AV686" s="360" t="s">
        <v>197</v>
      </c>
      <c r="AW686" s="360" t="s">
        <v>198</v>
      </c>
      <c r="AX686" s="357" t="s">
        <v>1047</v>
      </c>
      <c r="AY686" s="379"/>
      <c r="AZ686" s="380"/>
    </row>
    <row r="687" spans="1:52" s="356" customFormat="1" ht="31.15" customHeight="1">
      <c r="A687" s="357">
        <v>650</v>
      </c>
      <c r="B687" s="357"/>
      <c r="C687" s="457" t="s">
        <v>324</v>
      </c>
      <c r="D687" s="496" t="s">
        <v>1557</v>
      </c>
      <c r="E687" s="459">
        <v>4.0324999999999998</v>
      </c>
      <c r="F687" s="367"/>
      <c r="G687" s="360"/>
      <c r="H687" s="360">
        <f t="shared" si="78"/>
        <v>4.0324999999999998</v>
      </c>
      <c r="I687" s="360">
        <f t="shared" si="75"/>
        <v>1.26</v>
      </c>
      <c r="J687" s="459">
        <v>0.42</v>
      </c>
      <c r="K687" s="459">
        <v>0.84</v>
      </c>
      <c r="L687" s="459">
        <v>0.75</v>
      </c>
      <c r="M687" s="459"/>
      <c r="N687" s="459">
        <v>0.93</v>
      </c>
      <c r="O687" s="459">
        <v>1.0925</v>
      </c>
      <c r="P687" s="459"/>
      <c r="Q687" s="459"/>
      <c r="R687" s="459"/>
      <c r="S687" s="360">
        <f t="shared" si="79"/>
        <v>0</v>
      </c>
      <c r="T687" s="360"/>
      <c r="U687" s="360"/>
      <c r="V687" s="360"/>
      <c r="W687" s="360"/>
      <c r="X687" s="360"/>
      <c r="Y687" s="360"/>
      <c r="Z687" s="360">
        <f t="shared" si="76"/>
        <v>0</v>
      </c>
      <c r="AA687" s="360"/>
      <c r="AB687" s="360"/>
      <c r="AC687" s="360"/>
      <c r="AD687" s="360"/>
      <c r="AE687" s="360"/>
      <c r="AF687" s="360"/>
      <c r="AG687" s="360"/>
      <c r="AH687" s="360"/>
      <c r="AI687" s="360"/>
      <c r="AJ687" s="360"/>
      <c r="AK687" s="360"/>
      <c r="AL687" s="360"/>
      <c r="AM687" s="360"/>
      <c r="AN687" s="360"/>
      <c r="AO687" s="360"/>
      <c r="AP687" s="360">
        <f t="shared" si="77"/>
        <v>0</v>
      </c>
      <c r="AQ687" s="360"/>
      <c r="AR687" s="367"/>
      <c r="AS687" s="367"/>
      <c r="AT687" s="357"/>
      <c r="AU687" s="497" t="s">
        <v>199</v>
      </c>
      <c r="AV687" s="360" t="s">
        <v>197</v>
      </c>
      <c r="AW687" s="360" t="s">
        <v>198</v>
      </c>
      <c r="AX687" s="357" t="s">
        <v>1047</v>
      </c>
      <c r="AY687" s="379"/>
      <c r="AZ687" s="380"/>
    </row>
    <row r="688" spans="1:52" s="356" customFormat="1" ht="31.15" customHeight="1">
      <c r="A688" s="357">
        <v>650</v>
      </c>
      <c r="B688" s="357"/>
      <c r="C688" s="457" t="s">
        <v>324</v>
      </c>
      <c r="D688" s="496" t="s">
        <v>1557</v>
      </c>
      <c r="E688" s="459">
        <v>4.0324999999999998</v>
      </c>
      <c r="F688" s="367"/>
      <c r="G688" s="360"/>
      <c r="H688" s="360">
        <f t="shared" si="78"/>
        <v>4.0324999999999998</v>
      </c>
      <c r="I688" s="360">
        <f t="shared" si="75"/>
        <v>1.26</v>
      </c>
      <c r="J688" s="459">
        <v>0.42</v>
      </c>
      <c r="K688" s="459">
        <v>0.84</v>
      </c>
      <c r="L688" s="459">
        <v>0.75</v>
      </c>
      <c r="M688" s="459"/>
      <c r="N688" s="459">
        <v>0.93</v>
      </c>
      <c r="O688" s="459">
        <v>1.0925</v>
      </c>
      <c r="P688" s="459"/>
      <c r="Q688" s="459"/>
      <c r="R688" s="459"/>
      <c r="S688" s="360">
        <f t="shared" si="79"/>
        <v>0</v>
      </c>
      <c r="T688" s="360"/>
      <c r="U688" s="360"/>
      <c r="V688" s="360"/>
      <c r="W688" s="360"/>
      <c r="X688" s="360"/>
      <c r="Y688" s="360"/>
      <c r="Z688" s="360">
        <f t="shared" si="76"/>
        <v>0</v>
      </c>
      <c r="AA688" s="360"/>
      <c r="AB688" s="360"/>
      <c r="AC688" s="360"/>
      <c r="AD688" s="360"/>
      <c r="AE688" s="360"/>
      <c r="AF688" s="360"/>
      <c r="AG688" s="360"/>
      <c r="AH688" s="360"/>
      <c r="AI688" s="360"/>
      <c r="AJ688" s="360"/>
      <c r="AK688" s="360"/>
      <c r="AL688" s="360"/>
      <c r="AM688" s="360"/>
      <c r="AN688" s="360"/>
      <c r="AO688" s="360"/>
      <c r="AP688" s="360">
        <f t="shared" si="77"/>
        <v>0</v>
      </c>
      <c r="AQ688" s="360"/>
      <c r="AR688" s="367"/>
      <c r="AS688" s="367"/>
      <c r="AT688" s="357"/>
      <c r="AU688" s="497" t="s">
        <v>160</v>
      </c>
      <c r="AV688" s="360" t="s">
        <v>197</v>
      </c>
      <c r="AW688" s="360" t="s">
        <v>198</v>
      </c>
      <c r="AX688" s="357" t="s">
        <v>1047</v>
      </c>
      <c r="AY688" s="379"/>
      <c r="AZ688" s="380"/>
    </row>
    <row r="689" spans="1:52" s="356" customFormat="1" ht="31.15" customHeight="1">
      <c r="A689" s="357">
        <v>651</v>
      </c>
      <c r="B689" s="357"/>
      <c r="C689" s="457" t="s">
        <v>324</v>
      </c>
      <c r="D689" s="496" t="s">
        <v>1051</v>
      </c>
      <c r="E689" s="459">
        <v>2.27</v>
      </c>
      <c r="F689" s="367"/>
      <c r="G689" s="360"/>
      <c r="H689" s="360">
        <f t="shared" si="78"/>
        <v>2.2699999999999996</v>
      </c>
      <c r="I689" s="360">
        <f t="shared" si="75"/>
        <v>0.71</v>
      </c>
      <c r="J689" s="459">
        <v>0.23749999999999999</v>
      </c>
      <c r="K689" s="459">
        <v>0.47249999999999998</v>
      </c>
      <c r="L689" s="459">
        <v>0.25</v>
      </c>
      <c r="M689" s="459"/>
      <c r="N689" s="459">
        <v>0.69499999999999995</v>
      </c>
      <c r="O689" s="459">
        <v>0.61499999999999999</v>
      </c>
      <c r="P689" s="459"/>
      <c r="Q689" s="459"/>
      <c r="R689" s="459"/>
      <c r="S689" s="360">
        <f t="shared" si="79"/>
        <v>0</v>
      </c>
      <c r="T689" s="360"/>
      <c r="U689" s="360"/>
      <c r="V689" s="360"/>
      <c r="W689" s="360"/>
      <c r="X689" s="360"/>
      <c r="Y689" s="360"/>
      <c r="Z689" s="360">
        <f t="shared" si="76"/>
        <v>0</v>
      </c>
      <c r="AA689" s="360"/>
      <c r="AB689" s="360"/>
      <c r="AC689" s="360"/>
      <c r="AD689" s="360"/>
      <c r="AE689" s="360"/>
      <c r="AF689" s="360"/>
      <c r="AG689" s="360"/>
      <c r="AH689" s="360"/>
      <c r="AI689" s="360"/>
      <c r="AJ689" s="360"/>
      <c r="AK689" s="360"/>
      <c r="AL689" s="360"/>
      <c r="AM689" s="360"/>
      <c r="AN689" s="360"/>
      <c r="AO689" s="360"/>
      <c r="AP689" s="360">
        <f t="shared" si="77"/>
        <v>0</v>
      </c>
      <c r="AQ689" s="360"/>
      <c r="AR689" s="367"/>
      <c r="AS689" s="367"/>
      <c r="AT689" s="357"/>
      <c r="AU689" s="497" t="s">
        <v>1799</v>
      </c>
      <c r="AV689" s="360" t="s">
        <v>197</v>
      </c>
      <c r="AW689" s="360" t="s">
        <v>198</v>
      </c>
      <c r="AX689" s="357" t="s">
        <v>1047</v>
      </c>
      <c r="AY689" s="379"/>
      <c r="AZ689" s="380"/>
    </row>
    <row r="690" spans="1:52" s="356" customFormat="1" ht="31.15" customHeight="1">
      <c r="A690" s="357">
        <v>651</v>
      </c>
      <c r="B690" s="357"/>
      <c r="C690" s="457" t="s">
        <v>324</v>
      </c>
      <c r="D690" s="496" t="s">
        <v>1051</v>
      </c>
      <c r="E690" s="459">
        <v>2.27</v>
      </c>
      <c r="F690" s="367"/>
      <c r="G690" s="360"/>
      <c r="H690" s="360">
        <f t="shared" si="78"/>
        <v>2.2699999999999996</v>
      </c>
      <c r="I690" s="360">
        <f t="shared" si="75"/>
        <v>0.71</v>
      </c>
      <c r="J690" s="459">
        <v>0.23749999999999999</v>
      </c>
      <c r="K690" s="459">
        <v>0.47249999999999998</v>
      </c>
      <c r="L690" s="459">
        <v>0.25</v>
      </c>
      <c r="M690" s="459"/>
      <c r="N690" s="459">
        <v>0.69499999999999995</v>
      </c>
      <c r="O690" s="459">
        <v>0.61499999999999999</v>
      </c>
      <c r="P690" s="459"/>
      <c r="Q690" s="459"/>
      <c r="R690" s="459"/>
      <c r="S690" s="360">
        <f t="shared" si="79"/>
        <v>0</v>
      </c>
      <c r="T690" s="360"/>
      <c r="U690" s="360"/>
      <c r="V690" s="360"/>
      <c r="W690" s="360"/>
      <c r="X690" s="360"/>
      <c r="Y690" s="360"/>
      <c r="Z690" s="360">
        <f t="shared" si="76"/>
        <v>0</v>
      </c>
      <c r="AA690" s="360"/>
      <c r="AB690" s="360"/>
      <c r="AC690" s="360"/>
      <c r="AD690" s="360"/>
      <c r="AE690" s="360"/>
      <c r="AF690" s="360"/>
      <c r="AG690" s="360"/>
      <c r="AH690" s="360"/>
      <c r="AI690" s="360"/>
      <c r="AJ690" s="360"/>
      <c r="AK690" s="360"/>
      <c r="AL690" s="360"/>
      <c r="AM690" s="360"/>
      <c r="AN690" s="360"/>
      <c r="AO690" s="360"/>
      <c r="AP690" s="360">
        <f t="shared" si="77"/>
        <v>0</v>
      </c>
      <c r="AQ690" s="360"/>
      <c r="AR690" s="367"/>
      <c r="AS690" s="367"/>
      <c r="AT690" s="357"/>
      <c r="AU690" s="497" t="s">
        <v>1796</v>
      </c>
      <c r="AV690" s="360" t="s">
        <v>197</v>
      </c>
      <c r="AW690" s="360" t="s">
        <v>198</v>
      </c>
      <c r="AX690" s="357" t="s">
        <v>1047</v>
      </c>
      <c r="AY690" s="379"/>
      <c r="AZ690" s="380"/>
    </row>
    <row r="691" spans="1:52" s="356" customFormat="1" ht="31.15" customHeight="1">
      <c r="A691" s="357">
        <v>651</v>
      </c>
      <c r="B691" s="357"/>
      <c r="C691" s="457" t="s">
        <v>324</v>
      </c>
      <c r="D691" s="496" t="s">
        <v>1051</v>
      </c>
      <c r="E691" s="459">
        <v>2.27</v>
      </c>
      <c r="F691" s="367"/>
      <c r="G691" s="360"/>
      <c r="H691" s="360">
        <f t="shared" si="78"/>
        <v>2.2699999999999996</v>
      </c>
      <c r="I691" s="360">
        <f t="shared" si="75"/>
        <v>0.71</v>
      </c>
      <c r="J691" s="459">
        <v>0.23749999999999999</v>
      </c>
      <c r="K691" s="459">
        <v>0.47249999999999998</v>
      </c>
      <c r="L691" s="459">
        <v>0.25</v>
      </c>
      <c r="M691" s="459"/>
      <c r="N691" s="459">
        <v>0.69499999999999995</v>
      </c>
      <c r="O691" s="459">
        <v>0.61499999999999999</v>
      </c>
      <c r="P691" s="459"/>
      <c r="Q691" s="459"/>
      <c r="R691" s="459"/>
      <c r="S691" s="360">
        <f t="shared" si="79"/>
        <v>0</v>
      </c>
      <c r="T691" s="360"/>
      <c r="U691" s="360"/>
      <c r="V691" s="360"/>
      <c r="W691" s="360"/>
      <c r="X691" s="360"/>
      <c r="Y691" s="360"/>
      <c r="Z691" s="360">
        <f t="shared" si="76"/>
        <v>0</v>
      </c>
      <c r="AA691" s="360"/>
      <c r="AB691" s="360"/>
      <c r="AC691" s="360"/>
      <c r="AD691" s="360"/>
      <c r="AE691" s="360"/>
      <c r="AF691" s="360"/>
      <c r="AG691" s="360"/>
      <c r="AH691" s="360"/>
      <c r="AI691" s="360"/>
      <c r="AJ691" s="360"/>
      <c r="AK691" s="360"/>
      <c r="AL691" s="360"/>
      <c r="AM691" s="360"/>
      <c r="AN691" s="360"/>
      <c r="AO691" s="360"/>
      <c r="AP691" s="360">
        <f t="shared" si="77"/>
        <v>0</v>
      </c>
      <c r="AQ691" s="360"/>
      <c r="AR691" s="367"/>
      <c r="AS691" s="367"/>
      <c r="AT691" s="357"/>
      <c r="AU691" s="497" t="s">
        <v>2379</v>
      </c>
      <c r="AV691" s="360" t="s">
        <v>197</v>
      </c>
      <c r="AW691" s="360" t="s">
        <v>198</v>
      </c>
      <c r="AX691" s="357" t="s">
        <v>1047</v>
      </c>
      <c r="AY691" s="379"/>
      <c r="AZ691" s="380"/>
    </row>
    <row r="692" spans="1:52" s="356" customFormat="1" ht="31.15" customHeight="1">
      <c r="A692" s="357">
        <v>651</v>
      </c>
      <c r="B692" s="357"/>
      <c r="C692" s="457" t="s">
        <v>324</v>
      </c>
      <c r="D692" s="496" t="s">
        <v>1051</v>
      </c>
      <c r="E692" s="459">
        <v>2.27</v>
      </c>
      <c r="F692" s="367"/>
      <c r="G692" s="360"/>
      <c r="H692" s="360">
        <f t="shared" si="78"/>
        <v>2.2699999999999996</v>
      </c>
      <c r="I692" s="360">
        <f t="shared" si="75"/>
        <v>0.71</v>
      </c>
      <c r="J692" s="459">
        <v>0.23749999999999999</v>
      </c>
      <c r="K692" s="459">
        <v>0.47249999999999998</v>
      </c>
      <c r="L692" s="459">
        <v>0.25</v>
      </c>
      <c r="M692" s="459"/>
      <c r="N692" s="459">
        <v>0.69499999999999995</v>
      </c>
      <c r="O692" s="459">
        <v>0.61499999999999999</v>
      </c>
      <c r="P692" s="459"/>
      <c r="Q692" s="459"/>
      <c r="R692" s="459"/>
      <c r="S692" s="360">
        <f t="shared" si="79"/>
        <v>0</v>
      </c>
      <c r="T692" s="360"/>
      <c r="U692" s="360"/>
      <c r="V692" s="360"/>
      <c r="W692" s="360"/>
      <c r="X692" s="360"/>
      <c r="Y692" s="360"/>
      <c r="Z692" s="360">
        <f t="shared" si="76"/>
        <v>0</v>
      </c>
      <c r="AA692" s="360"/>
      <c r="AB692" s="360"/>
      <c r="AC692" s="360"/>
      <c r="AD692" s="360"/>
      <c r="AE692" s="360"/>
      <c r="AF692" s="360"/>
      <c r="AG692" s="360"/>
      <c r="AH692" s="360"/>
      <c r="AI692" s="360"/>
      <c r="AJ692" s="360"/>
      <c r="AK692" s="360"/>
      <c r="AL692" s="360"/>
      <c r="AM692" s="360"/>
      <c r="AN692" s="360"/>
      <c r="AO692" s="360"/>
      <c r="AP692" s="360">
        <f t="shared" si="77"/>
        <v>0</v>
      </c>
      <c r="AQ692" s="360"/>
      <c r="AR692" s="367"/>
      <c r="AS692" s="367"/>
      <c r="AT692" s="357"/>
      <c r="AU692" s="497" t="s">
        <v>1794</v>
      </c>
      <c r="AV692" s="360" t="s">
        <v>197</v>
      </c>
      <c r="AW692" s="360" t="s">
        <v>198</v>
      </c>
      <c r="AX692" s="357" t="s">
        <v>1047</v>
      </c>
      <c r="AY692" s="379"/>
      <c r="AZ692" s="380"/>
    </row>
    <row r="693" spans="1:52" s="356" customFormat="1" ht="31.15" customHeight="1">
      <c r="A693" s="357">
        <v>652</v>
      </c>
      <c r="B693" s="357"/>
      <c r="C693" s="457" t="s">
        <v>324</v>
      </c>
      <c r="D693" s="496" t="s">
        <v>2823</v>
      </c>
      <c r="E693" s="459">
        <v>4.2249999999999996</v>
      </c>
      <c r="F693" s="367"/>
      <c r="G693" s="360"/>
      <c r="H693" s="360">
        <f t="shared" si="78"/>
        <v>4.2300000000000004</v>
      </c>
      <c r="I693" s="360">
        <f t="shared" si="75"/>
        <v>1.32</v>
      </c>
      <c r="J693" s="459">
        <v>0.44</v>
      </c>
      <c r="K693" s="459">
        <v>0.88</v>
      </c>
      <c r="L693" s="459">
        <v>1</v>
      </c>
      <c r="M693" s="459"/>
      <c r="N693" s="459">
        <v>0.76</v>
      </c>
      <c r="O693" s="459"/>
      <c r="P693" s="459"/>
      <c r="Q693" s="459">
        <v>1.1499999999999999</v>
      </c>
      <c r="R693" s="459"/>
      <c r="S693" s="360">
        <f t="shared" si="79"/>
        <v>0</v>
      </c>
      <c r="T693" s="360"/>
      <c r="U693" s="360"/>
      <c r="V693" s="360"/>
      <c r="W693" s="360"/>
      <c r="X693" s="360"/>
      <c r="Y693" s="360"/>
      <c r="Z693" s="360">
        <f t="shared" si="76"/>
        <v>0</v>
      </c>
      <c r="AA693" s="360"/>
      <c r="AB693" s="360"/>
      <c r="AC693" s="360"/>
      <c r="AD693" s="360"/>
      <c r="AE693" s="360"/>
      <c r="AF693" s="360"/>
      <c r="AG693" s="360"/>
      <c r="AH693" s="360"/>
      <c r="AI693" s="360"/>
      <c r="AJ693" s="360"/>
      <c r="AK693" s="360"/>
      <c r="AL693" s="360"/>
      <c r="AM693" s="360"/>
      <c r="AN693" s="360"/>
      <c r="AO693" s="360"/>
      <c r="AP693" s="360">
        <f t="shared" si="77"/>
        <v>0</v>
      </c>
      <c r="AQ693" s="360"/>
      <c r="AR693" s="367"/>
      <c r="AS693" s="367"/>
      <c r="AT693" s="357"/>
      <c r="AU693" s="497" t="s">
        <v>159</v>
      </c>
      <c r="AV693" s="360" t="s">
        <v>197</v>
      </c>
      <c r="AW693" s="360" t="s">
        <v>198</v>
      </c>
      <c r="AX693" s="357" t="s">
        <v>1047</v>
      </c>
      <c r="AY693" s="379"/>
      <c r="AZ693" s="380"/>
    </row>
    <row r="694" spans="1:52" s="356" customFormat="1" ht="31.15" customHeight="1">
      <c r="A694" s="357">
        <v>652</v>
      </c>
      <c r="B694" s="357"/>
      <c r="C694" s="457" t="s">
        <v>324</v>
      </c>
      <c r="D694" s="496" t="s">
        <v>2823</v>
      </c>
      <c r="E694" s="459">
        <v>4.2249999999999996</v>
      </c>
      <c r="F694" s="367"/>
      <c r="G694" s="360"/>
      <c r="H694" s="360">
        <f t="shared" si="78"/>
        <v>4.2300000000000004</v>
      </c>
      <c r="I694" s="360">
        <f t="shared" si="75"/>
        <v>1.32</v>
      </c>
      <c r="J694" s="459">
        <v>0.44</v>
      </c>
      <c r="K694" s="459">
        <v>0.88</v>
      </c>
      <c r="L694" s="459">
        <v>1</v>
      </c>
      <c r="M694" s="459"/>
      <c r="N694" s="459">
        <v>0.76</v>
      </c>
      <c r="O694" s="459"/>
      <c r="P694" s="459"/>
      <c r="Q694" s="459">
        <v>1.1499999999999999</v>
      </c>
      <c r="R694" s="459"/>
      <c r="S694" s="360">
        <f t="shared" si="79"/>
        <v>0</v>
      </c>
      <c r="T694" s="360"/>
      <c r="U694" s="360"/>
      <c r="V694" s="360"/>
      <c r="W694" s="360"/>
      <c r="X694" s="360"/>
      <c r="Y694" s="360"/>
      <c r="Z694" s="360">
        <f t="shared" si="76"/>
        <v>0</v>
      </c>
      <c r="AA694" s="360"/>
      <c r="AB694" s="360"/>
      <c r="AC694" s="360"/>
      <c r="AD694" s="360"/>
      <c r="AE694" s="360"/>
      <c r="AF694" s="360"/>
      <c r="AG694" s="360"/>
      <c r="AH694" s="360"/>
      <c r="AI694" s="360"/>
      <c r="AJ694" s="360"/>
      <c r="AK694" s="360"/>
      <c r="AL694" s="360"/>
      <c r="AM694" s="360"/>
      <c r="AN694" s="360"/>
      <c r="AO694" s="360"/>
      <c r="AP694" s="360">
        <f t="shared" si="77"/>
        <v>0</v>
      </c>
      <c r="AQ694" s="360"/>
      <c r="AR694" s="367"/>
      <c r="AS694" s="367"/>
      <c r="AT694" s="357"/>
      <c r="AU694" s="497" t="s">
        <v>158</v>
      </c>
      <c r="AV694" s="360" t="s">
        <v>197</v>
      </c>
      <c r="AW694" s="360" t="s">
        <v>198</v>
      </c>
      <c r="AX694" s="357" t="s">
        <v>1047</v>
      </c>
      <c r="AY694" s="379"/>
      <c r="AZ694" s="380"/>
    </row>
    <row r="695" spans="1:52" s="356" customFormat="1" ht="48.6" customHeight="1">
      <c r="A695" s="357">
        <v>653</v>
      </c>
      <c r="B695" s="357">
        <v>132</v>
      </c>
      <c r="C695" s="357" t="s">
        <v>324</v>
      </c>
      <c r="D695" s="359" t="s">
        <v>1546</v>
      </c>
      <c r="E695" s="360">
        <v>18</v>
      </c>
      <c r="F695" s="367"/>
      <c r="G695" s="360" t="s">
        <v>1550</v>
      </c>
      <c r="H695" s="360">
        <f t="shared" si="78"/>
        <v>18</v>
      </c>
      <c r="I695" s="360">
        <f t="shared" si="75"/>
        <v>2</v>
      </c>
      <c r="J695" s="360">
        <v>2</v>
      </c>
      <c r="K695" s="360"/>
      <c r="L695" s="360">
        <v>4</v>
      </c>
      <c r="M695" s="360"/>
      <c r="N695" s="360">
        <v>6</v>
      </c>
      <c r="O695" s="360">
        <v>6</v>
      </c>
      <c r="P695" s="360"/>
      <c r="Q695" s="360"/>
      <c r="R695" s="360"/>
      <c r="S695" s="360">
        <f t="shared" si="79"/>
        <v>0</v>
      </c>
      <c r="T695" s="360"/>
      <c r="U695" s="360"/>
      <c r="V695" s="360"/>
      <c r="W695" s="360"/>
      <c r="X695" s="360"/>
      <c r="Y695" s="360"/>
      <c r="Z695" s="360">
        <f t="shared" si="76"/>
        <v>0</v>
      </c>
      <c r="AA695" s="360"/>
      <c r="AB695" s="360"/>
      <c r="AC695" s="360"/>
      <c r="AD695" s="360"/>
      <c r="AE695" s="360"/>
      <c r="AF695" s="360"/>
      <c r="AG695" s="360"/>
      <c r="AH695" s="360"/>
      <c r="AI695" s="360"/>
      <c r="AJ695" s="360"/>
      <c r="AK695" s="360"/>
      <c r="AL695" s="360"/>
      <c r="AM695" s="360"/>
      <c r="AN695" s="360"/>
      <c r="AO695" s="360"/>
      <c r="AP695" s="360">
        <f t="shared" si="77"/>
        <v>0</v>
      </c>
      <c r="AQ695" s="360"/>
      <c r="AR695" s="367"/>
      <c r="AS695" s="367"/>
      <c r="AT695" s="357"/>
      <c r="AU695" s="368" t="s">
        <v>1793</v>
      </c>
      <c r="AV695" s="360" t="s">
        <v>197</v>
      </c>
      <c r="AW695" s="360" t="s">
        <v>198</v>
      </c>
      <c r="AX695" s="357" t="s">
        <v>1047</v>
      </c>
      <c r="AY695" s="379"/>
      <c r="AZ695" s="380"/>
    </row>
    <row r="696" spans="1:52" s="356" customFormat="1" ht="67.900000000000006" customHeight="1">
      <c r="A696" s="357">
        <v>654</v>
      </c>
      <c r="B696" s="357">
        <v>133</v>
      </c>
      <c r="C696" s="357" t="s">
        <v>324</v>
      </c>
      <c r="D696" s="359" t="s">
        <v>1545</v>
      </c>
      <c r="E696" s="360">
        <v>15</v>
      </c>
      <c r="F696" s="367"/>
      <c r="G696" s="360" t="s">
        <v>1548</v>
      </c>
      <c r="H696" s="360">
        <f t="shared" si="78"/>
        <v>15</v>
      </c>
      <c r="I696" s="360">
        <f t="shared" si="75"/>
        <v>2</v>
      </c>
      <c r="J696" s="360">
        <v>2</v>
      </c>
      <c r="K696" s="360"/>
      <c r="L696" s="360">
        <v>5</v>
      </c>
      <c r="M696" s="360"/>
      <c r="N696" s="360">
        <v>5</v>
      </c>
      <c r="O696" s="360">
        <v>3</v>
      </c>
      <c r="P696" s="360"/>
      <c r="Q696" s="360"/>
      <c r="R696" s="360"/>
      <c r="S696" s="360">
        <f t="shared" si="79"/>
        <v>0</v>
      </c>
      <c r="T696" s="360"/>
      <c r="U696" s="360"/>
      <c r="V696" s="360"/>
      <c r="W696" s="360"/>
      <c r="X696" s="360"/>
      <c r="Y696" s="360"/>
      <c r="Z696" s="360">
        <f t="shared" si="76"/>
        <v>0</v>
      </c>
      <c r="AA696" s="360"/>
      <c r="AB696" s="360"/>
      <c r="AC696" s="360"/>
      <c r="AD696" s="360"/>
      <c r="AE696" s="360"/>
      <c r="AF696" s="360"/>
      <c r="AG696" s="360"/>
      <c r="AH696" s="360"/>
      <c r="AI696" s="360"/>
      <c r="AJ696" s="360"/>
      <c r="AK696" s="360"/>
      <c r="AL696" s="360"/>
      <c r="AM696" s="360"/>
      <c r="AN696" s="360"/>
      <c r="AO696" s="360"/>
      <c r="AP696" s="360">
        <f t="shared" si="77"/>
        <v>0</v>
      </c>
      <c r="AQ696" s="360"/>
      <c r="AR696" s="367"/>
      <c r="AS696" s="367"/>
      <c r="AT696" s="357"/>
      <c r="AU696" s="368" t="s">
        <v>1793</v>
      </c>
      <c r="AV696" s="360" t="s">
        <v>197</v>
      </c>
      <c r="AW696" s="360" t="s">
        <v>198</v>
      </c>
      <c r="AX696" s="357" t="s">
        <v>1047</v>
      </c>
      <c r="AY696" s="379"/>
      <c r="AZ696" s="380"/>
    </row>
    <row r="697" spans="1:52" s="356" customFormat="1" ht="59.45" customHeight="1">
      <c r="A697" s="357">
        <v>654</v>
      </c>
      <c r="B697" s="357"/>
      <c r="C697" s="357" t="s">
        <v>324</v>
      </c>
      <c r="D697" s="359" t="s">
        <v>1544</v>
      </c>
      <c r="E697" s="360">
        <v>10</v>
      </c>
      <c r="F697" s="367"/>
      <c r="G697" s="360" t="s">
        <v>1549</v>
      </c>
      <c r="H697" s="360">
        <f t="shared" si="78"/>
        <v>10</v>
      </c>
      <c r="I697" s="360">
        <f t="shared" ref="I697:I760" si="80">SUM(J697:K697)</f>
        <v>2</v>
      </c>
      <c r="J697" s="360">
        <v>2</v>
      </c>
      <c r="K697" s="360"/>
      <c r="L697" s="360">
        <v>3</v>
      </c>
      <c r="M697" s="360"/>
      <c r="N697" s="360">
        <v>3</v>
      </c>
      <c r="O697" s="360">
        <v>2</v>
      </c>
      <c r="P697" s="360"/>
      <c r="Q697" s="360"/>
      <c r="R697" s="360"/>
      <c r="S697" s="360">
        <f t="shared" si="79"/>
        <v>0</v>
      </c>
      <c r="T697" s="360"/>
      <c r="U697" s="360"/>
      <c r="V697" s="360"/>
      <c r="W697" s="360"/>
      <c r="X697" s="360"/>
      <c r="Y697" s="360"/>
      <c r="Z697" s="360">
        <f t="shared" si="76"/>
        <v>0</v>
      </c>
      <c r="AA697" s="360"/>
      <c r="AB697" s="360"/>
      <c r="AC697" s="360"/>
      <c r="AD697" s="360"/>
      <c r="AE697" s="360"/>
      <c r="AF697" s="360"/>
      <c r="AG697" s="360"/>
      <c r="AH697" s="360"/>
      <c r="AI697" s="360"/>
      <c r="AJ697" s="360"/>
      <c r="AK697" s="360"/>
      <c r="AL697" s="360"/>
      <c r="AM697" s="360"/>
      <c r="AN697" s="360"/>
      <c r="AO697" s="360"/>
      <c r="AP697" s="360">
        <f t="shared" si="77"/>
        <v>0</v>
      </c>
      <c r="AQ697" s="360"/>
      <c r="AR697" s="367"/>
      <c r="AS697" s="367"/>
      <c r="AT697" s="357"/>
      <c r="AU697" s="368" t="s">
        <v>1793</v>
      </c>
      <c r="AV697" s="360" t="s">
        <v>197</v>
      </c>
      <c r="AW697" s="360" t="s">
        <v>198</v>
      </c>
      <c r="AX697" s="357" t="s">
        <v>1047</v>
      </c>
      <c r="AY697" s="379"/>
      <c r="AZ697" s="380"/>
    </row>
    <row r="698" spans="1:52" s="356" customFormat="1" ht="62.45" customHeight="1">
      <c r="A698" s="357">
        <v>655</v>
      </c>
      <c r="B698" s="357">
        <v>134</v>
      </c>
      <c r="C698" s="357" t="s">
        <v>324</v>
      </c>
      <c r="D698" s="359" t="s">
        <v>2825</v>
      </c>
      <c r="E698" s="360">
        <v>5.76</v>
      </c>
      <c r="F698" s="367"/>
      <c r="G698" s="360" t="s">
        <v>2826</v>
      </c>
      <c r="H698" s="360">
        <f t="shared" si="78"/>
        <v>5.7599999999999989</v>
      </c>
      <c r="I698" s="360">
        <f t="shared" si="80"/>
        <v>1.7999999999999998</v>
      </c>
      <c r="J698" s="360">
        <v>0.6</v>
      </c>
      <c r="K698" s="360">
        <v>1.2</v>
      </c>
      <c r="L698" s="360"/>
      <c r="M698" s="360"/>
      <c r="N698" s="360">
        <v>2.4</v>
      </c>
      <c r="O698" s="360"/>
      <c r="P698" s="360">
        <v>0.6</v>
      </c>
      <c r="Q698" s="360">
        <v>0.96</v>
      </c>
      <c r="R698" s="360"/>
      <c r="S698" s="360">
        <f t="shared" si="79"/>
        <v>0</v>
      </c>
      <c r="T698" s="360"/>
      <c r="U698" s="360"/>
      <c r="V698" s="360"/>
      <c r="W698" s="360"/>
      <c r="X698" s="360"/>
      <c r="Y698" s="360"/>
      <c r="Z698" s="360">
        <f t="shared" si="76"/>
        <v>0</v>
      </c>
      <c r="AA698" s="360"/>
      <c r="AB698" s="360"/>
      <c r="AC698" s="360"/>
      <c r="AD698" s="360"/>
      <c r="AE698" s="360"/>
      <c r="AF698" s="360"/>
      <c r="AG698" s="360"/>
      <c r="AH698" s="360"/>
      <c r="AI698" s="360"/>
      <c r="AJ698" s="360"/>
      <c r="AK698" s="360"/>
      <c r="AL698" s="360"/>
      <c r="AM698" s="360"/>
      <c r="AN698" s="360"/>
      <c r="AO698" s="360"/>
      <c r="AP698" s="360">
        <f t="shared" si="77"/>
        <v>0</v>
      </c>
      <c r="AQ698" s="360"/>
      <c r="AR698" s="367"/>
      <c r="AS698" s="367"/>
      <c r="AT698" s="357"/>
      <c r="AU698" s="368" t="s">
        <v>154</v>
      </c>
      <c r="AV698" s="360" t="s">
        <v>197</v>
      </c>
      <c r="AW698" s="360" t="s">
        <v>198</v>
      </c>
      <c r="AX698" s="357" t="s">
        <v>1047</v>
      </c>
      <c r="AY698" s="379"/>
      <c r="AZ698" s="380"/>
    </row>
    <row r="699" spans="1:52" s="356" customFormat="1" ht="46.9" customHeight="1">
      <c r="A699" s="357">
        <v>656</v>
      </c>
      <c r="B699" s="357">
        <v>135</v>
      </c>
      <c r="C699" s="357" t="s">
        <v>324</v>
      </c>
      <c r="D699" s="359" t="s">
        <v>2827</v>
      </c>
      <c r="E699" s="360">
        <v>2.88</v>
      </c>
      <c r="F699" s="367"/>
      <c r="G699" s="360" t="s">
        <v>1396</v>
      </c>
      <c r="H699" s="360">
        <f t="shared" si="78"/>
        <v>2.88</v>
      </c>
      <c r="I699" s="360">
        <f t="shared" si="80"/>
        <v>0.89999999999999991</v>
      </c>
      <c r="J699" s="360">
        <v>0.3</v>
      </c>
      <c r="K699" s="360">
        <v>0.6</v>
      </c>
      <c r="L699" s="360"/>
      <c r="M699" s="360"/>
      <c r="N699" s="360">
        <v>1.2</v>
      </c>
      <c r="O699" s="360"/>
      <c r="P699" s="360"/>
      <c r="Q699" s="360">
        <v>0.78</v>
      </c>
      <c r="R699" s="360"/>
      <c r="S699" s="360">
        <f t="shared" si="79"/>
        <v>0</v>
      </c>
      <c r="T699" s="360"/>
      <c r="U699" s="360"/>
      <c r="V699" s="360"/>
      <c r="W699" s="360"/>
      <c r="X699" s="360"/>
      <c r="Y699" s="360"/>
      <c r="Z699" s="360">
        <f t="shared" ref="Z699:Z800" si="81">SUM(AA699:AO699)</f>
        <v>0</v>
      </c>
      <c r="AA699" s="360"/>
      <c r="AB699" s="360"/>
      <c r="AC699" s="360"/>
      <c r="AD699" s="360"/>
      <c r="AE699" s="360"/>
      <c r="AF699" s="360"/>
      <c r="AG699" s="360"/>
      <c r="AH699" s="360"/>
      <c r="AI699" s="360"/>
      <c r="AJ699" s="360"/>
      <c r="AK699" s="360"/>
      <c r="AL699" s="360"/>
      <c r="AM699" s="360"/>
      <c r="AN699" s="360"/>
      <c r="AO699" s="360"/>
      <c r="AP699" s="360">
        <f t="shared" ref="AP699:AP800" si="82">SUM(AQ699:AS699)</f>
        <v>0</v>
      </c>
      <c r="AQ699" s="360"/>
      <c r="AR699" s="367"/>
      <c r="AS699" s="367"/>
      <c r="AT699" s="357"/>
      <c r="AU699" s="368" t="s">
        <v>159</v>
      </c>
      <c r="AV699" s="360" t="s">
        <v>197</v>
      </c>
      <c r="AW699" s="360" t="s">
        <v>198</v>
      </c>
      <c r="AX699" s="357" t="s">
        <v>1047</v>
      </c>
      <c r="AY699" s="379"/>
      <c r="AZ699" s="380"/>
    </row>
    <row r="700" spans="1:52" s="356" customFormat="1" ht="46.9" customHeight="1">
      <c r="A700" s="357">
        <v>657</v>
      </c>
      <c r="B700" s="357">
        <v>136</v>
      </c>
      <c r="C700" s="357" t="s">
        <v>324</v>
      </c>
      <c r="D700" s="359" t="s">
        <v>2828</v>
      </c>
      <c r="E700" s="360">
        <v>1.92</v>
      </c>
      <c r="F700" s="367"/>
      <c r="G700" s="360" t="s">
        <v>2593</v>
      </c>
      <c r="H700" s="360">
        <f t="shared" si="78"/>
        <v>1.9200000000000002</v>
      </c>
      <c r="I700" s="360">
        <f t="shared" si="80"/>
        <v>0.60000000000000009</v>
      </c>
      <c r="J700" s="360">
        <v>0.2</v>
      </c>
      <c r="K700" s="360">
        <v>0.4</v>
      </c>
      <c r="L700" s="360">
        <v>0.8</v>
      </c>
      <c r="M700" s="360"/>
      <c r="N700" s="360"/>
      <c r="O700" s="360"/>
      <c r="P700" s="360"/>
      <c r="Q700" s="360">
        <v>0.52</v>
      </c>
      <c r="R700" s="360"/>
      <c r="S700" s="360">
        <f t="shared" si="79"/>
        <v>0</v>
      </c>
      <c r="T700" s="360"/>
      <c r="U700" s="360"/>
      <c r="V700" s="360"/>
      <c r="W700" s="360"/>
      <c r="X700" s="360"/>
      <c r="Y700" s="360"/>
      <c r="Z700" s="360">
        <f t="shared" si="81"/>
        <v>0</v>
      </c>
      <c r="AA700" s="360"/>
      <c r="AB700" s="360"/>
      <c r="AC700" s="360"/>
      <c r="AD700" s="360"/>
      <c r="AE700" s="360"/>
      <c r="AF700" s="360"/>
      <c r="AG700" s="360"/>
      <c r="AH700" s="360"/>
      <c r="AI700" s="360"/>
      <c r="AJ700" s="360"/>
      <c r="AK700" s="360"/>
      <c r="AL700" s="360"/>
      <c r="AM700" s="360"/>
      <c r="AN700" s="360"/>
      <c r="AO700" s="360"/>
      <c r="AP700" s="360">
        <f t="shared" si="82"/>
        <v>0</v>
      </c>
      <c r="AQ700" s="360"/>
      <c r="AR700" s="367"/>
      <c r="AS700" s="367"/>
      <c r="AT700" s="357"/>
      <c r="AU700" s="368" t="s">
        <v>159</v>
      </c>
      <c r="AV700" s="360" t="s">
        <v>197</v>
      </c>
      <c r="AW700" s="360" t="s">
        <v>198</v>
      </c>
      <c r="AX700" s="357" t="s">
        <v>1047</v>
      </c>
      <c r="AY700" s="379"/>
      <c r="AZ700" s="380"/>
    </row>
    <row r="701" spans="1:52" s="356" customFormat="1" ht="62.45" customHeight="1">
      <c r="A701" s="357">
        <v>658</v>
      </c>
      <c r="B701" s="357">
        <v>137</v>
      </c>
      <c r="C701" s="357" t="s">
        <v>324</v>
      </c>
      <c r="D701" s="359" t="s">
        <v>2829</v>
      </c>
      <c r="E701" s="360">
        <v>4.32</v>
      </c>
      <c r="F701" s="367"/>
      <c r="G701" s="360" t="s">
        <v>1393</v>
      </c>
      <c r="H701" s="360">
        <f t="shared" si="78"/>
        <v>4.32</v>
      </c>
      <c r="I701" s="360">
        <f t="shared" si="80"/>
        <v>1.35</v>
      </c>
      <c r="J701" s="360">
        <v>0.45</v>
      </c>
      <c r="K701" s="360">
        <v>0.9</v>
      </c>
      <c r="L701" s="360"/>
      <c r="M701" s="360"/>
      <c r="N701" s="360">
        <v>1.8</v>
      </c>
      <c r="O701" s="360"/>
      <c r="P701" s="360"/>
      <c r="Q701" s="360">
        <v>1.17</v>
      </c>
      <c r="R701" s="360"/>
      <c r="S701" s="360">
        <f t="shared" si="79"/>
        <v>0</v>
      </c>
      <c r="T701" s="360"/>
      <c r="U701" s="360"/>
      <c r="V701" s="360"/>
      <c r="W701" s="360"/>
      <c r="X701" s="360"/>
      <c r="Y701" s="360"/>
      <c r="Z701" s="360">
        <f t="shared" si="81"/>
        <v>0</v>
      </c>
      <c r="AA701" s="360"/>
      <c r="AB701" s="360"/>
      <c r="AC701" s="360"/>
      <c r="AD701" s="360"/>
      <c r="AE701" s="360"/>
      <c r="AF701" s="360"/>
      <c r="AG701" s="360"/>
      <c r="AH701" s="360"/>
      <c r="AI701" s="360"/>
      <c r="AJ701" s="360"/>
      <c r="AK701" s="360"/>
      <c r="AL701" s="360"/>
      <c r="AM701" s="360"/>
      <c r="AN701" s="360"/>
      <c r="AO701" s="360"/>
      <c r="AP701" s="360">
        <f t="shared" si="82"/>
        <v>0</v>
      </c>
      <c r="AQ701" s="360"/>
      <c r="AR701" s="367"/>
      <c r="AS701" s="367"/>
      <c r="AT701" s="357"/>
      <c r="AU701" s="368" t="s">
        <v>161</v>
      </c>
      <c r="AV701" s="360" t="s">
        <v>197</v>
      </c>
      <c r="AW701" s="360" t="s">
        <v>198</v>
      </c>
      <c r="AX701" s="357" t="s">
        <v>1047</v>
      </c>
      <c r="AY701" s="369"/>
      <c r="AZ701" s="370"/>
    </row>
    <row r="702" spans="1:52" s="356" customFormat="1" ht="46.9" customHeight="1">
      <c r="A702" s="357">
        <v>659</v>
      </c>
      <c r="B702" s="357">
        <v>138</v>
      </c>
      <c r="C702" s="357" t="s">
        <v>324</v>
      </c>
      <c r="D702" s="359" t="s">
        <v>2830</v>
      </c>
      <c r="E702" s="360">
        <v>8.82</v>
      </c>
      <c r="F702" s="367">
        <v>6.82</v>
      </c>
      <c r="G702" s="360" t="s">
        <v>2380</v>
      </c>
      <c r="H702" s="360">
        <f t="shared" si="78"/>
        <v>2</v>
      </c>
      <c r="I702" s="360">
        <f t="shared" si="80"/>
        <v>0</v>
      </c>
      <c r="J702" s="360"/>
      <c r="K702" s="360"/>
      <c r="L702" s="360">
        <v>1</v>
      </c>
      <c r="M702" s="360"/>
      <c r="N702" s="360">
        <v>1</v>
      </c>
      <c r="O702" s="360"/>
      <c r="P702" s="360"/>
      <c r="Q702" s="360"/>
      <c r="R702" s="360"/>
      <c r="S702" s="360">
        <f t="shared" si="79"/>
        <v>0</v>
      </c>
      <c r="T702" s="360"/>
      <c r="U702" s="360"/>
      <c r="V702" s="360"/>
      <c r="W702" s="360"/>
      <c r="X702" s="360"/>
      <c r="Y702" s="360"/>
      <c r="Z702" s="360">
        <f t="shared" si="81"/>
        <v>0</v>
      </c>
      <c r="AA702" s="360"/>
      <c r="AB702" s="360"/>
      <c r="AC702" s="360"/>
      <c r="AD702" s="360"/>
      <c r="AE702" s="360"/>
      <c r="AF702" s="360"/>
      <c r="AG702" s="360"/>
      <c r="AH702" s="360"/>
      <c r="AI702" s="360"/>
      <c r="AJ702" s="360"/>
      <c r="AK702" s="360"/>
      <c r="AL702" s="360"/>
      <c r="AM702" s="360"/>
      <c r="AN702" s="360"/>
      <c r="AO702" s="360"/>
      <c r="AP702" s="360">
        <f t="shared" si="82"/>
        <v>0</v>
      </c>
      <c r="AQ702" s="360"/>
      <c r="AR702" s="367"/>
      <c r="AS702" s="367"/>
      <c r="AT702" s="357"/>
      <c r="AU702" s="368" t="s">
        <v>1793</v>
      </c>
      <c r="AV702" s="360" t="s">
        <v>197</v>
      </c>
      <c r="AW702" s="360" t="s">
        <v>198</v>
      </c>
      <c r="AX702" s="357" t="s">
        <v>1047</v>
      </c>
      <c r="AY702" s="369"/>
      <c r="AZ702" s="370"/>
    </row>
    <row r="703" spans="1:52" s="356" customFormat="1" ht="46.9" customHeight="1">
      <c r="A703" s="357">
        <v>661</v>
      </c>
      <c r="B703" s="357">
        <v>139</v>
      </c>
      <c r="C703" s="357" t="s">
        <v>324</v>
      </c>
      <c r="D703" s="359" t="s">
        <v>2831</v>
      </c>
      <c r="E703" s="360">
        <v>3.15</v>
      </c>
      <c r="F703" s="367"/>
      <c r="G703" s="360" t="s">
        <v>2832</v>
      </c>
      <c r="H703" s="360">
        <f t="shared" si="78"/>
        <v>3.1500000000000004</v>
      </c>
      <c r="I703" s="360">
        <f t="shared" si="80"/>
        <v>1.35</v>
      </c>
      <c r="J703" s="360">
        <v>0.45</v>
      </c>
      <c r="K703" s="360">
        <v>0.9</v>
      </c>
      <c r="L703" s="360"/>
      <c r="M703" s="360"/>
      <c r="N703" s="360">
        <v>1.8</v>
      </c>
      <c r="O703" s="360"/>
      <c r="P703" s="360"/>
      <c r="Q703" s="360"/>
      <c r="R703" s="360"/>
      <c r="S703" s="360">
        <f t="shared" si="79"/>
        <v>0</v>
      </c>
      <c r="T703" s="360"/>
      <c r="U703" s="360"/>
      <c r="V703" s="360"/>
      <c r="W703" s="360"/>
      <c r="X703" s="360"/>
      <c r="Y703" s="360"/>
      <c r="Z703" s="360">
        <f t="shared" si="81"/>
        <v>0</v>
      </c>
      <c r="AA703" s="360"/>
      <c r="AB703" s="360"/>
      <c r="AC703" s="360"/>
      <c r="AD703" s="360"/>
      <c r="AE703" s="360"/>
      <c r="AF703" s="360"/>
      <c r="AG703" s="360"/>
      <c r="AH703" s="360"/>
      <c r="AI703" s="360"/>
      <c r="AJ703" s="360"/>
      <c r="AK703" s="360"/>
      <c r="AL703" s="360"/>
      <c r="AM703" s="360"/>
      <c r="AN703" s="360"/>
      <c r="AO703" s="360"/>
      <c r="AP703" s="360">
        <f t="shared" si="82"/>
        <v>0</v>
      </c>
      <c r="AQ703" s="360"/>
      <c r="AR703" s="367"/>
      <c r="AS703" s="367"/>
      <c r="AT703" s="357" t="s">
        <v>2833</v>
      </c>
      <c r="AU703" s="368" t="s">
        <v>1796</v>
      </c>
      <c r="AV703" s="360" t="s">
        <v>197</v>
      </c>
      <c r="AW703" s="360" t="s">
        <v>198</v>
      </c>
      <c r="AX703" s="357" t="s">
        <v>1047</v>
      </c>
      <c r="AY703" s="369"/>
      <c r="AZ703" s="370"/>
    </row>
    <row r="704" spans="1:52" s="356" customFormat="1" ht="46.9" customHeight="1">
      <c r="A704" s="357">
        <v>662</v>
      </c>
      <c r="B704" s="357">
        <v>140</v>
      </c>
      <c r="C704" s="357" t="s">
        <v>324</v>
      </c>
      <c r="D704" s="359" t="s">
        <v>2834</v>
      </c>
      <c r="E704" s="360">
        <v>1.4</v>
      </c>
      <c r="F704" s="367"/>
      <c r="G704" s="360" t="s">
        <v>2835</v>
      </c>
      <c r="H704" s="360">
        <f t="shared" si="78"/>
        <v>1.4000000000000001</v>
      </c>
      <c r="I704" s="360">
        <f t="shared" si="80"/>
        <v>0.60000000000000009</v>
      </c>
      <c r="J704" s="360">
        <v>0.2</v>
      </c>
      <c r="K704" s="360">
        <v>0.4</v>
      </c>
      <c r="L704" s="360"/>
      <c r="M704" s="360"/>
      <c r="N704" s="360">
        <v>0.8</v>
      </c>
      <c r="O704" s="360"/>
      <c r="P704" s="360"/>
      <c r="Q704" s="360"/>
      <c r="R704" s="360"/>
      <c r="S704" s="360">
        <f t="shared" si="79"/>
        <v>0</v>
      </c>
      <c r="T704" s="360"/>
      <c r="U704" s="360"/>
      <c r="V704" s="360"/>
      <c r="W704" s="360"/>
      <c r="X704" s="360"/>
      <c r="Y704" s="360"/>
      <c r="Z704" s="360">
        <f t="shared" si="81"/>
        <v>0</v>
      </c>
      <c r="AA704" s="360"/>
      <c r="AB704" s="360"/>
      <c r="AC704" s="360"/>
      <c r="AD704" s="360"/>
      <c r="AE704" s="360"/>
      <c r="AF704" s="360"/>
      <c r="AG704" s="360"/>
      <c r="AH704" s="360"/>
      <c r="AI704" s="360"/>
      <c r="AJ704" s="360"/>
      <c r="AK704" s="360"/>
      <c r="AL704" s="360"/>
      <c r="AM704" s="360"/>
      <c r="AN704" s="360"/>
      <c r="AO704" s="360"/>
      <c r="AP704" s="360">
        <f t="shared" si="82"/>
        <v>0</v>
      </c>
      <c r="AQ704" s="360"/>
      <c r="AR704" s="367"/>
      <c r="AS704" s="367"/>
      <c r="AT704" s="357"/>
      <c r="AU704" s="368" t="s">
        <v>1796</v>
      </c>
      <c r="AV704" s="360" t="s">
        <v>197</v>
      </c>
      <c r="AW704" s="360" t="s">
        <v>198</v>
      </c>
      <c r="AX704" s="357" t="s">
        <v>1047</v>
      </c>
      <c r="AY704" s="369"/>
      <c r="AZ704" s="370"/>
    </row>
    <row r="705" spans="1:52" s="356" customFormat="1" ht="46.9" customHeight="1">
      <c r="A705" s="357">
        <v>663</v>
      </c>
      <c r="B705" s="357">
        <v>141</v>
      </c>
      <c r="C705" s="357" t="s">
        <v>324</v>
      </c>
      <c r="D705" s="359" t="s">
        <v>857</v>
      </c>
      <c r="E705" s="360">
        <v>0.7</v>
      </c>
      <c r="F705" s="367"/>
      <c r="G705" s="360" t="s">
        <v>2381</v>
      </c>
      <c r="H705" s="360">
        <f t="shared" si="78"/>
        <v>0.70000000000000007</v>
      </c>
      <c r="I705" s="360">
        <f t="shared" si="80"/>
        <v>0.30000000000000004</v>
      </c>
      <c r="J705" s="360">
        <v>0.1</v>
      </c>
      <c r="K705" s="360">
        <v>0.2</v>
      </c>
      <c r="L705" s="360"/>
      <c r="M705" s="360"/>
      <c r="N705" s="360">
        <v>0.4</v>
      </c>
      <c r="O705" s="360"/>
      <c r="P705" s="360"/>
      <c r="Q705" s="360"/>
      <c r="R705" s="360"/>
      <c r="S705" s="360">
        <f t="shared" si="79"/>
        <v>0</v>
      </c>
      <c r="T705" s="360"/>
      <c r="U705" s="360"/>
      <c r="V705" s="360"/>
      <c r="W705" s="360"/>
      <c r="X705" s="360"/>
      <c r="Y705" s="360"/>
      <c r="Z705" s="360">
        <f t="shared" si="81"/>
        <v>0</v>
      </c>
      <c r="AA705" s="360"/>
      <c r="AB705" s="360"/>
      <c r="AC705" s="360"/>
      <c r="AD705" s="360"/>
      <c r="AE705" s="360"/>
      <c r="AF705" s="360"/>
      <c r="AG705" s="360"/>
      <c r="AH705" s="360"/>
      <c r="AI705" s="360"/>
      <c r="AJ705" s="360"/>
      <c r="AK705" s="360"/>
      <c r="AL705" s="360"/>
      <c r="AM705" s="360"/>
      <c r="AN705" s="360"/>
      <c r="AO705" s="360"/>
      <c r="AP705" s="360">
        <f t="shared" si="82"/>
        <v>0</v>
      </c>
      <c r="AQ705" s="360"/>
      <c r="AR705" s="367"/>
      <c r="AS705" s="367"/>
      <c r="AT705" s="357" t="s">
        <v>856</v>
      </c>
      <c r="AU705" s="368" t="s">
        <v>154</v>
      </c>
      <c r="AV705" s="360" t="s">
        <v>197</v>
      </c>
      <c r="AW705" s="360" t="s">
        <v>198</v>
      </c>
      <c r="AX705" s="357" t="s">
        <v>1047</v>
      </c>
      <c r="AY705" s="369"/>
      <c r="AZ705" s="370"/>
    </row>
    <row r="706" spans="1:52" s="356" customFormat="1" ht="46.9" customHeight="1">
      <c r="A706" s="357">
        <v>664</v>
      </c>
      <c r="B706" s="357">
        <v>142</v>
      </c>
      <c r="C706" s="357" t="s">
        <v>324</v>
      </c>
      <c r="D706" s="359" t="s">
        <v>2382</v>
      </c>
      <c r="E706" s="360">
        <v>0.7</v>
      </c>
      <c r="F706" s="367"/>
      <c r="G706" s="360" t="s">
        <v>2836</v>
      </c>
      <c r="H706" s="360">
        <f t="shared" si="78"/>
        <v>0.70000000000000007</v>
      </c>
      <c r="I706" s="360">
        <f t="shared" si="80"/>
        <v>0.30000000000000004</v>
      </c>
      <c r="J706" s="360">
        <v>0.1</v>
      </c>
      <c r="K706" s="360">
        <v>0.2</v>
      </c>
      <c r="L706" s="360"/>
      <c r="M706" s="360"/>
      <c r="N706" s="360">
        <v>0.4</v>
      </c>
      <c r="O706" s="360"/>
      <c r="P706" s="360"/>
      <c r="Q706" s="360"/>
      <c r="R706" s="360"/>
      <c r="S706" s="360">
        <f t="shared" si="79"/>
        <v>0</v>
      </c>
      <c r="T706" s="360"/>
      <c r="U706" s="360"/>
      <c r="V706" s="360"/>
      <c r="W706" s="360"/>
      <c r="X706" s="360"/>
      <c r="Y706" s="360"/>
      <c r="Z706" s="360">
        <f t="shared" si="81"/>
        <v>0</v>
      </c>
      <c r="AA706" s="360"/>
      <c r="AB706" s="360"/>
      <c r="AC706" s="360"/>
      <c r="AD706" s="360"/>
      <c r="AE706" s="360"/>
      <c r="AF706" s="360"/>
      <c r="AG706" s="360"/>
      <c r="AH706" s="360"/>
      <c r="AI706" s="360"/>
      <c r="AJ706" s="360"/>
      <c r="AK706" s="360"/>
      <c r="AL706" s="360"/>
      <c r="AM706" s="360"/>
      <c r="AN706" s="360"/>
      <c r="AO706" s="360"/>
      <c r="AP706" s="360">
        <f t="shared" si="82"/>
        <v>0</v>
      </c>
      <c r="AQ706" s="360"/>
      <c r="AR706" s="367"/>
      <c r="AS706" s="367"/>
      <c r="AT706" s="357"/>
      <c r="AU706" s="368" t="s">
        <v>1801</v>
      </c>
      <c r="AV706" s="360" t="s">
        <v>197</v>
      </c>
      <c r="AW706" s="360" t="s">
        <v>198</v>
      </c>
      <c r="AX706" s="357" t="s">
        <v>1047</v>
      </c>
      <c r="AY706" s="369"/>
      <c r="AZ706" s="370"/>
    </row>
    <row r="707" spans="1:52" s="356" customFormat="1" ht="46.9" customHeight="1">
      <c r="A707" s="357">
        <v>665</v>
      </c>
      <c r="B707" s="357">
        <v>143</v>
      </c>
      <c r="C707" s="357" t="s">
        <v>324</v>
      </c>
      <c r="D707" s="359" t="s">
        <v>1391</v>
      </c>
      <c r="E707" s="360">
        <v>0.35</v>
      </c>
      <c r="F707" s="367"/>
      <c r="G707" s="360" t="s">
        <v>2837</v>
      </c>
      <c r="H707" s="360">
        <f t="shared" si="78"/>
        <v>0.35000000000000003</v>
      </c>
      <c r="I707" s="360">
        <f t="shared" si="80"/>
        <v>0.15000000000000002</v>
      </c>
      <c r="J707" s="360">
        <v>0.05</v>
      </c>
      <c r="K707" s="360">
        <v>0.1</v>
      </c>
      <c r="L707" s="360"/>
      <c r="M707" s="360"/>
      <c r="N707" s="360">
        <v>0.2</v>
      </c>
      <c r="O707" s="360"/>
      <c r="P707" s="360"/>
      <c r="Q707" s="360"/>
      <c r="R707" s="360"/>
      <c r="S707" s="360">
        <f t="shared" si="79"/>
        <v>0</v>
      </c>
      <c r="T707" s="360"/>
      <c r="U707" s="360"/>
      <c r="V707" s="360"/>
      <c r="W707" s="360"/>
      <c r="X707" s="360"/>
      <c r="Y707" s="360"/>
      <c r="Z707" s="360">
        <f t="shared" si="81"/>
        <v>0</v>
      </c>
      <c r="AA707" s="360"/>
      <c r="AB707" s="360"/>
      <c r="AC707" s="360"/>
      <c r="AD707" s="360"/>
      <c r="AE707" s="360"/>
      <c r="AF707" s="360"/>
      <c r="AG707" s="360"/>
      <c r="AH707" s="360"/>
      <c r="AI707" s="360"/>
      <c r="AJ707" s="360"/>
      <c r="AK707" s="360"/>
      <c r="AL707" s="360"/>
      <c r="AM707" s="360"/>
      <c r="AN707" s="360"/>
      <c r="AO707" s="360"/>
      <c r="AP707" s="360">
        <f t="shared" si="82"/>
        <v>0</v>
      </c>
      <c r="AQ707" s="360"/>
      <c r="AR707" s="367"/>
      <c r="AS707" s="367"/>
      <c r="AT707" s="357"/>
      <c r="AU707" s="368" t="s">
        <v>199</v>
      </c>
      <c r="AV707" s="360" t="s">
        <v>197</v>
      </c>
      <c r="AW707" s="360" t="s">
        <v>198</v>
      </c>
      <c r="AX707" s="357" t="s">
        <v>1047</v>
      </c>
      <c r="AY707" s="369"/>
      <c r="AZ707" s="370"/>
    </row>
    <row r="708" spans="1:52" s="356" customFormat="1" ht="46.9" customHeight="1">
      <c r="A708" s="357">
        <v>666</v>
      </c>
      <c r="B708" s="357">
        <v>144</v>
      </c>
      <c r="C708" s="357" t="s">
        <v>324</v>
      </c>
      <c r="D708" s="359" t="s">
        <v>2838</v>
      </c>
      <c r="E708" s="360">
        <v>1.4</v>
      </c>
      <c r="F708" s="367"/>
      <c r="G708" s="360" t="s">
        <v>2835</v>
      </c>
      <c r="H708" s="360">
        <f t="shared" si="78"/>
        <v>1.4000000000000001</v>
      </c>
      <c r="I708" s="360">
        <f t="shared" si="80"/>
        <v>0.60000000000000009</v>
      </c>
      <c r="J708" s="360">
        <v>0.2</v>
      </c>
      <c r="K708" s="360">
        <v>0.4</v>
      </c>
      <c r="L708" s="360"/>
      <c r="M708" s="360"/>
      <c r="N708" s="360">
        <v>0.8</v>
      </c>
      <c r="O708" s="360"/>
      <c r="P708" s="360"/>
      <c r="Q708" s="360"/>
      <c r="R708" s="360"/>
      <c r="S708" s="360">
        <f t="shared" si="79"/>
        <v>0</v>
      </c>
      <c r="T708" s="360"/>
      <c r="U708" s="360"/>
      <c r="V708" s="360"/>
      <c r="W708" s="360"/>
      <c r="X708" s="360"/>
      <c r="Y708" s="360"/>
      <c r="Z708" s="360">
        <f t="shared" si="81"/>
        <v>0</v>
      </c>
      <c r="AA708" s="360"/>
      <c r="AB708" s="360"/>
      <c r="AC708" s="360"/>
      <c r="AD708" s="360"/>
      <c r="AE708" s="360"/>
      <c r="AF708" s="360"/>
      <c r="AG708" s="360"/>
      <c r="AH708" s="360"/>
      <c r="AI708" s="360"/>
      <c r="AJ708" s="360"/>
      <c r="AK708" s="360"/>
      <c r="AL708" s="360"/>
      <c r="AM708" s="360"/>
      <c r="AN708" s="360"/>
      <c r="AO708" s="360"/>
      <c r="AP708" s="360">
        <f t="shared" si="82"/>
        <v>0</v>
      </c>
      <c r="AQ708" s="360"/>
      <c r="AR708" s="367"/>
      <c r="AS708" s="367"/>
      <c r="AT708" s="357"/>
      <c r="AU708" s="368" t="s">
        <v>161</v>
      </c>
      <c r="AV708" s="360" t="s">
        <v>197</v>
      </c>
      <c r="AW708" s="360" t="s">
        <v>198</v>
      </c>
      <c r="AX708" s="357" t="s">
        <v>1047</v>
      </c>
      <c r="AY708" s="369"/>
      <c r="AZ708" s="370"/>
    </row>
    <row r="709" spans="1:52" s="356" customFormat="1" ht="46.9" customHeight="1">
      <c r="A709" s="357">
        <v>667</v>
      </c>
      <c r="B709" s="357">
        <v>145</v>
      </c>
      <c r="C709" s="357" t="s">
        <v>324</v>
      </c>
      <c r="D709" s="359" t="s">
        <v>2839</v>
      </c>
      <c r="E709" s="360">
        <v>1.05</v>
      </c>
      <c r="F709" s="367"/>
      <c r="G709" s="360" t="s">
        <v>2840</v>
      </c>
      <c r="H709" s="360">
        <f t="shared" si="78"/>
        <v>1.0499999999999998</v>
      </c>
      <c r="I709" s="360">
        <f t="shared" si="80"/>
        <v>0.44999999999999996</v>
      </c>
      <c r="J709" s="360">
        <v>0.15</v>
      </c>
      <c r="K709" s="360">
        <v>0.3</v>
      </c>
      <c r="L709" s="360"/>
      <c r="M709" s="360"/>
      <c r="N709" s="360">
        <v>0.6</v>
      </c>
      <c r="O709" s="360"/>
      <c r="P709" s="360"/>
      <c r="Q709" s="360"/>
      <c r="R709" s="360"/>
      <c r="S709" s="360">
        <f t="shared" si="79"/>
        <v>0</v>
      </c>
      <c r="T709" s="360"/>
      <c r="U709" s="360"/>
      <c r="V709" s="360"/>
      <c r="W709" s="360"/>
      <c r="X709" s="360"/>
      <c r="Y709" s="360"/>
      <c r="Z709" s="360">
        <f t="shared" si="81"/>
        <v>0</v>
      </c>
      <c r="AA709" s="360"/>
      <c r="AB709" s="360"/>
      <c r="AC709" s="360"/>
      <c r="AD709" s="360"/>
      <c r="AE709" s="360"/>
      <c r="AF709" s="360"/>
      <c r="AG709" s="360"/>
      <c r="AH709" s="360"/>
      <c r="AI709" s="360"/>
      <c r="AJ709" s="360"/>
      <c r="AK709" s="360"/>
      <c r="AL709" s="360"/>
      <c r="AM709" s="360"/>
      <c r="AN709" s="360"/>
      <c r="AO709" s="360"/>
      <c r="AP709" s="360">
        <f t="shared" si="82"/>
        <v>0</v>
      </c>
      <c r="AQ709" s="360"/>
      <c r="AR709" s="367"/>
      <c r="AS709" s="367"/>
      <c r="AT709" s="357" t="s">
        <v>2099</v>
      </c>
      <c r="AU709" s="368" t="s">
        <v>161</v>
      </c>
      <c r="AV709" s="360" t="s">
        <v>197</v>
      </c>
      <c r="AW709" s="360" t="s">
        <v>198</v>
      </c>
      <c r="AX709" s="357" t="s">
        <v>1047</v>
      </c>
      <c r="AY709" s="369"/>
      <c r="AZ709" s="370"/>
    </row>
    <row r="710" spans="1:52" s="356" customFormat="1" ht="46.9" customHeight="1">
      <c r="A710" s="357">
        <v>668</v>
      </c>
      <c r="B710" s="357">
        <v>146</v>
      </c>
      <c r="C710" s="357" t="s">
        <v>324</v>
      </c>
      <c r="D710" s="359" t="s">
        <v>2841</v>
      </c>
      <c r="E710" s="360">
        <v>1.75</v>
      </c>
      <c r="F710" s="367"/>
      <c r="G710" s="360" t="s">
        <v>2842</v>
      </c>
      <c r="H710" s="360">
        <f t="shared" si="78"/>
        <v>1.75</v>
      </c>
      <c r="I710" s="360">
        <f t="shared" si="80"/>
        <v>0.75</v>
      </c>
      <c r="J710" s="360">
        <v>0.25</v>
      </c>
      <c r="K710" s="360">
        <v>0.5</v>
      </c>
      <c r="L710" s="360"/>
      <c r="M710" s="360"/>
      <c r="N710" s="360">
        <v>1</v>
      </c>
      <c r="O710" s="360"/>
      <c r="P710" s="360"/>
      <c r="Q710" s="360"/>
      <c r="R710" s="360"/>
      <c r="S710" s="360">
        <f t="shared" si="79"/>
        <v>0</v>
      </c>
      <c r="T710" s="360"/>
      <c r="U710" s="360"/>
      <c r="V710" s="360"/>
      <c r="W710" s="360"/>
      <c r="X710" s="360"/>
      <c r="Y710" s="360"/>
      <c r="Z710" s="360">
        <f t="shared" si="81"/>
        <v>0</v>
      </c>
      <c r="AA710" s="360"/>
      <c r="AB710" s="360"/>
      <c r="AC710" s="360"/>
      <c r="AD710" s="360"/>
      <c r="AE710" s="360"/>
      <c r="AF710" s="360"/>
      <c r="AG710" s="360"/>
      <c r="AH710" s="360"/>
      <c r="AI710" s="360"/>
      <c r="AJ710" s="360"/>
      <c r="AK710" s="360"/>
      <c r="AL710" s="360"/>
      <c r="AM710" s="360"/>
      <c r="AN710" s="360"/>
      <c r="AO710" s="360"/>
      <c r="AP710" s="360">
        <f t="shared" si="82"/>
        <v>0</v>
      </c>
      <c r="AQ710" s="360"/>
      <c r="AR710" s="367"/>
      <c r="AS710" s="367"/>
      <c r="AT710" s="357" t="s">
        <v>2843</v>
      </c>
      <c r="AU710" s="368" t="s">
        <v>1799</v>
      </c>
      <c r="AV710" s="360" t="s">
        <v>197</v>
      </c>
      <c r="AW710" s="360" t="s">
        <v>198</v>
      </c>
      <c r="AX710" s="357" t="s">
        <v>1047</v>
      </c>
      <c r="AY710" s="369"/>
      <c r="AZ710" s="370"/>
    </row>
    <row r="711" spans="1:52" s="356" customFormat="1" ht="46.9" customHeight="1">
      <c r="A711" s="357">
        <v>669</v>
      </c>
      <c r="B711" s="357">
        <v>147</v>
      </c>
      <c r="C711" s="357" t="s">
        <v>324</v>
      </c>
      <c r="D711" s="359" t="s">
        <v>2844</v>
      </c>
      <c r="E711" s="360">
        <v>0.7</v>
      </c>
      <c r="F711" s="367"/>
      <c r="G711" s="360" t="s">
        <v>2836</v>
      </c>
      <c r="H711" s="360">
        <f t="shared" si="78"/>
        <v>0.70000000000000007</v>
      </c>
      <c r="I711" s="360">
        <f t="shared" si="80"/>
        <v>0.30000000000000004</v>
      </c>
      <c r="J711" s="360">
        <v>0.1</v>
      </c>
      <c r="K711" s="360">
        <v>0.2</v>
      </c>
      <c r="L711" s="360"/>
      <c r="M711" s="360"/>
      <c r="N711" s="360">
        <v>0.4</v>
      </c>
      <c r="O711" s="360"/>
      <c r="P711" s="360"/>
      <c r="Q711" s="360"/>
      <c r="R711" s="360"/>
      <c r="S711" s="360">
        <f t="shared" si="79"/>
        <v>0</v>
      </c>
      <c r="T711" s="360"/>
      <c r="U711" s="360"/>
      <c r="V711" s="360"/>
      <c r="W711" s="360"/>
      <c r="X711" s="360"/>
      <c r="Y711" s="360"/>
      <c r="Z711" s="360">
        <f t="shared" si="81"/>
        <v>0</v>
      </c>
      <c r="AA711" s="360"/>
      <c r="AB711" s="360"/>
      <c r="AC711" s="360"/>
      <c r="AD711" s="360"/>
      <c r="AE711" s="360"/>
      <c r="AF711" s="360"/>
      <c r="AG711" s="360"/>
      <c r="AH711" s="360"/>
      <c r="AI711" s="360"/>
      <c r="AJ711" s="360"/>
      <c r="AK711" s="360"/>
      <c r="AL711" s="360"/>
      <c r="AM711" s="360"/>
      <c r="AN711" s="360"/>
      <c r="AO711" s="360"/>
      <c r="AP711" s="360">
        <f t="shared" si="82"/>
        <v>0</v>
      </c>
      <c r="AQ711" s="360"/>
      <c r="AR711" s="367"/>
      <c r="AS711" s="367"/>
      <c r="AT711" s="357" t="s">
        <v>2221</v>
      </c>
      <c r="AU711" s="368" t="s">
        <v>1801</v>
      </c>
      <c r="AV711" s="360" t="s">
        <v>197</v>
      </c>
      <c r="AW711" s="360" t="s">
        <v>198</v>
      </c>
      <c r="AX711" s="357" t="s">
        <v>1047</v>
      </c>
      <c r="AY711" s="369"/>
      <c r="AZ711" s="370"/>
    </row>
    <row r="712" spans="1:52" s="356" customFormat="1" ht="31.15" customHeight="1">
      <c r="A712" s="357">
        <v>670</v>
      </c>
      <c r="B712" s="357"/>
      <c r="C712" s="457" t="s">
        <v>324</v>
      </c>
      <c r="D712" s="496" t="s">
        <v>2845</v>
      </c>
      <c r="E712" s="459">
        <v>1.2</v>
      </c>
      <c r="F712" s="367"/>
      <c r="G712" s="360"/>
      <c r="H712" s="360">
        <f t="shared" si="78"/>
        <v>1.2</v>
      </c>
      <c r="I712" s="360">
        <f t="shared" si="80"/>
        <v>0.55000000000000004</v>
      </c>
      <c r="J712" s="459">
        <v>0.15</v>
      </c>
      <c r="K712" s="459">
        <v>0.4</v>
      </c>
      <c r="L712" s="459"/>
      <c r="M712" s="459"/>
      <c r="N712" s="459">
        <v>0.6</v>
      </c>
      <c r="O712" s="459">
        <v>0.05</v>
      </c>
      <c r="P712" s="459"/>
      <c r="Q712" s="459"/>
      <c r="R712" s="459"/>
      <c r="S712" s="360">
        <f t="shared" si="79"/>
        <v>0</v>
      </c>
      <c r="T712" s="360"/>
      <c r="U712" s="360"/>
      <c r="V712" s="360"/>
      <c r="W712" s="360"/>
      <c r="X712" s="360"/>
      <c r="Y712" s="360"/>
      <c r="Z712" s="360">
        <f t="shared" si="81"/>
        <v>0</v>
      </c>
      <c r="AA712" s="360"/>
      <c r="AB712" s="360"/>
      <c r="AC712" s="360"/>
      <c r="AD712" s="360"/>
      <c r="AE712" s="360"/>
      <c r="AF712" s="360"/>
      <c r="AG712" s="360"/>
      <c r="AH712" s="360"/>
      <c r="AI712" s="360"/>
      <c r="AJ712" s="360"/>
      <c r="AK712" s="360"/>
      <c r="AL712" s="360"/>
      <c r="AM712" s="360"/>
      <c r="AN712" s="360"/>
      <c r="AO712" s="360"/>
      <c r="AP712" s="360">
        <f t="shared" si="82"/>
        <v>0</v>
      </c>
      <c r="AQ712" s="360"/>
      <c r="AR712" s="367"/>
      <c r="AS712" s="367"/>
      <c r="AT712" s="357"/>
      <c r="AU712" s="497" t="s">
        <v>153</v>
      </c>
      <c r="AV712" s="360" t="s">
        <v>197</v>
      </c>
      <c r="AW712" s="360" t="s">
        <v>198</v>
      </c>
      <c r="AX712" s="357" t="s">
        <v>1047</v>
      </c>
      <c r="AY712" s="369"/>
      <c r="AZ712" s="370"/>
    </row>
    <row r="713" spans="1:52" s="356" customFormat="1" ht="31.15" customHeight="1">
      <c r="A713" s="357">
        <v>670</v>
      </c>
      <c r="B713" s="357"/>
      <c r="C713" s="457" t="s">
        <v>324</v>
      </c>
      <c r="D713" s="496" t="s">
        <v>2845</v>
      </c>
      <c r="E713" s="459">
        <v>1.3000000000000003</v>
      </c>
      <c r="F713" s="367"/>
      <c r="G713" s="360"/>
      <c r="H713" s="360">
        <f t="shared" si="78"/>
        <v>1.3000000000000003</v>
      </c>
      <c r="I713" s="360">
        <f t="shared" si="80"/>
        <v>0.60000000000000009</v>
      </c>
      <c r="J713" s="459">
        <v>0.2</v>
      </c>
      <c r="K713" s="459">
        <v>0.4</v>
      </c>
      <c r="L713" s="459"/>
      <c r="M713" s="459"/>
      <c r="N713" s="459">
        <v>0.6</v>
      </c>
      <c r="O713" s="459">
        <v>0.1</v>
      </c>
      <c r="P713" s="459"/>
      <c r="Q713" s="459"/>
      <c r="R713" s="459"/>
      <c r="S713" s="360">
        <f t="shared" si="79"/>
        <v>0</v>
      </c>
      <c r="T713" s="360"/>
      <c r="U713" s="360"/>
      <c r="V713" s="360"/>
      <c r="W713" s="360"/>
      <c r="X713" s="360"/>
      <c r="Y713" s="360"/>
      <c r="Z713" s="360">
        <f t="shared" si="81"/>
        <v>0</v>
      </c>
      <c r="AA713" s="360"/>
      <c r="AB713" s="360"/>
      <c r="AC713" s="360"/>
      <c r="AD713" s="360"/>
      <c r="AE713" s="360"/>
      <c r="AF713" s="360"/>
      <c r="AG713" s="360"/>
      <c r="AH713" s="360"/>
      <c r="AI713" s="360"/>
      <c r="AJ713" s="360"/>
      <c r="AK713" s="360"/>
      <c r="AL713" s="360"/>
      <c r="AM713" s="360"/>
      <c r="AN713" s="360"/>
      <c r="AO713" s="360"/>
      <c r="AP713" s="360">
        <f t="shared" si="82"/>
        <v>0</v>
      </c>
      <c r="AQ713" s="360"/>
      <c r="AR713" s="367"/>
      <c r="AS713" s="367"/>
      <c r="AT713" s="357"/>
      <c r="AU713" s="497" t="s">
        <v>157</v>
      </c>
      <c r="AV713" s="360" t="s">
        <v>197</v>
      </c>
      <c r="AW713" s="360" t="s">
        <v>198</v>
      </c>
      <c r="AX713" s="357" t="s">
        <v>1047</v>
      </c>
      <c r="AY713" s="369"/>
      <c r="AZ713" s="370"/>
    </row>
    <row r="714" spans="1:52" s="356" customFormat="1" ht="31.15" customHeight="1">
      <c r="A714" s="357">
        <v>670</v>
      </c>
      <c r="B714" s="357"/>
      <c r="C714" s="457" t="s">
        <v>324</v>
      </c>
      <c r="D714" s="496" t="s">
        <v>2845</v>
      </c>
      <c r="E714" s="459">
        <v>1.35</v>
      </c>
      <c r="F714" s="367"/>
      <c r="G714" s="360"/>
      <c r="H714" s="360">
        <f t="shared" si="78"/>
        <v>1.35</v>
      </c>
      <c r="I714" s="360">
        <f t="shared" si="80"/>
        <v>0.5</v>
      </c>
      <c r="J714" s="459">
        <v>0.2</v>
      </c>
      <c r="K714" s="459">
        <v>0.3</v>
      </c>
      <c r="L714" s="459"/>
      <c r="M714" s="459"/>
      <c r="N714" s="459">
        <v>0.8</v>
      </c>
      <c r="O714" s="459">
        <v>0.05</v>
      </c>
      <c r="P714" s="459"/>
      <c r="Q714" s="459"/>
      <c r="R714" s="459"/>
      <c r="S714" s="360">
        <f t="shared" si="79"/>
        <v>0</v>
      </c>
      <c r="T714" s="360"/>
      <c r="U714" s="360"/>
      <c r="V714" s="360"/>
      <c r="W714" s="360"/>
      <c r="X714" s="360"/>
      <c r="Y714" s="360"/>
      <c r="Z714" s="360">
        <f t="shared" si="81"/>
        <v>0</v>
      </c>
      <c r="AA714" s="360"/>
      <c r="AB714" s="360"/>
      <c r="AC714" s="360"/>
      <c r="AD714" s="360"/>
      <c r="AE714" s="360"/>
      <c r="AF714" s="360"/>
      <c r="AG714" s="360"/>
      <c r="AH714" s="360"/>
      <c r="AI714" s="360"/>
      <c r="AJ714" s="360"/>
      <c r="AK714" s="360"/>
      <c r="AL714" s="360"/>
      <c r="AM714" s="360"/>
      <c r="AN714" s="360"/>
      <c r="AO714" s="360"/>
      <c r="AP714" s="360">
        <f t="shared" si="82"/>
        <v>0</v>
      </c>
      <c r="AQ714" s="360"/>
      <c r="AR714" s="367"/>
      <c r="AS714" s="367"/>
      <c r="AT714" s="357"/>
      <c r="AU714" s="497" t="s">
        <v>156</v>
      </c>
      <c r="AV714" s="360" t="s">
        <v>197</v>
      </c>
      <c r="AW714" s="360" t="s">
        <v>198</v>
      </c>
      <c r="AX714" s="357" t="s">
        <v>1047</v>
      </c>
      <c r="AY714" s="369"/>
      <c r="AZ714" s="370"/>
    </row>
    <row r="715" spans="1:52" s="356" customFormat="1" ht="46.9" customHeight="1">
      <c r="A715" s="357">
        <v>671</v>
      </c>
      <c r="B715" s="357">
        <v>149</v>
      </c>
      <c r="C715" s="357" t="s">
        <v>324</v>
      </c>
      <c r="D715" s="359" t="s">
        <v>2848</v>
      </c>
      <c r="E715" s="360">
        <v>2.8</v>
      </c>
      <c r="F715" s="367"/>
      <c r="G715" s="360" t="s">
        <v>2849</v>
      </c>
      <c r="H715" s="360">
        <f t="shared" si="78"/>
        <v>2.8000000000000003</v>
      </c>
      <c r="I715" s="360">
        <f t="shared" si="80"/>
        <v>1.2000000000000002</v>
      </c>
      <c r="J715" s="360">
        <v>0.4</v>
      </c>
      <c r="K715" s="360">
        <v>0.8</v>
      </c>
      <c r="L715" s="360"/>
      <c r="M715" s="360"/>
      <c r="N715" s="360">
        <v>1.6</v>
      </c>
      <c r="O715" s="360"/>
      <c r="P715" s="360"/>
      <c r="Q715" s="360"/>
      <c r="R715" s="360"/>
      <c r="S715" s="360">
        <f t="shared" si="79"/>
        <v>0</v>
      </c>
      <c r="T715" s="360"/>
      <c r="U715" s="360"/>
      <c r="V715" s="360"/>
      <c r="W715" s="360"/>
      <c r="X715" s="360"/>
      <c r="Y715" s="360"/>
      <c r="Z715" s="360">
        <f t="shared" si="81"/>
        <v>0</v>
      </c>
      <c r="AA715" s="360"/>
      <c r="AB715" s="360"/>
      <c r="AC715" s="360"/>
      <c r="AD715" s="360"/>
      <c r="AE715" s="360"/>
      <c r="AF715" s="360"/>
      <c r="AG715" s="360"/>
      <c r="AH715" s="360"/>
      <c r="AI715" s="360"/>
      <c r="AJ715" s="360"/>
      <c r="AK715" s="360"/>
      <c r="AL715" s="360"/>
      <c r="AM715" s="360"/>
      <c r="AN715" s="360"/>
      <c r="AO715" s="360"/>
      <c r="AP715" s="360">
        <f t="shared" si="82"/>
        <v>0</v>
      </c>
      <c r="AQ715" s="360"/>
      <c r="AR715" s="367"/>
      <c r="AS715" s="367"/>
      <c r="AT715" s="357"/>
      <c r="AU715" s="368" t="s">
        <v>159</v>
      </c>
      <c r="AV715" s="360" t="s">
        <v>197</v>
      </c>
      <c r="AW715" s="360" t="s">
        <v>198</v>
      </c>
      <c r="AX715" s="357" t="s">
        <v>1047</v>
      </c>
      <c r="AY715" s="379"/>
      <c r="AZ715" s="380"/>
    </row>
    <row r="716" spans="1:52" s="356" customFormat="1" ht="31.15" customHeight="1">
      <c r="A716" s="357">
        <v>672</v>
      </c>
      <c r="B716" s="357">
        <v>150</v>
      </c>
      <c r="C716" s="357" t="s">
        <v>324</v>
      </c>
      <c r="D716" s="359" t="s">
        <v>2850</v>
      </c>
      <c r="E716" s="360">
        <v>0.56000000000000005</v>
      </c>
      <c r="F716" s="367"/>
      <c r="G716" s="360" t="s">
        <v>2851</v>
      </c>
      <c r="H716" s="360">
        <f t="shared" si="78"/>
        <v>0.56000000000000005</v>
      </c>
      <c r="I716" s="360">
        <f t="shared" si="80"/>
        <v>0</v>
      </c>
      <c r="J716" s="360"/>
      <c r="K716" s="360"/>
      <c r="L716" s="360"/>
      <c r="M716" s="360"/>
      <c r="N716" s="360"/>
      <c r="O716" s="360">
        <v>0.56000000000000005</v>
      </c>
      <c r="P716" s="360"/>
      <c r="Q716" s="360"/>
      <c r="R716" s="360"/>
      <c r="S716" s="360">
        <f t="shared" si="79"/>
        <v>0</v>
      </c>
      <c r="T716" s="360"/>
      <c r="U716" s="360"/>
      <c r="V716" s="360"/>
      <c r="W716" s="360"/>
      <c r="X716" s="360"/>
      <c r="Y716" s="360"/>
      <c r="Z716" s="360">
        <f t="shared" si="81"/>
        <v>0</v>
      </c>
      <c r="AA716" s="360"/>
      <c r="AB716" s="360"/>
      <c r="AC716" s="360"/>
      <c r="AD716" s="360"/>
      <c r="AE716" s="360"/>
      <c r="AF716" s="360"/>
      <c r="AG716" s="360"/>
      <c r="AH716" s="360"/>
      <c r="AI716" s="360"/>
      <c r="AJ716" s="360"/>
      <c r="AK716" s="360"/>
      <c r="AL716" s="360"/>
      <c r="AM716" s="360"/>
      <c r="AN716" s="360"/>
      <c r="AO716" s="360"/>
      <c r="AP716" s="360">
        <f t="shared" si="82"/>
        <v>0</v>
      </c>
      <c r="AQ716" s="360"/>
      <c r="AR716" s="367"/>
      <c r="AS716" s="367"/>
      <c r="AT716" s="357" t="s">
        <v>2852</v>
      </c>
      <c r="AU716" s="368" t="s">
        <v>1800</v>
      </c>
      <c r="AV716" s="360" t="s">
        <v>197</v>
      </c>
      <c r="AW716" s="360" t="s">
        <v>198</v>
      </c>
      <c r="AX716" s="357" t="s">
        <v>2853</v>
      </c>
      <c r="AY716" s="379"/>
      <c r="AZ716" s="380"/>
    </row>
    <row r="717" spans="1:52" s="356" customFormat="1" ht="31.15" customHeight="1">
      <c r="A717" s="357">
        <v>673</v>
      </c>
      <c r="B717" s="357">
        <v>151</v>
      </c>
      <c r="C717" s="357" t="s">
        <v>324</v>
      </c>
      <c r="D717" s="359" t="s">
        <v>2854</v>
      </c>
      <c r="E717" s="360">
        <v>0.18</v>
      </c>
      <c r="F717" s="367"/>
      <c r="G717" s="360" t="s">
        <v>2855</v>
      </c>
      <c r="H717" s="360">
        <f t="shared" si="78"/>
        <v>0.18</v>
      </c>
      <c r="I717" s="360">
        <f t="shared" si="80"/>
        <v>0</v>
      </c>
      <c r="J717" s="360"/>
      <c r="K717" s="360"/>
      <c r="L717" s="360"/>
      <c r="M717" s="360">
        <v>0.18</v>
      </c>
      <c r="N717" s="360"/>
      <c r="O717" s="360"/>
      <c r="P717" s="360"/>
      <c r="Q717" s="360"/>
      <c r="R717" s="360"/>
      <c r="S717" s="360">
        <f t="shared" si="79"/>
        <v>0</v>
      </c>
      <c r="T717" s="360"/>
      <c r="U717" s="360"/>
      <c r="V717" s="360"/>
      <c r="W717" s="360"/>
      <c r="X717" s="360"/>
      <c r="Y717" s="360"/>
      <c r="Z717" s="360">
        <f t="shared" si="81"/>
        <v>0</v>
      </c>
      <c r="AA717" s="360"/>
      <c r="AB717" s="360"/>
      <c r="AC717" s="360"/>
      <c r="AD717" s="360"/>
      <c r="AE717" s="360"/>
      <c r="AF717" s="360"/>
      <c r="AG717" s="360"/>
      <c r="AH717" s="360"/>
      <c r="AI717" s="360"/>
      <c r="AJ717" s="360"/>
      <c r="AK717" s="360"/>
      <c r="AL717" s="360"/>
      <c r="AM717" s="360"/>
      <c r="AN717" s="360"/>
      <c r="AO717" s="360"/>
      <c r="AP717" s="360">
        <f t="shared" si="82"/>
        <v>0</v>
      </c>
      <c r="AQ717" s="360"/>
      <c r="AR717" s="367"/>
      <c r="AS717" s="367"/>
      <c r="AT717" s="357" t="s">
        <v>2856</v>
      </c>
      <c r="AU717" s="368" t="s">
        <v>1800</v>
      </c>
      <c r="AV717" s="360" t="s">
        <v>197</v>
      </c>
      <c r="AW717" s="360" t="s">
        <v>198</v>
      </c>
      <c r="AX717" s="357" t="s">
        <v>2853</v>
      </c>
      <c r="AY717" s="379"/>
      <c r="AZ717" s="380"/>
    </row>
    <row r="718" spans="1:52" s="356" customFormat="1" ht="124.9" customHeight="1">
      <c r="A718" s="357">
        <v>674</v>
      </c>
      <c r="B718" s="357">
        <v>152</v>
      </c>
      <c r="C718" s="357" t="s">
        <v>324</v>
      </c>
      <c r="D718" s="359" t="s">
        <v>2857</v>
      </c>
      <c r="E718" s="360">
        <v>13.5</v>
      </c>
      <c r="F718" s="367">
        <v>0.1</v>
      </c>
      <c r="G718" s="360" t="s">
        <v>2858</v>
      </c>
      <c r="H718" s="367">
        <f t="shared" si="78"/>
        <v>13.399999999999999</v>
      </c>
      <c r="I718" s="367">
        <f t="shared" si="80"/>
        <v>0</v>
      </c>
      <c r="J718" s="367"/>
      <c r="K718" s="367"/>
      <c r="L718" s="367">
        <v>1.7</v>
      </c>
      <c r="M718" s="367"/>
      <c r="N718" s="367">
        <v>0.5</v>
      </c>
      <c r="O718" s="367">
        <v>9.5</v>
      </c>
      <c r="P718" s="367"/>
      <c r="Q718" s="367"/>
      <c r="R718" s="367"/>
      <c r="S718" s="367">
        <f t="shared" si="79"/>
        <v>0</v>
      </c>
      <c r="T718" s="367"/>
      <c r="U718" s="367"/>
      <c r="V718" s="367"/>
      <c r="W718" s="367"/>
      <c r="X718" s="367"/>
      <c r="Y718" s="367"/>
      <c r="Z718" s="367">
        <f t="shared" si="81"/>
        <v>1.7</v>
      </c>
      <c r="AA718" s="367"/>
      <c r="AB718" s="367">
        <v>0.2</v>
      </c>
      <c r="AC718" s="367"/>
      <c r="AD718" s="367"/>
      <c r="AE718" s="367"/>
      <c r="AF718" s="367"/>
      <c r="AG718" s="367"/>
      <c r="AH718" s="367"/>
      <c r="AI718" s="367"/>
      <c r="AJ718" s="367"/>
      <c r="AK718" s="367"/>
      <c r="AL718" s="367"/>
      <c r="AM718" s="367"/>
      <c r="AN718" s="367"/>
      <c r="AO718" s="367">
        <v>1.5</v>
      </c>
      <c r="AP718" s="367">
        <f t="shared" si="82"/>
        <v>0</v>
      </c>
      <c r="AQ718" s="367"/>
      <c r="AR718" s="367"/>
      <c r="AS718" s="367"/>
      <c r="AT718" s="357"/>
      <c r="AU718" s="368" t="s">
        <v>157</v>
      </c>
      <c r="AV718" s="360" t="s">
        <v>197</v>
      </c>
      <c r="AW718" s="360" t="s">
        <v>198</v>
      </c>
      <c r="AX718" s="357" t="s">
        <v>2383</v>
      </c>
      <c r="AY718" s="379"/>
      <c r="AZ718" s="380"/>
    </row>
    <row r="719" spans="1:52" s="356" customFormat="1" ht="46.9" customHeight="1">
      <c r="A719" s="357">
        <v>675</v>
      </c>
      <c r="B719" s="357">
        <v>153</v>
      </c>
      <c r="C719" s="357" t="s">
        <v>324</v>
      </c>
      <c r="D719" s="359" t="s">
        <v>2859</v>
      </c>
      <c r="E719" s="360">
        <v>2.84</v>
      </c>
      <c r="F719" s="367">
        <v>2</v>
      </c>
      <c r="G719" s="360" t="s">
        <v>2860</v>
      </c>
      <c r="H719" s="360">
        <f t="shared" si="78"/>
        <v>0.84000000000000008</v>
      </c>
      <c r="I719" s="360">
        <f t="shared" si="80"/>
        <v>0</v>
      </c>
      <c r="J719" s="360"/>
      <c r="K719" s="360"/>
      <c r="L719" s="360">
        <v>0.04</v>
      </c>
      <c r="M719" s="360"/>
      <c r="N719" s="360">
        <v>0.8</v>
      </c>
      <c r="O719" s="360"/>
      <c r="P719" s="360"/>
      <c r="Q719" s="360"/>
      <c r="R719" s="360"/>
      <c r="S719" s="360">
        <f t="shared" si="79"/>
        <v>0</v>
      </c>
      <c r="T719" s="360"/>
      <c r="U719" s="360"/>
      <c r="V719" s="360"/>
      <c r="W719" s="360"/>
      <c r="X719" s="360"/>
      <c r="Y719" s="360"/>
      <c r="Z719" s="360">
        <f t="shared" si="81"/>
        <v>0</v>
      </c>
      <c r="AA719" s="360"/>
      <c r="AB719" s="360"/>
      <c r="AC719" s="360"/>
      <c r="AD719" s="360"/>
      <c r="AE719" s="360"/>
      <c r="AF719" s="360"/>
      <c r="AG719" s="360"/>
      <c r="AH719" s="360"/>
      <c r="AI719" s="360"/>
      <c r="AJ719" s="360"/>
      <c r="AK719" s="360"/>
      <c r="AL719" s="360"/>
      <c r="AM719" s="360"/>
      <c r="AN719" s="360"/>
      <c r="AO719" s="360"/>
      <c r="AP719" s="360">
        <f t="shared" si="82"/>
        <v>0</v>
      </c>
      <c r="AQ719" s="360"/>
      <c r="AR719" s="367"/>
      <c r="AS719" s="367"/>
      <c r="AT719" s="357"/>
      <c r="AU719" s="368" t="s">
        <v>199</v>
      </c>
      <c r="AV719" s="360" t="s">
        <v>197</v>
      </c>
      <c r="AW719" s="360" t="s">
        <v>198</v>
      </c>
      <c r="AX719" s="357" t="s">
        <v>1723</v>
      </c>
      <c r="AY719" s="379"/>
      <c r="AZ719" s="380"/>
    </row>
    <row r="720" spans="1:52" s="356" customFormat="1" ht="62.45" customHeight="1">
      <c r="A720" s="357">
        <v>676</v>
      </c>
      <c r="B720" s="357">
        <v>154</v>
      </c>
      <c r="C720" s="357" t="s">
        <v>324</v>
      </c>
      <c r="D720" s="359" t="s">
        <v>2861</v>
      </c>
      <c r="E720" s="360">
        <v>0.9</v>
      </c>
      <c r="F720" s="367"/>
      <c r="G720" s="360" t="s">
        <v>2862</v>
      </c>
      <c r="H720" s="360">
        <f t="shared" si="78"/>
        <v>0.9</v>
      </c>
      <c r="I720" s="360">
        <f t="shared" si="80"/>
        <v>0.2</v>
      </c>
      <c r="J720" s="360">
        <v>0.13</v>
      </c>
      <c r="K720" s="360">
        <v>7.0000000000000007E-2</v>
      </c>
      <c r="L720" s="360"/>
      <c r="M720" s="360"/>
      <c r="N720" s="360">
        <v>0.2</v>
      </c>
      <c r="O720" s="360">
        <v>0.5</v>
      </c>
      <c r="P720" s="360"/>
      <c r="Q720" s="360"/>
      <c r="R720" s="360"/>
      <c r="S720" s="360">
        <f t="shared" si="79"/>
        <v>0</v>
      </c>
      <c r="T720" s="360"/>
      <c r="U720" s="360"/>
      <c r="V720" s="360"/>
      <c r="W720" s="360"/>
      <c r="X720" s="360"/>
      <c r="Y720" s="360"/>
      <c r="Z720" s="360">
        <f t="shared" si="81"/>
        <v>0</v>
      </c>
      <c r="AA720" s="360"/>
      <c r="AB720" s="360"/>
      <c r="AC720" s="360"/>
      <c r="AD720" s="360"/>
      <c r="AE720" s="360"/>
      <c r="AF720" s="360"/>
      <c r="AG720" s="360"/>
      <c r="AH720" s="360"/>
      <c r="AI720" s="360"/>
      <c r="AJ720" s="360"/>
      <c r="AK720" s="360"/>
      <c r="AL720" s="360"/>
      <c r="AM720" s="360"/>
      <c r="AN720" s="360"/>
      <c r="AO720" s="360"/>
      <c r="AP720" s="360">
        <f t="shared" si="82"/>
        <v>0</v>
      </c>
      <c r="AQ720" s="360"/>
      <c r="AR720" s="367"/>
      <c r="AS720" s="367"/>
      <c r="AT720" s="357" t="s">
        <v>2863</v>
      </c>
      <c r="AU720" s="368" t="s">
        <v>1796</v>
      </c>
      <c r="AV720" s="360" t="s">
        <v>197</v>
      </c>
      <c r="AW720" s="360" t="s">
        <v>198</v>
      </c>
      <c r="AX720" s="357" t="s">
        <v>1700</v>
      </c>
      <c r="AY720" s="379"/>
      <c r="AZ720" s="380"/>
    </row>
    <row r="721" spans="1:52" s="356" customFormat="1" ht="15.6" customHeight="1">
      <c r="A721" s="357">
        <v>677</v>
      </c>
      <c r="B721" s="357">
        <v>155</v>
      </c>
      <c r="C721" s="357" t="s">
        <v>324</v>
      </c>
      <c r="D721" s="359" t="s">
        <v>2864</v>
      </c>
      <c r="E721" s="360">
        <v>0.02</v>
      </c>
      <c r="F721" s="367"/>
      <c r="G721" s="360" t="s">
        <v>2865</v>
      </c>
      <c r="H721" s="360">
        <f t="shared" si="78"/>
        <v>0.02</v>
      </c>
      <c r="I721" s="360">
        <f t="shared" si="80"/>
        <v>0.02</v>
      </c>
      <c r="J721" s="360"/>
      <c r="K721" s="360">
        <v>0.02</v>
      </c>
      <c r="L721" s="360"/>
      <c r="M721" s="360"/>
      <c r="N721" s="360"/>
      <c r="O721" s="360"/>
      <c r="P721" s="360"/>
      <c r="Q721" s="360"/>
      <c r="R721" s="360"/>
      <c r="S721" s="360">
        <f t="shared" si="79"/>
        <v>0</v>
      </c>
      <c r="T721" s="360"/>
      <c r="U721" s="360"/>
      <c r="V721" s="360"/>
      <c r="W721" s="360"/>
      <c r="X721" s="360"/>
      <c r="Y721" s="360"/>
      <c r="Z721" s="360">
        <f t="shared" si="81"/>
        <v>0</v>
      </c>
      <c r="AA721" s="360"/>
      <c r="AB721" s="360"/>
      <c r="AC721" s="360"/>
      <c r="AD721" s="360"/>
      <c r="AE721" s="360"/>
      <c r="AF721" s="360"/>
      <c r="AG721" s="360"/>
      <c r="AH721" s="360"/>
      <c r="AI721" s="360"/>
      <c r="AJ721" s="360"/>
      <c r="AK721" s="360"/>
      <c r="AL721" s="360"/>
      <c r="AM721" s="360"/>
      <c r="AN721" s="360"/>
      <c r="AO721" s="360"/>
      <c r="AP721" s="360">
        <f t="shared" si="82"/>
        <v>0</v>
      </c>
      <c r="AQ721" s="360"/>
      <c r="AR721" s="367"/>
      <c r="AS721" s="367"/>
      <c r="AT721" s="357" t="s">
        <v>206</v>
      </c>
      <c r="AU721" s="368" t="s">
        <v>161</v>
      </c>
      <c r="AV721" s="360" t="s">
        <v>197</v>
      </c>
      <c r="AW721" s="360" t="s">
        <v>198</v>
      </c>
      <c r="AX721" s="357"/>
      <c r="AY721" s="379"/>
      <c r="AZ721" s="380"/>
    </row>
    <row r="722" spans="1:52" s="356" customFormat="1" ht="15.6" customHeight="1">
      <c r="A722" s="357">
        <v>678</v>
      </c>
      <c r="B722" s="357">
        <v>156</v>
      </c>
      <c r="C722" s="357" t="s">
        <v>324</v>
      </c>
      <c r="D722" s="359" t="s">
        <v>2866</v>
      </c>
      <c r="E722" s="360">
        <v>0.02</v>
      </c>
      <c r="F722" s="367"/>
      <c r="G722" s="360" t="s">
        <v>2865</v>
      </c>
      <c r="H722" s="360">
        <f t="shared" si="78"/>
        <v>0.02</v>
      </c>
      <c r="I722" s="360">
        <f t="shared" si="80"/>
        <v>0.02</v>
      </c>
      <c r="J722" s="360"/>
      <c r="K722" s="360">
        <v>0.02</v>
      </c>
      <c r="L722" s="360"/>
      <c r="M722" s="360"/>
      <c r="N722" s="360"/>
      <c r="O722" s="360"/>
      <c r="P722" s="360"/>
      <c r="Q722" s="360"/>
      <c r="R722" s="360"/>
      <c r="S722" s="360">
        <f t="shared" si="79"/>
        <v>0</v>
      </c>
      <c r="T722" s="360"/>
      <c r="U722" s="360"/>
      <c r="V722" s="360"/>
      <c r="W722" s="360"/>
      <c r="X722" s="360"/>
      <c r="Y722" s="360"/>
      <c r="Z722" s="360">
        <f t="shared" si="81"/>
        <v>0</v>
      </c>
      <c r="AA722" s="360"/>
      <c r="AB722" s="360"/>
      <c r="AC722" s="360"/>
      <c r="AD722" s="360"/>
      <c r="AE722" s="360"/>
      <c r="AF722" s="360"/>
      <c r="AG722" s="360"/>
      <c r="AH722" s="360"/>
      <c r="AI722" s="360"/>
      <c r="AJ722" s="360"/>
      <c r="AK722" s="360"/>
      <c r="AL722" s="360"/>
      <c r="AM722" s="360"/>
      <c r="AN722" s="360"/>
      <c r="AO722" s="360"/>
      <c r="AP722" s="360">
        <f t="shared" si="82"/>
        <v>0</v>
      </c>
      <c r="AQ722" s="360"/>
      <c r="AR722" s="367"/>
      <c r="AS722" s="367"/>
      <c r="AT722" s="357" t="s">
        <v>2867</v>
      </c>
      <c r="AU722" s="368" t="s">
        <v>161</v>
      </c>
      <c r="AV722" s="360" t="s">
        <v>197</v>
      </c>
      <c r="AW722" s="360" t="s">
        <v>198</v>
      </c>
      <c r="AX722" s="357"/>
      <c r="AY722" s="379"/>
      <c r="AZ722" s="380"/>
    </row>
    <row r="723" spans="1:52" s="356" customFormat="1" ht="15.6" customHeight="1">
      <c r="A723" s="357">
        <v>679</v>
      </c>
      <c r="B723" s="357">
        <v>157</v>
      </c>
      <c r="C723" s="357" t="s">
        <v>324</v>
      </c>
      <c r="D723" s="359" t="s">
        <v>2868</v>
      </c>
      <c r="E723" s="360">
        <v>0.02</v>
      </c>
      <c r="F723" s="367"/>
      <c r="G723" s="360" t="s">
        <v>2865</v>
      </c>
      <c r="H723" s="360">
        <f t="shared" si="78"/>
        <v>0.02</v>
      </c>
      <c r="I723" s="360">
        <f t="shared" si="80"/>
        <v>0.02</v>
      </c>
      <c r="J723" s="360"/>
      <c r="K723" s="360">
        <v>0.02</v>
      </c>
      <c r="L723" s="360"/>
      <c r="M723" s="360"/>
      <c r="N723" s="360"/>
      <c r="O723" s="360"/>
      <c r="P723" s="360"/>
      <c r="Q723" s="360"/>
      <c r="R723" s="360"/>
      <c r="S723" s="360">
        <f t="shared" si="79"/>
        <v>0</v>
      </c>
      <c r="T723" s="360"/>
      <c r="U723" s="360"/>
      <c r="V723" s="360"/>
      <c r="W723" s="360"/>
      <c r="X723" s="360"/>
      <c r="Y723" s="360"/>
      <c r="Z723" s="360">
        <f t="shared" si="81"/>
        <v>0</v>
      </c>
      <c r="AA723" s="360"/>
      <c r="AB723" s="360"/>
      <c r="AC723" s="360"/>
      <c r="AD723" s="360"/>
      <c r="AE723" s="360"/>
      <c r="AF723" s="360"/>
      <c r="AG723" s="360"/>
      <c r="AH723" s="360"/>
      <c r="AI723" s="360"/>
      <c r="AJ723" s="360"/>
      <c r="AK723" s="360"/>
      <c r="AL723" s="360"/>
      <c r="AM723" s="360"/>
      <c r="AN723" s="360"/>
      <c r="AO723" s="360"/>
      <c r="AP723" s="360">
        <f t="shared" si="82"/>
        <v>0</v>
      </c>
      <c r="AQ723" s="360"/>
      <c r="AR723" s="367"/>
      <c r="AS723" s="367"/>
      <c r="AT723" s="357" t="s">
        <v>2869</v>
      </c>
      <c r="AU723" s="368" t="s">
        <v>161</v>
      </c>
      <c r="AV723" s="360" t="s">
        <v>197</v>
      </c>
      <c r="AW723" s="360" t="s">
        <v>198</v>
      </c>
      <c r="AX723" s="357"/>
      <c r="AY723" s="379"/>
      <c r="AZ723" s="380"/>
    </row>
    <row r="724" spans="1:52" s="356" customFormat="1" ht="15.6" customHeight="1">
      <c r="A724" s="357">
        <v>680</v>
      </c>
      <c r="B724" s="357">
        <v>158</v>
      </c>
      <c r="C724" s="357" t="s">
        <v>324</v>
      </c>
      <c r="D724" s="359" t="s">
        <v>2870</v>
      </c>
      <c r="E724" s="360">
        <v>0.15</v>
      </c>
      <c r="F724" s="367"/>
      <c r="G724" s="360" t="s">
        <v>2871</v>
      </c>
      <c r="H724" s="360">
        <f t="shared" si="78"/>
        <v>0.15</v>
      </c>
      <c r="I724" s="360">
        <f t="shared" si="80"/>
        <v>0.15</v>
      </c>
      <c r="J724" s="360"/>
      <c r="K724" s="360">
        <v>0.15</v>
      </c>
      <c r="L724" s="360"/>
      <c r="M724" s="360"/>
      <c r="N724" s="360"/>
      <c r="O724" s="360"/>
      <c r="P724" s="360"/>
      <c r="Q724" s="360"/>
      <c r="R724" s="360"/>
      <c r="S724" s="360">
        <f t="shared" si="79"/>
        <v>0</v>
      </c>
      <c r="T724" s="360"/>
      <c r="U724" s="360"/>
      <c r="V724" s="360"/>
      <c r="W724" s="360"/>
      <c r="X724" s="360"/>
      <c r="Y724" s="360"/>
      <c r="Z724" s="360">
        <f t="shared" si="81"/>
        <v>0</v>
      </c>
      <c r="AA724" s="360"/>
      <c r="AB724" s="360"/>
      <c r="AC724" s="360"/>
      <c r="AD724" s="360"/>
      <c r="AE724" s="360"/>
      <c r="AF724" s="360"/>
      <c r="AG724" s="360"/>
      <c r="AH724" s="360"/>
      <c r="AI724" s="360"/>
      <c r="AJ724" s="360"/>
      <c r="AK724" s="360"/>
      <c r="AL724" s="360"/>
      <c r="AM724" s="360"/>
      <c r="AN724" s="360"/>
      <c r="AO724" s="360"/>
      <c r="AP724" s="360">
        <f t="shared" si="82"/>
        <v>0</v>
      </c>
      <c r="AQ724" s="360"/>
      <c r="AR724" s="367"/>
      <c r="AS724" s="367"/>
      <c r="AT724" s="357" t="s">
        <v>2872</v>
      </c>
      <c r="AU724" s="368" t="s">
        <v>161</v>
      </c>
      <c r="AV724" s="360" t="s">
        <v>197</v>
      </c>
      <c r="AW724" s="360" t="s">
        <v>198</v>
      </c>
      <c r="AX724" s="357"/>
      <c r="AY724" s="379"/>
      <c r="AZ724" s="380"/>
    </row>
    <row r="725" spans="1:52" s="356" customFormat="1" ht="31.15" customHeight="1">
      <c r="A725" s="357">
        <v>847</v>
      </c>
      <c r="B725" s="357">
        <v>159</v>
      </c>
      <c r="C725" s="357" t="s">
        <v>324</v>
      </c>
      <c r="D725" s="359" t="s">
        <v>2873</v>
      </c>
      <c r="E725" s="360">
        <v>0.6</v>
      </c>
      <c r="F725" s="367"/>
      <c r="G725" s="360" t="s">
        <v>2874</v>
      </c>
      <c r="H725" s="360">
        <f t="shared" si="78"/>
        <v>0.6</v>
      </c>
      <c r="I725" s="360">
        <f t="shared" si="80"/>
        <v>0</v>
      </c>
      <c r="J725" s="360"/>
      <c r="K725" s="360"/>
      <c r="L725" s="360"/>
      <c r="M725" s="360"/>
      <c r="N725" s="360">
        <v>0.15</v>
      </c>
      <c r="O725" s="360">
        <v>0.45</v>
      </c>
      <c r="P725" s="360"/>
      <c r="Q725" s="360"/>
      <c r="R725" s="360"/>
      <c r="S725" s="360">
        <f t="shared" si="79"/>
        <v>0</v>
      </c>
      <c r="T725" s="360"/>
      <c r="U725" s="360"/>
      <c r="V725" s="360"/>
      <c r="W725" s="360"/>
      <c r="X725" s="360"/>
      <c r="Y725" s="360"/>
      <c r="Z725" s="360">
        <f t="shared" si="81"/>
        <v>0</v>
      </c>
      <c r="AA725" s="360"/>
      <c r="AB725" s="360"/>
      <c r="AC725" s="360"/>
      <c r="AD725" s="360"/>
      <c r="AE725" s="360"/>
      <c r="AF725" s="360"/>
      <c r="AG725" s="360"/>
      <c r="AH725" s="360"/>
      <c r="AI725" s="360"/>
      <c r="AJ725" s="360"/>
      <c r="AK725" s="360"/>
      <c r="AL725" s="360"/>
      <c r="AM725" s="360"/>
      <c r="AN725" s="360"/>
      <c r="AO725" s="360"/>
      <c r="AP725" s="360">
        <f t="shared" si="82"/>
        <v>0</v>
      </c>
      <c r="AQ725" s="360"/>
      <c r="AR725" s="367"/>
      <c r="AS725" s="367"/>
      <c r="AT725" s="357" t="s">
        <v>3229</v>
      </c>
      <c r="AU725" s="368" t="s">
        <v>1796</v>
      </c>
      <c r="AV725" s="360" t="s">
        <v>197</v>
      </c>
      <c r="AW725" s="360" t="s">
        <v>198</v>
      </c>
      <c r="AX725" s="357" t="s">
        <v>1700</v>
      </c>
      <c r="AY725" s="379"/>
      <c r="AZ725" s="380"/>
    </row>
    <row r="726" spans="1:52" s="356" customFormat="1" ht="31.15" customHeight="1">
      <c r="A726" s="357">
        <v>847</v>
      </c>
      <c r="B726" s="357">
        <v>160</v>
      </c>
      <c r="C726" s="357" t="s">
        <v>324</v>
      </c>
      <c r="D726" s="359" t="s">
        <v>2875</v>
      </c>
      <c r="E726" s="360">
        <v>0.2</v>
      </c>
      <c r="F726" s="367"/>
      <c r="G726" s="360" t="s">
        <v>2876</v>
      </c>
      <c r="H726" s="360">
        <f t="shared" si="78"/>
        <v>0.2</v>
      </c>
      <c r="I726" s="360">
        <f t="shared" si="80"/>
        <v>0</v>
      </c>
      <c r="J726" s="360"/>
      <c r="K726" s="360"/>
      <c r="L726" s="360"/>
      <c r="M726" s="360"/>
      <c r="N726" s="360">
        <v>0.1</v>
      </c>
      <c r="O726" s="360">
        <v>0.1</v>
      </c>
      <c r="P726" s="360"/>
      <c r="Q726" s="360"/>
      <c r="R726" s="360"/>
      <c r="S726" s="360">
        <f t="shared" si="79"/>
        <v>0</v>
      </c>
      <c r="T726" s="360"/>
      <c r="U726" s="360"/>
      <c r="V726" s="360"/>
      <c r="W726" s="360"/>
      <c r="X726" s="360"/>
      <c r="Y726" s="360"/>
      <c r="Z726" s="360">
        <f t="shared" si="81"/>
        <v>0</v>
      </c>
      <c r="AA726" s="360"/>
      <c r="AB726" s="360"/>
      <c r="AC726" s="360"/>
      <c r="AD726" s="360"/>
      <c r="AE726" s="360"/>
      <c r="AF726" s="360"/>
      <c r="AG726" s="360"/>
      <c r="AH726" s="360"/>
      <c r="AI726" s="360"/>
      <c r="AJ726" s="360"/>
      <c r="AK726" s="360"/>
      <c r="AL726" s="360"/>
      <c r="AM726" s="360"/>
      <c r="AN726" s="360"/>
      <c r="AO726" s="360"/>
      <c r="AP726" s="360">
        <f t="shared" si="82"/>
        <v>0</v>
      </c>
      <c r="AQ726" s="360"/>
      <c r="AR726" s="367"/>
      <c r="AS726" s="367"/>
      <c r="AT726" s="357" t="s">
        <v>2877</v>
      </c>
      <c r="AU726" s="368" t="s">
        <v>1796</v>
      </c>
      <c r="AV726" s="360" t="s">
        <v>197</v>
      </c>
      <c r="AW726" s="360" t="s">
        <v>198</v>
      </c>
      <c r="AX726" s="357"/>
      <c r="AY726" s="379"/>
      <c r="AZ726" s="380"/>
    </row>
    <row r="727" spans="1:52" s="356" customFormat="1" ht="31.15" customHeight="1">
      <c r="A727" s="357">
        <v>847</v>
      </c>
      <c r="B727" s="357">
        <v>161</v>
      </c>
      <c r="C727" s="357" t="s">
        <v>324</v>
      </c>
      <c r="D727" s="359" t="s">
        <v>2878</v>
      </c>
      <c r="E727" s="360">
        <v>0.2</v>
      </c>
      <c r="F727" s="367"/>
      <c r="G727" s="360" t="s">
        <v>2876</v>
      </c>
      <c r="H727" s="360">
        <f t="shared" si="78"/>
        <v>0.2</v>
      </c>
      <c r="I727" s="360">
        <f t="shared" si="80"/>
        <v>0</v>
      </c>
      <c r="J727" s="360"/>
      <c r="K727" s="360"/>
      <c r="L727" s="360"/>
      <c r="M727" s="360"/>
      <c r="N727" s="360">
        <v>0.1</v>
      </c>
      <c r="O727" s="360">
        <v>0.1</v>
      </c>
      <c r="P727" s="360"/>
      <c r="Q727" s="360"/>
      <c r="R727" s="360"/>
      <c r="S727" s="360">
        <f t="shared" si="79"/>
        <v>0</v>
      </c>
      <c r="T727" s="360"/>
      <c r="U727" s="360"/>
      <c r="V727" s="360"/>
      <c r="W727" s="360"/>
      <c r="X727" s="360"/>
      <c r="Y727" s="360"/>
      <c r="Z727" s="360">
        <f t="shared" si="81"/>
        <v>0</v>
      </c>
      <c r="AA727" s="360"/>
      <c r="AB727" s="360"/>
      <c r="AC727" s="360"/>
      <c r="AD727" s="360"/>
      <c r="AE727" s="360"/>
      <c r="AF727" s="360"/>
      <c r="AG727" s="360"/>
      <c r="AH727" s="360"/>
      <c r="AI727" s="360"/>
      <c r="AJ727" s="360"/>
      <c r="AK727" s="360"/>
      <c r="AL727" s="360"/>
      <c r="AM727" s="360"/>
      <c r="AN727" s="360"/>
      <c r="AO727" s="360"/>
      <c r="AP727" s="360">
        <f t="shared" si="82"/>
        <v>0</v>
      </c>
      <c r="AQ727" s="360"/>
      <c r="AR727" s="367"/>
      <c r="AS727" s="367"/>
      <c r="AT727" s="357" t="s">
        <v>209</v>
      </c>
      <c r="AU727" s="368" t="s">
        <v>1796</v>
      </c>
      <c r="AV727" s="360" t="s">
        <v>197</v>
      </c>
      <c r="AW727" s="360" t="s">
        <v>198</v>
      </c>
      <c r="AX727" s="357"/>
      <c r="AY727" s="379"/>
      <c r="AZ727" s="380"/>
    </row>
    <row r="728" spans="1:52" s="356" customFormat="1" ht="15.6" customHeight="1">
      <c r="A728" s="357">
        <v>847</v>
      </c>
      <c r="B728" s="357">
        <v>162</v>
      </c>
      <c r="C728" s="357" t="s">
        <v>324</v>
      </c>
      <c r="D728" s="359" t="s">
        <v>2879</v>
      </c>
      <c r="E728" s="360">
        <v>0.05</v>
      </c>
      <c r="F728" s="367"/>
      <c r="G728" s="360" t="s">
        <v>304</v>
      </c>
      <c r="H728" s="360">
        <f t="shared" si="78"/>
        <v>0.05</v>
      </c>
      <c r="I728" s="360">
        <f t="shared" si="80"/>
        <v>0.05</v>
      </c>
      <c r="J728" s="360">
        <v>0.05</v>
      </c>
      <c r="K728" s="360"/>
      <c r="L728" s="360"/>
      <c r="M728" s="360"/>
      <c r="N728" s="360"/>
      <c r="O728" s="360"/>
      <c r="P728" s="360"/>
      <c r="Q728" s="360"/>
      <c r="R728" s="360"/>
      <c r="S728" s="360">
        <f t="shared" si="79"/>
        <v>0</v>
      </c>
      <c r="T728" s="360"/>
      <c r="U728" s="360"/>
      <c r="V728" s="360"/>
      <c r="W728" s="360"/>
      <c r="X728" s="360"/>
      <c r="Y728" s="360"/>
      <c r="Z728" s="360">
        <f t="shared" si="81"/>
        <v>0</v>
      </c>
      <c r="AA728" s="360"/>
      <c r="AB728" s="360"/>
      <c r="AC728" s="360"/>
      <c r="AD728" s="360"/>
      <c r="AE728" s="360"/>
      <c r="AF728" s="360"/>
      <c r="AG728" s="360"/>
      <c r="AH728" s="360"/>
      <c r="AI728" s="360"/>
      <c r="AJ728" s="360"/>
      <c r="AK728" s="360"/>
      <c r="AL728" s="360"/>
      <c r="AM728" s="360"/>
      <c r="AN728" s="360"/>
      <c r="AO728" s="360"/>
      <c r="AP728" s="360">
        <f t="shared" si="82"/>
        <v>0</v>
      </c>
      <c r="AQ728" s="360"/>
      <c r="AR728" s="367"/>
      <c r="AS728" s="367"/>
      <c r="AT728" s="357" t="s">
        <v>3229</v>
      </c>
      <c r="AU728" s="368" t="s">
        <v>1796</v>
      </c>
      <c r="AV728" s="360" t="s">
        <v>197</v>
      </c>
      <c r="AW728" s="360" t="s">
        <v>198</v>
      </c>
      <c r="AX728" s="357"/>
      <c r="AY728" s="379"/>
      <c r="AZ728" s="380"/>
    </row>
    <row r="729" spans="1:52" s="356" customFormat="1" ht="15.6" customHeight="1">
      <c r="A729" s="357">
        <v>847</v>
      </c>
      <c r="B729" s="357">
        <v>163</v>
      </c>
      <c r="C729" s="357" t="s">
        <v>324</v>
      </c>
      <c r="D729" s="359" t="s">
        <v>2880</v>
      </c>
      <c r="E729" s="360">
        <v>7.0000000000000007E-2</v>
      </c>
      <c r="F729" s="367"/>
      <c r="G729" s="360" t="s">
        <v>304</v>
      </c>
      <c r="H729" s="360">
        <f t="shared" si="78"/>
        <v>7.0000000000000007E-2</v>
      </c>
      <c r="I729" s="360">
        <f t="shared" si="80"/>
        <v>7.0000000000000007E-2</v>
      </c>
      <c r="J729" s="360">
        <v>7.0000000000000007E-2</v>
      </c>
      <c r="K729" s="360"/>
      <c r="L729" s="360"/>
      <c r="M729" s="360"/>
      <c r="N729" s="360"/>
      <c r="O729" s="360"/>
      <c r="P729" s="360"/>
      <c r="Q729" s="360"/>
      <c r="R729" s="360"/>
      <c r="S729" s="360">
        <f t="shared" si="79"/>
        <v>0</v>
      </c>
      <c r="T729" s="360"/>
      <c r="U729" s="360"/>
      <c r="V729" s="360"/>
      <c r="W729" s="360"/>
      <c r="X729" s="360"/>
      <c r="Y729" s="360"/>
      <c r="Z729" s="360">
        <f t="shared" si="81"/>
        <v>0</v>
      </c>
      <c r="AA729" s="360"/>
      <c r="AB729" s="360"/>
      <c r="AC729" s="360"/>
      <c r="AD729" s="360"/>
      <c r="AE729" s="360"/>
      <c r="AF729" s="360"/>
      <c r="AG729" s="360"/>
      <c r="AH729" s="360"/>
      <c r="AI729" s="360"/>
      <c r="AJ729" s="360"/>
      <c r="AK729" s="360"/>
      <c r="AL729" s="360"/>
      <c r="AM729" s="360"/>
      <c r="AN729" s="360"/>
      <c r="AO729" s="360"/>
      <c r="AP729" s="360">
        <f t="shared" si="82"/>
        <v>0</v>
      </c>
      <c r="AQ729" s="360"/>
      <c r="AR729" s="367"/>
      <c r="AS729" s="367"/>
      <c r="AT729" s="357" t="s">
        <v>592</v>
      </c>
      <c r="AU729" s="368" t="s">
        <v>1796</v>
      </c>
      <c r="AV729" s="360" t="s">
        <v>197</v>
      </c>
      <c r="AW729" s="360" t="s">
        <v>198</v>
      </c>
      <c r="AX729" s="357"/>
      <c r="AY729" s="379"/>
      <c r="AZ729" s="380"/>
    </row>
    <row r="730" spans="1:52" s="356" customFormat="1" ht="31.15" customHeight="1">
      <c r="A730" s="357">
        <v>681</v>
      </c>
      <c r="B730" s="357">
        <v>164</v>
      </c>
      <c r="C730" s="357" t="s">
        <v>324</v>
      </c>
      <c r="D730" s="359" t="s">
        <v>1282</v>
      </c>
      <c r="E730" s="360">
        <v>0.72</v>
      </c>
      <c r="F730" s="367"/>
      <c r="G730" s="360" t="s">
        <v>1283</v>
      </c>
      <c r="H730" s="360">
        <f t="shared" si="78"/>
        <v>0.72</v>
      </c>
      <c r="I730" s="360">
        <f t="shared" si="80"/>
        <v>0</v>
      </c>
      <c r="J730" s="360"/>
      <c r="K730" s="360"/>
      <c r="L730" s="360">
        <v>0.4</v>
      </c>
      <c r="M730" s="360"/>
      <c r="N730" s="360"/>
      <c r="O730" s="360"/>
      <c r="P730" s="360"/>
      <c r="Q730" s="360"/>
      <c r="R730" s="360"/>
      <c r="S730" s="360">
        <f t="shared" si="79"/>
        <v>0</v>
      </c>
      <c r="T730" s="360"/>
      <c r="U730" s="360"/>
      <c r="V730" s="360"/>
      <c r="W730" s="360"/>
      <c r="X730" s="360"/>
      <c r="Y730" s="360"/>
      <c r="Z730" s="360">
        <f t="shared" si="81"/>
        <v>0.32</v>
      </c>
      <c r="AA730" s="360"/>
      <c r="AB730" s="360"/>
      <c r="AC730" s="360">
        <v>0.32</v>
      </c>
      <c r="AD730" s="360"/>
      <c r="AE730" s="360"/>
      <c r="AF730" s="360"/>
      <c r="AG730" s="360"/>
      <c r="AH730" s="360"/>
      <c r="AI730" s="360"/>
      <c r="AJ730" s="360"/>
      <c r="AK730" s="360"/>
      <c r="AL730" s="360"/>
      <c r="AM730" s="360"/>
      <c r="AN730" s="360"/>
      <c r="AO730" s="360"/>
      <c r="AP730" s="360">
        <f t="shared" si="82"/>
        <v>0</v>
      </c>
      <c r="AQ730" s="360"/>
      <c r="AR730" s="367"/>
      <c r="AS730" s="367"/>
      <c r="AT730" s="357"/>
      <c r="AU730" s="368" t="s">
        <v>1793</v>
      </c>
      <c r="AV730" s="360" t="s">
        <v>197</v>
      </c>
      <c r="AW730" s="360" t="s">
        <v>198</v>
      </c>
      <c r="AX730" s="357"/>
      <c r="AY730" s="379"/>
      <c r="AZ730" s="380"/>
    </row>
    <row r="731" spans="1:52" s="356" customFormat="1" ht="46.9" customHeight="1">
      <c r="A731" s="357">
        <v>604</v>
      </c>
      <c r="B731" s="357">
        <v>165</v>
      </c>
      <c r="C731" s="357" t="s">
        <v>324</v>
      </c>
      <c r="D731" s="452" t="s">
        <v>1338</v>
      </c>
      <c r="E731" s="360">
        <v>0.9</v>
      </c>
      <c r="F731" s="360"/>
      <c r="G731" s="360" t="s">
        <v>2384</v>
      </c>
      <c r="H731" s="360">
        <f t="shared" si="78"/>
        <v>0.9</v>
      </c>
      <c r="I731" s="360">
        <f t="shared" si="80"/>
        <v>0.2</v>
      </c>
      <c r="J731" s="360">
        <v>0.2</v>
      </c>
      <c r="K731" s="360"/>
      <c r="L731" s="360">
        <v>0.2</v>
      </c>
      <c r="M731" s="360"/>
      <c r="N731" s="360"/>
      <c r="O731" s="360">
        <v>0.5</v>
      </c>
      <c r="P731" s="360"/>
      <c r="Q731" s="360"/>
      <c r="R731" s="360"/>
      <c r="S731" s="360">
        <f t="shared" si="79"/>
        <v>0</v>
      </c>
      <c r="T731" s="360"/>
      <c r="U731" s="360"/>
      <c r="V731" s="360"/>
      <c r="W731" s="360"/>
      <c r="X731" s="360"/>
      <c r="Y731" s="360"/>
      <c r="Z731" s="360">
        <f t="shared" si="81"/>
        <v>0</v>
      </c>
      <c r="AA731" s="360"/>
      <c r="AB731" s="360"/>
      <c r="AC731" s="360"/>
      <c r="AD731" s="360"/>
      <c r="AE731" s="360"/>
      <c r="AF731" s="360"/>
      <c r="AG731" s="360"/>
      <c r="AH731" s="360"/>
      <c r="AI731" s="360"/>
      <c r="AJ731" s="360"/>
      <c r="AK731" s="360"/>
      <c r="AL731" s="360"/>
      <c r="AM731" s="360"/>
      <c r="AN731" s="360"/>
      <c r="AO731" s="360"/>
      <c r="AP731" s="360">
        <f t="shared" si="82"/>
        <v>0</v>
      </c>
      <c r="AQ731" s="360"/>
      <c r="AR731" s="360"/>
      <c r="AS731" s="360"/>
      <c r="AT731" s="364"/>
      <c r="AU731" s="357" t="s">
        <v>1795</v>
      </c>
      <c r="AV731" s="360" t="s">
        <v>197</v>
      </c>
      <c r="AW731" s="360" t="s">
        <v>198</v>
      </c>
      <c r="AX731" s="364"/>
      <c r="AY731" s="364"/>
      <c r="AZ731" s="453"/>
    </row>
    <row r="732" spans="1:52" s="356" customFormat="1" ht="31.15" customHeight="1">
      <c r="A732" s="357">
        <v>681</v>
      </c>
      <c r="B732" s="357">
        <v>166</v>
      </c>
      <c r="C732" s="357" t="s">
        <v>324</v>
      </c>
      <c r="D732" s="359" t="s">
        <v>1352</v>
      </c>
      <c r="E732" s="360">
        <v>0.4</v>
      </c>
      <c r="F732" s="367"/>
      <c r="G732" s="360" t="s">
        <v>1353</v>
      </c>
      <c r="H732" s="360">
        <f t="shared" si="78"/>
        <v>0.4</v>
      </c>
      <c r="I732" s="360">
        <f t="shared" si="80"/>
        <v>0</v>
      </c>
      <c r="J732" s="360"/>
      <c r="K732" s="360"/>
      <c r="L732" s="360">
        <v>0.2</v>
      </c>
      <c r="M732" s="360"/>
      <c r="N732" s="360">
        <v>0.2</v>
      </c>
      <c r="O732" s="360"/>
      <c r="P732" s="360"/>
      <c r="Q732" s="360"/>
      <c r="R732" s="360"/>
      <c r="S732" s="360">
        <f t="shared" si="79"/>
        <v>0</v>
      </c>
      <c r="T732" s="360"/>
      <c r="U732" s="360"/>
      <c r="V732" s="360"/>
      <c r="W732" s="360"/>
      <c r="X732" s="360"/>
      <c r="Y732" s="360"/>
      <c r="Z732" s="360">
        <f t="shared" si="81"/>
        <v>0</v>
      </c>
      <c r="AA732" s="360"/>
      <c r="AB732" s="360"/>
      <c r="AC732" s="360"/>
      <c r="AD732" s="360"/>
      <c r="AE732" s="360"/>
      <c r="AF732" s="360"/>
      <c r="AG732" s="360"/>
      <c r="AH732" s="360"/>
      <c r="AI732" s="360"/>
      <c r="AJ732" s="360"/>
      <c r="AK732" s="360"/>
      <c r="AL732" s="360"/>
      <c r="AM732" s="360"/>
      <c r="AN732" s="360"/>
      <c r="AO732" s="360"/>
      <c r="AP732" s="360">
        <f t="shared" si="82"/>
        <v>0</v>
      </c>
      <c r="AQ732" s="360"/>
      <c r="AR732" s="367"/>
      <c r="AS732" s="367"/>
      <c r="AT732" s="357"/>
      <c r="AU732" s="368" t="s">
        <v>155</v>
      </c>
      <c r="AV732" s="360" t="s">
        <v>197</v>
      </c>
      <c r="AW732" s="360" t="s">
        <v>198</v>
      </c>
      <c r="AX732" s="357"/>
      <c r="AY732" s="379"/>
      <c r="AZ732" s="380"/>
    </row>
    <row r="733" spans="1:52" s="356" customFormat="1" ht="31.15" customHeight="1">
      <c r="A733" s="357">
        <v>604</v>
      </c>
      <c r="B733" s="357">
        <v>167</v>
      </c>
      <c r="C733" s="357" t="s">
        <v>324</v>
      </c>
      <c r="D733" s="452" t="s">
        <v>1354</v>
      </c>
      <c r="E733" s="360">
        <v>0.6</v>
      </c>
      <c r="F733" s="360"/>
      <c r="G733" s="360" t="s">
        <v>1355</v>
      </c>
      <c r="H733" s="360">
        <f t="shared" si="78"/>
        <v>0.6</v>
      </c>
      <c r="I733" s="360">
        <f t="shared" si="80"/>
        <v>0</v>
      </c>
      <c r="J733" s="360"/>
      <c r="K733" s="360"/>
      <c r="L733" s="360">
        <v>0.25</v>
      </c>
      <c r="M733" s="360"/>
      <c r="N733" s="360">
        <v>0.35</v>
      </c>
      <c r="O733" s="360"/>
      <c r="P733" s="360"/>
      <c r="Q733" s="360"/>
      <c r="R733" s="360"/>
      <c r="S733" s="360">
        <f t="shared" si="79"/>
        <v>0</v>
      </c>
      <c r="T733" s="360"/>
      <c r="U733" s="360"/>
      <c r="V733" s="360"/>
      <c r="W733" s="360"/>
      <c r="X733" s="360"/>
      <c r="Y733" s="360"/>
      <c r="Z733" s="360">
        <f t="shared" si="81"/>
        <v>0</v>
      </c>
      <c r="AA733" s="360"/>
      <c r="AB733" s="360"/>
      <c r="AC733" s="360"/>
      <c r="AD733" s="360"/>
      <c r="AE733" s="360"/>
      <c r="AF733" s="360"/>
      <c r="AG733" s="360"/>
      <c r="AH733" s="360"/>
      <c r="AI733" s="360"/>
      <c r="AJ733" s="360"/>
      <c r="AK733" s="360"/>
      <c r="AL733" s="360"/>
      <c r="AM733" s="360"/>
      <c r="AN733" s="360"/>
      <c r="AO733" s="360"/>
      <c r="AP733" s="360">
        <f t="shared" si="82"/>
        <v>0</v>
      </c>
      <c r="AQ733" s="360"/>
      <c r="AR733" s="360"/>
      <c r="AS733" s="360"/>
      <c r="AT733" s="364"/>
      <c r="AU733" s="368" t="s">
        <v>155</v>
      </c>
      <c r="AV733" s="360" t="s">
        <v>197</v>
      </c>
      <c r="AW733" s="360" t="s">
        <v>198</v>
      </c>
      <c r="AX733" s="364"/>
      <c r="AY733" s="364"/>
      <c r="AZ733" s="453"/>
    </row>
    <row r="734" spans="1:52" s="356" customFormat="1" ht="31.15" customHeight="1">
      <c r="A734" s="357">
        <v>681</v>
      </c>
      <c r="B734" s="357">
        <v>168</v>
      </c>
      <c r="C734" s="357" t="s">
        <v>324</v>
      </c>
      <c r="D734" s="359" t="s">
        <v>1356</v>
      </c>
      <c r="E734" s="360">
        <v>0.1</v>
      </c>
      <c r="F734" s="367"/>
      <c r="G734" s="360" t="s">
        <v>1357</v>
      </c>
      <c r="H734" s="360">
        <f t="shared" si="78"/>
        <v>0.1</v>
      </c>
      <c r="I734" s="360">
        <f t="shared" si="80"/>
        <v>0</v>
      </c>
      <c r="J734" s="360"/>
      <c r="K734" s="360"/>
      <c r="L734" s="360">
        <v>0.05</v>
      </c>
      <c r="M734" s="360"/>
      <c r="N734" s="360">
        <v>0.05</v>
      </c>
      <c r="O734" s="360"/>
      <c r="P734" s="360"/>
      <c r="Q734" s="360"/>
      <c r="R734" s="360"/>
      <c r="S734" s="360">
        <f t="shared" si="79"/>
        <v>0</v>
      </c>
      <c r="T734" s="360"/>
      <c r="U734" s="360"/>
      <c r="V734" s="360"/>
      <c r="W734" s="360"/>
      <c r="X734" s="360"/>
      <c r="Y734" s="360"/>
      <c r="Z734" s="360">
        <f t="shared" si="81"/>
        <v>0</v>
      </c>
      <c r="AA734" s="360"/>
      <c r="AB734" s="360"/>
      <c r="AC734" s="360"/>
      <c r="AD734" s="360"/>
      <c r="AE734" s="360"/>
      <c r="AF734" s="360"/>
      <c r="AG734" s="360"/>
      <c r="AH734" s="360"/>
      <c r="AI734" s="360"/>
      <c r="AJ734" s="360"/>
      <c r="AK734" s="360"/>
      <c r="AL734" s="360"/>
      <c r="AM734" s="360"/>
      <c r="AN734" s="360"/>
      <c r="AO734" s="360"/>
      <c r="AP734" s="360">
        <f t="shared" si="82"/>
        <v>0</v>
      </c>
      <c r="AQ734" s="360"/>
      <c r="AR734" s="367"/>
      <c r="AS734" s="367"/>
      <c r="AT734" s="357"/>
      <c r="AU734" s="368" t="s">
        <v>155</v>
      </c>
      <c r="AV734" s="360" t="s">
        <v>197</v>
      </c>
      <c r="AW734" s="360" t="s">
        <v>198</v>
      </c>
      <c r="AX734" s="357"/>
      <c r="AY734" s="379"/>
      <c r="AZ734" s="380"/>
    </row>
    <row r="735" spans="1:52" s="356" customFormat="1" ht="31.15" customHeight="1">
      <c r="A735" s="357">
        <v>604</v>
      </c>
      <c r="B735" s="357">
        <v>169</v>
      </c>
      <c r="C735" s="357" t="s">
        <v>324</v>
      </c>
      <c r="D735" s="452" t="s">
        <v>2707</v>
      </c>
      <c r="E735" s="360">
        <v>0.4</v>
      </c>
      <c r="F735" s="360"/>
      <c r="G735" s="360" t="s">
        <v>1358</v>
      </c>
      <c r="H735" s="360">
        <f t="shared" si="78"/>
        <v>0.4</v>
      </c>
      <c r="I735" s="360">
        <f t="shared" si="80"/>
        <v>0</v>
      </c>
      <c r="J735" s="360"/>
      <c r="K735" s="360"/>
      <c r="L735" s="360">
        <v>0.2</v>
      </c>
      <c r="M735" s="360"/>
      <c r="N735" s="360">
        <v>0.2</v>
      </c>
      <c r="O735" s="360"/>
      <c r="P735" s="360"/>
      <c r="Q735" s="360"/>
      <c r="R735" s="360"/>
      <c r="S735" s="360">
        <f t="shared" si="79"/>
        <v>0</v>
      </c>
      <c r="T735" s="360"/>
      <c r="U735" s="360"/>
      <c r="V735" s="360"/>
      <c r="W735" s="360"/>
      <c r="X735" s="360"/>
      <c r="Y735" s="360"/>
      <c r="Z735" s="360">
        <f t="shared" si="81"/>
        <v>0</v>
      </c>
      <c r="AA735" s="360"/>
      <c r="AB735" s="360"/>
      <c r="AC735" s="360"/>
      <c r="AD735" s="360"/>
      <c r="AE735" s="360"/>
      <c r="AF735" s="360"/>
      <c r="AG735" s="360"/>
      <c r="AH735" s="360"/>
      <c r="AI735" s="360"/>
      <c r="AJ735" s="360"/>
      <c r="AK735" s="360"/>
      <c r="AL735" s="360"/>
      <c r="AM735" s="360"/>
      <c r="AN735" s="360"/>
      <c r="AO735" s="360"/>
      <c r="AP735" s="360">
        <f t="shared" si="82"/>
        <v>0</v>
      </c>
      <c r="AQ735" s="360"/>
      <c r="AR735" s="360"/>
      <c r="AS735" s="360"/>
      <c r="AT735" s="364"/>
      <c r="AU735" s="368" t="s">
        <v>155</v>
      </c>
      <c r="AV735" s="360" t="s">
        <v>197</v>
      </c>
      <c r="AW735" s="360" t="s">
        <v>198</v>
      </c>
      <c r="AX735" s="364"/>
      <c r="AY735" s="364"/>
      <c r="AZ735" s="453"/>
    </row>
    <row r="736" spans="1:52" s="356" customFormat="1" ht="31.15" customHeight="1">
      <c r="A736" s="357">
        <v>681</v>
      </c>
      <c r="B736" s="357">
        <v>170</v>
      </c>
      <c r="C736" s="357" t="s">
        <v>324</v>
      </c>
      <c r="D736" s="359" t="s">
        <v>1359</v>
      </c>
      <c r="E736" s="360">
        <v>0.6</v>
      </c>
      <c r="F736" s="367"/>
      <c r="G736" s="360" t="s">
        <v>2706</v>
      </c>
      <c r="H736" s="360">
        <f t="shared" si="78"/>
        <v>0.6</v>
      </c>
      <c r="I736" s="360">
        <f t="shared" si="80"/>
        <v>0</v>
      </c>
      <c r="J736" s="360"/>
      <c r="K736" s="360"/>
      <c r="L736" s="360">
        <v>0.3</v>
      </c>
      <c r="M736" s="360"/>
      <c r="N736" s="360">
        <v>0.3</v>
      </c>
      <c r="O736" s="360"/>
      <c r="P736" s="360"/>
      <c r="Q736" s="360"/>
      <c r="R736" s="360"/>
      <c r="S736" s="360">
        <f t="shared" si="79"/>
        <v>0</v>
      </c>
      <c r="T736" s="360"/>
      <c r="U736" s="360"/>
      <c r="V736" s="360"/>
      <c r="W736" s="360"/>
      <c r="X736" s="360"/>
      <c r="Y736" s="360"/>
      <c r="Z736" s="360">
        <f t="shared" si="81"/>
        <v>0</v>
      </c>
      <c r="AA736" s="360"/>
      <c r="AB736" s="360"/>
      <c r="AC736" s="360"/>
      <c r="AD736" s="360"/>
      <c r="AE736" s="360"/>
      <c r="AF736" s="360"/>
      <c r="AG736" s="360"/>
      <c r="AH736" s="360"/>
      <c r="AI736" s="360"/>
      <c r="AJ736" s="360"/>
      <c r="AK736" s="360"/>
      <c r="AL736" s="360"/>
      <c r="AM736" s="360"/>
      <c r="AN736" s="360"/>
      <c r="AO736" s="360"/>
      <c r="AP736" s="360">
        <f t="shared" si="82"/>
        <v>0</v>
      </c>
      <c r="AQ736" s="360"/>
      <c r="AR736" s="367"/>
      <c r="AS736" s="367"/>
      <c r="AT736" s="357"/>
      <c r="AU736" s="368" t="s">
        <v>155</v>
      </c>
      <c r="AV736" s="360" t="s">
        <v>197</v>
      </c>
      <c r="AW736" s="360" t="s">
        <v>198</v>
      </c>
      <c r="AX736" s="357"/>
      <c r="AY736" s="379"/>
      <c r="AZ736" s="380"/>
    </row>
    <row r="737" spans="1:52" s="356" customFormat="1" ht="31.15" customHeight="1">
      <c r="A737" s="357">
        <v>604</v>
      </c>
      <c r="B737" s="357">
        <v>171</v>
      </c>
      <c r="C737" s="357" t="s">
        <v>324</v>
      </c>
      <c r="D737" s="359" t="s">
        <v>2708</v>
      </c>
      <c r="E737" s="360">
        <v>0.5</v>
      </c>
      <c r="F737" s="360"/>
      <c r="G737" s="360" t="s">
        <v>2709</v>
      </c>
      <c r="H737" s="360">
        <f t="shared" si="78"/>
        <v>0.5</v>
      </c>
      <c r="I737" s="360">
        <f t="shared" si="80"/>
        <v>0</v>
      </c>
      <c r="J737" s="360"/>
      <c r="K737" s="360"/>
      <c r="L737" s="360">
        <v>0.25</v>
      </c>
      <c r="M737" s="360"/>
      <c r="N737" s="360">
        <v>0.25</v>
      </c>
      <c r="O737" s="360"/>
      <c r="P737" s="360"/>
      <c r="Q737" s="360"/>
      <c r="R737" s="360"/>
      <c r="S737" s="360">
        <f t="shared" si="79"/>
        <v>0</v>
      </c>
      <c r="T737" s="360"/>
      <c r="U737" s="360"/>
      <c r="V737" s="360"/>
      <c r="W737" s="360"/>
      <c r="X737" s="360"/>
      <c r="Y737" s="360"/>
      <c r="Z737" s="360">
        <f t="shared" si="81"/>
        <v>0</v>
      </c>
      <c r="AA737" s="360"/>
      <c r="AB737" s="360"/>
      <c r="AC737" s="360"/>
      <c r="AD737" s="360"/>
      <c r="AE737" s="360"/>
      <c r="AF737" s="360"/>
      <c r="AG737" s="360"/>
      <c r="AH737" s="360"/>
      <c r="AI737" s="360"/>
      <c r="AJ737" s="360"/>
      <c r="AK737" s="360"/>
      <c r="AL737" s="360"/>
      <c r="AM737" s="360"/>
      <c r="AN737" s="360"/>
      <c r="AO737" s="360"/>
      <c r="AP737" s="360">
        <f t="shared" si="82"/>
        <v>0</v>
      </c>
      <c r="AQ737" s="360"/>
      <c r="AR737" s="360"/>
      <c r="AS737" s="360"/>
      <c r="AT737" s="364"/>
      <c r="AU737" s="368" t="s">
        <v>155</v>
      </c>
      <c r="AV737" s="360" t="s">
        <v>197</v>
      </c>
      <c r="AW737" s="360" t="s">
        <v>198</v>
      </c>
      <c r="AX737" s="364"/>
      <c r="AY737" s="364"/>
      <c r="AZ737" s="453"/>
    </row>
    <row r="738" spans="1:52" s="356" customFormat="1" ht="31.15" customHeight="1">
      <c r="A738" s="357">
        <v>681</v>
      </c>
      <c r="B738" s="357">
        <v>172</v>
      </c>
      <c r="C738" s="357" t="s">
        <v>324</v>
      </c>
      <c r="D738" s="359" t="s">
        <v>2710</v>
      </c>
      <c r="E738" s="360">
        <v>0.6</v>
      </c>
      <c r="F738" s="367"/>
      <c r="G738" s="360" t="s">
        <v>2711</v>
      </c>
      <c r="H738" s="360">
        <f t="shared" si="78"/>
        <v>0.60000000000000009</v>
      </c>
      <c r="I738" s="360">
        <f t="shared" si="80"/>
        <v>0</v>
      </c>
      <c r="J738" s="360"/>
      <c r="K738" s="360"/>
      <c r="L738" s="360">
        <v>0.4</v>
      </c>
      <c r="M738" s="360"/>
      <c r="N738" s="360">
        <v>0.2</v>
      </c>
      <c r="O738" s="360"/>
      <c r="P738" s="360"/>
      <c r="Q738" s="360"/>
      <c r="R738" s="360"/>
      <c r="S738" s="360">
        <f t="shared" si="79"/>
        <v>0</v>
      </c>
      <c r="T738" s="360"/>
      <c r="U738" s="360"/>
      <c r="V738" s="360"/>
      <c r="W738" s="360"/>
      <c r="X738" s="360"/>
      <c r="Y738" s="360"/>
      <c r="Z738" s="360">
        <f t="shared" si="81"/>
        <v>0</v>
      </c>
      <c r="AA738" s="360"/>
      <c r="AB738" s="360"/>
      <c r="AC738" s="360"/>
      <c r="AD738" s="360"/>
      <c r="AE738" s="360"/>
      <c r="AF738" s="360"/>
      <c r="AG738" s="360"/>
      <c r="AH738" s="360"/>
      <c r="AI738" s="360"/>
      <c r="AJ738" s="360"/>
      <c r="AK738" s="360"/>
      <c r="AL738" s="360"/>
      <c r="AM738" s="360"/>
      <c r="AN738" s="360"/>
      <c r="AO738" s="360"/>
      <c r="AP738" s="360">
        <f t="shared" si="82"/>
        <v>0</v>
      </c>
      <c r="AQ738" s="360"/>
      <c r="AR738" s="367"/>
      <c r="AS738" s="367"/>
      <c r="AT738" s="357"/>
      <c r="AU738" s="368" t="s">
        <v>155</v>
      </c>
      <c r="AV738" s="360" t="s">
        <v>197</v>
      </c>
      <c r="AW738" s="360" t="s">
        <v>198</v>
      </c>
      <c r="AX738" s="357"/>
      <c r="AY738" s="379"/>
      <c r="AZ738" s="380"/>
    </row>
    <row r="739" spans="1:52" s="356" customFormat="1" ht="31.15" customHeight="1">
      <c r="A739" s="357">
        <v>604</v>
      </c>
      <c r="B739" s="357">
        <v>173</v>
      </c>
      <c r="C739" s="357" t="s">
        <v>324</v>
      </c>
      <c r="D739" s="359" t="s">
        <v>2712</v>
      </c>
      <c r="E739" s="360">
        <v>0.6</v>
      </c>
      <c r="F739" s="360"/>
      <c r="G739" s="360" t="s">
        <v>2713</v>
      </c>
      <c r="H739" s="360">
        <f t="shared" si="78"/>
        <v>0.60000000000000009</v>
      </c>
      <c r="I739" s="360">
        <f t="shared" si="80"/>
        <v>0</v>
      </c>
      <c r="J739" s="360"/>
      <c r="K739" s="360"/>
      <c r="L739" s="360">
        <v>0.2</v>
      </c>
      <c r="M739" s="360"/>
      <c r="N739" s="360">
        <v>0.4</v>
      </c>
      <c r="O739" s="360"/>
      <c r="P739" s="360"/>
      <c r="Q739" s="360"/>
      <c r="R739" s="360"/>
      <c r="S739" s="360">
        <f t="shared" si="79"/>
        <v>0</v>
      </c>
      <c r="T739" s="360"/>
      <c r="U739" s="360"/>
      <c r="V739" s="360"/>
      <c r="W739" s="360"/>
      <c r="X739" s="360"/>
      <c r="Y739" s="360"/>
      <c r="Z739" s="360">
        <f t="shared" si="81"/>
        <v>0</v>
      </c>
      <c r="AA739" s="360"/>
      <c r="AB739" s="360"/>
      <c r="AC739" s="360"/>
      <c r="AD739" s="360"/>
      <c r="AE739" s="360"/>
      <c r="AF739" s="360"/>
      <c r="AG739" s="360"/>
      <c r="AH739" s="360"/>
      <c r="AI739" s="360"/>
      <c r="AJ739" s="360"/>
      <c r="AK739" s="360"/>
      <c r="AL739" s="360"/>
      <c r="AM739" s="360"/>
      <c r="AN739" s="360"/>
      <c r="AO739" s="360"/>
      <c r="AP739" s="360">
        <f t="shared" si="82"/>
        <v>0</v>
      </c>
      <c r="AQ739" s="360"/>
      <c r="AR739" s="360"/>
      <c r="AS739" s="360"/>
      <c r="AT739" s="364"/>
      <c r="AU739" s="368" t="s">
        <v>155</v>
      </c>
      <c r="AV739" s="360" t="s">
        <v>197</v>
      </c>
      <c r="AW739" s="360" t="s">
        <v>198</v>
      </c>
      <c r="AX739" s="364"/>
      <c r="AY739" s="364"/>
      <c r="AZ739" s="453"/>
    </row>
    <row r="740" spans="1:52" s="356" customFormat="1" ht="31.15" customHeight="1">
      <c r="A740" s="357">
        <v>604</v>
      </c>
      <c r="B740" s="357">
        <v>174</v>
      </c>
      <c r="C740" s="357" t="s">
        <v>324</v>
      </c>
      <c r="D740" s="359" t="s">
        <v>2714</v>
      </c>
      <c r="E740" s="360">
        <v>0.5</v>
      </c>
      <c r="F740" s="360"/>
      <c r="G740" s="360" t="s">
        <v>2709</v>
      </c>
      <c r="H740" s="360">
        <f t="shared" si="78"/>
        <v>0.5</v>
      </c>
      <c r="I740" s="360">
        <f t="shared" si="80"/>
        <v>0</v>
      </c>
      <c r="J740" s="360"/>
      <c r="K740" s="360"/>
      <c r="L740" s="360">
        <v>0.25</v>
      </c>
      <c r="M740" s="360"/>
      <c r="N740" s="360">
        <v>0.25</v>
      </c>
      <c r="O740" s="360"/>
      <c r="P740" s="360"/>
      <c r="Q740" s="360"/>
      <c r="R740" s="360"/>
      <c r="S740" s="360">
        <f t="shared" si="79"/>
        <v>0</v>
      </c>
      <c r="T740" s="360"/>
      <c r="U740" s="360"/>
      <c r="V740" s="360"/>
      <c r="W740" s="360"/>
      <c r="X740" s="360"/>
      <c r="Y740" s="360"/>
      <c r="Z740" s="360">
        <f t="shared" si="81"/>
        <v>0</v>
      </c>
      <c r="AA740" s="360"/>
      <c r="AB740" s="360"/>
      <c r="AC740" s="360"/>
      <c r="AD740" s="360"/>
      <c r="AE740" s="360"/>
      <c r="AF740" s="360"/>
      <c r="AG740" s="360"/>
      <c r="AH740" s="360"/>
      <c r="AI740" s="360"/>
      <c r="AJ740" s="360"/>
      <c r="AK740" s="360"/>
      <c r="AL740" s="360"/>
      <c r="AM740" s="360"/>
      <c r="AN740" s="360"/>
      <c r="AO740" s="360"/>
      <c r="AP740" s="360">
        <f t="shared" si="82"/>
        <v>0</v>
      </c>
      <c r="AQ740" s="360"/>
      <c r="AR740" s="360"/>
      <c r="AS740" s="360"/>
      <c r="AT740" s="364"/>
      <c r="AU740" s="368" t="s">
        <v>155</v>
      </c>
      <c r="AV740" s="360" t="s">
        <v>197</v>
      </c>
      <c r="AW740" s="360" t="s">
        <v>198</v>
      </c>
      <c r="AX740" s="364"/>
      <c r="AY740" s="364"/>
      <c r="AZ740" s="453"/>
    </row>
    <row r="741" spans="1:52" s="356" customFormat="1" ht="31.15" customHeight="1">
      <c r="A741" s="357">
        <v>681</v>
      </c>
      <c r="B741" s="357">
        <v>175</v>
      </c>
      <c r="C741" s="357" t="s">
        <v>324</v>
      </c>
      <c r="D741" s="359" t="s">
        <v>2385</v>
      </c>
      <c r="E741" s="360">
        <v>0.4</v>
      </c>
      <c r="F741" s="367"/>
      <c r="G741" s="360" t="s">
        <v>1353</v>
      </c>
      <c r="H741" s="360">
        <f t="shared" si="78"/>
        <v>0.4</v>
      </c>
      <c r="I741" s="360">
        <f t="shared" si="80"/>
        <v>0</v>
      </c>
      <c r="J741" s="360"/>
      <c r="K741" s="360"/>
      <c r="L741" s="360">
        <v>0.2</v>
      </c>
      <c r="M741" s="360"/>
      <c r="N741" s="360">
        <v>0.2</v>
      </c>
      <c r="O741" s="360"/>
      <c r="P741" s="360"/>
      <c r="Q741" s="360"/>
      <c r="R741" s="360"/>
      <c r="S741" s="360">
        <f t="shared" si="79"/>
        <v>0</v>
      </c>
      <c r="T741" s="360"/>
      <c r="U741" s="360"/>
      <c r="V741" s="360"/>
      <c r="W741" s="360"/>
      <c r="X741" s="360"/>
      <c r="Y741" s="360"/>
      <c r="Z741" s="360">
        <f t="shared" si="81"/>
        <v>0</v>
      </c>
      <c r="AA741" s="360"/>
      <c r="AB741" s="360"/>
      <c r="AC741" s="360"/>
      <c r="AD741" s="360"/>
      <c r="AE741" s="360"/>
      <c r="AF741" s="360"/>
      <c r="AG741" s="360"/>
      <c r="AH741" s="360"/>
      <c r="AI741" s="360"/>
      <c r="AJ741" s="360"/>
      <c r="AK741" s="360"/>
      <c r="AL741" s="360"/>
      <c r="AM741" s="360"/>
      <c r="AN741" s="360"/>
      <c r="AO741" s="360"/>
      <c r="AP741" s="360">
        <f t="shared" si="82"/>
        <v>0</v>
      </c>
      <c r="AQ741" s="360"/>
      <c r="AR741" s="367"/>
      <c r="AS741" s="367"/>
      <c r="AT741" s="357"/>
      <c r="AU741" s="368" t="s">
        <v>155</v>
      </c>
      <c r="AV741" s="360" t="s">
        <v>197</v>
      </c>
      <c r="AW741" s="360" t="s">
        <v>198</v>
      </c>
      <c r="AX741" s="357"/>
      <c r="AY741" s="379"/>
      <c r="AZ741" s="380"/>
    </row>
    <row r="742" spans="1:52" s="356" customFormat="1" ht="46.9" customHeight="1">
      <c r="A742" s="357">
        <v>604</v>
      </c>
      <c r="B742" s="357">
        <v>176</v>
      </c>
      <c r="C742" s="357" t="s">
        <v>324</v>
      </c>
      <c r="D742" s="359" t="s">
        <v>2719</v>
      </c>
      <c r="E742" s="360">
        <v>2</v>
      </c>
      <c r="F742" s="360"/>
      <c r="G742" s="360" t="s">
        <v>2715</v>
      </c>
      <c r="H742" s="360">
        <f t="shared" si="78"/>
        <v>2</v>
      </c>
      <c r="I742" s="360">
        <f t="shared" si="80"/>
        <v>0.3</v>
      </c>
      <c r="J742" s="360">
        <v>0.3</v>
      </c>
      <c r="K742" s="360"/>
      <c r="L742" s="360">
        <v>0.8</v>
      </c>
      <c r="M742" s="360"/>
      <c r="N742" s="360">
        <v>0.9</v>
      </c>
      <c r="O742" s="360"/>
      <c r="P742" s="360"/>
      <c r="Q742" s="360"/>
      <c r="R742" s="360"/>
      <c r="S742" s="360">
        <f t="shared" si="79"/>
        <v>0</v>
      </c>
      <c r="T742" s="360"/>
      <c r="U742" s="360"/>
      <c r="V742" s="360"/>
      <c r="W742" s="360"/>
      <c r="X742" s="360"/>
      <c r="Y742" s="360"/>
      <c r="Z742" s="360">
        <f t="shared" si="81"/>
        <v>0</v>
      </c>
      <c r="AA742" s="360"/>
      <c r="AB742" s="360"/>
      <c r="AC742" s="360"/>
      <c r="AD742" s="360"/>
      <c r="AE742" s="360"/>
      <c r="AF742" s="360"/>
      <c r="AG742" s="360"/>
      <c r="AH742" s="360"/>
      <c r="AI742" s="360"/>
      <c r="AJ742" s="360"/>
      <c r="AK742" s="360"/>
      <c r="AL742" s="360"/>
      <c r="AM742" s="360"/>
      <c r="AN742" s="360"/>
      <c r="AO742" s="360"/>
      <c r="AP742" s="360">
        <f t="shared" si="82"/>
        <v>0</v>
      </c>
      <c r="AQ742" s="360"/>
      <c r="AR742" s="360"/>
      <c r="AS742" s="360"/>
      <c r="AT742" s="364"/>
      <c r="AU742" s="368" t="s">
        <v>155</v>
      </c>
      <c r="AV742" s="360" t="s">
        <v>197</v>
      </c>
      <c r="AW742" s="360" t="s">
        <v>198</v>
      </c>
      <c r="AX742" s="364"/>
      <c r="AY742" s="364"/>
      <c r="AZ742" s="453"/>
    </row>
    <row r="743" spans="1:52" s="356" customFormat="1" ht="31.15" customHeight="1">
      <c r="A743" s="357">
        <v>604</v>
      </c>
      <c r="B743" s="357">
        <v>177</v>
      </c>
      <c r="C743" s="357" t="s">
        <v>324</v>
      </c>
      <c r="D743" s="359" t="s">
        <v>1420</v>
      </c>
      <c r="E743" s="360">
        <v>0.25</v>
      </c>
      <c r="F743" s="360"/>
      <c r="G743" s="360" t="s">
        <v>1421</v>
      </c>
      <c r="H743" s="360">
        <f t="shared" si="78"/>
        <v>0.25</v>
      </c>
      <c r="I743" s="360">
        <f t="shared" si="80"/>
        <v>0</v>
      </c>
      <c r="J743" s="360"/>
      <c r="K743" s="360"/>
      <c r="L743" s="360"/>
      <c r="M743" s="360"/>
      <c r="N743" s="360">
        <v>0.1</v>
      </c>
      <c r="O743" s="360">
        <v>0.15</v>
      </c>
      <c r="P743" s="360"/>
      <c r="Q743" s="360"/>
      <c r="R743" s="360"/>
      <c r="S743" s="360">
        <f t="shared" si="79"/>
        <v>0</v>
      </c>
      <c r="T743" s="360"/>
      <c r="U743" s="360"/>
      <c r="V743" s="360"/>
      <c r="W743" s="360"/>
      <c r="X743" s="360"/>
      <c r="Y743" s="360"/>
      <c r="Z743" s="360">
        <f t="shared" si="81"/>
        <v>0</v>
      </c>
      <c r="AA743" s="360"/>
      <c r="AB743" s="360"/>
      <c r="AC743" s="360"/>
      <c r="AD743" s="360"/>
      <c r="AE743" s="360"/>
      <c r="AF743" s="360"/>
      <c r="AG743" s="360"/>
      <c r="AH743" s="360"/>
      <c r="AI743" s="360"/>
      <c r="AJ743" s="360"/>
      <c r="AK743" s="360"/>
      <c r="AL743" s="360"/>
      <c r="AM743" s="360"/>
      <c r="AN743" s="360"/>
      <c r="AO743" s="360"/>
      <c r="AP743" s="360">
        <f t="shared" si="82"/>
        <v>0</v>
      </c>
      <c r="AQ743" s="360"/>
      <c r="AR743" s="360"/>
      <c r="AS743" s="360"/>
      <c r="AT743" s="364"/>
      <c r="AU743" s="368" t="s">
        <v>1801</v>
      </c>
      <c r="AV743" s="360" t="s">
        <v>197</v>
      </c>
      <c r="AW743" s="360" t="s">
        <v>198</v>
      </c>
      <c r="AX743" s="364"/>
      <c r="AY743" s="364"/>
      <c r="AZ743" s="453"/>
    </row>
    <row r="744" spans="1:52" s="356" customFormat="1" ht="46.9" customHeight="1">
      <c r="A744" s="357">
        <v>604</v>
      </c>
      <c r="B744" s="357">
        <v>178</v>
      </c>
      <c r="C744" s="357" t="s">
        <v>324</v>
      </c>
      <c r="D744" s="359" t="s">
        <v>1422</v>
      </c>
      <c r="E744" s="360">
        <v>0.39</v>
      </c>
      <c r="F744" s="360"/>
      <c r="G744" s="360" t="s">
        <v>1423</v>
      </c>
      <c r="H744" s="360">
        <f t="shared" si="78"/>
        <v>0.39</v>
      </c>
      <c r="I744" s="360">
        <f t="shared" si="80"/>
        <v>0</v>
      </c>
      <c r="J744" s="360"/>
      <c r="K744" s="360"/>
      <c r="L744" s="360"/>
      <c r="M744" s="360"/>
      <c r="N744" s="360">
        <v>0.15</v>
      </c>
      <c r="O744" s="360">
        <v>0.17</v>
      </c>
      <c r="P744" s="360"/>
      <c r="Q744" s="360"/>
      <c r="R744" s="360">
        <v>7.0000000000000007E-2</v>
      </c>
      <c r="S744" s="360">
        <f t="shared" si="79"/>
        <v>0</v>
      </c>
      <c r="T744" s="360"/>
      <c r="U744" s="360"/>
      <c r="V744" s="360"/>
      <c r="W744" s="360"/>
      <c r="X744" s="360"/>
      <c r="Y744" s="360"/>
      <c r="Z744" s="360">
        <f t="shared" si="81"/>
        <v>0</v>
      </c>
      <c r="AA744" s="360"/>
      <c r="AB744" s="360"/>
      <c r="AC744" s="360"/>
      <c r="AD744" s="360"/>
      <c r="AE744" s="360"/>
      <c r="AF744" s="360"/>
      <c r="AG744" s="360"/>
      <c r="AH744" s="360"/>
      <c r="AI744" s="360"/>
      <c r="AJ744" s="360"/>
      <c r="AK744" s="360"/>
      <c r="AL744" s="360"/>
      <c r="AM744" s="360"/>
      <c r="AN744" s="360"/>
      <c r="AO744" s="360"/>
      <c r="AP744" s="360">
        <f t="shared" si="82"/>
        <v>0</v>
      </c>
      <c r="AQ744" s="360"/>
      <c r="AR744" s="360"/>
      <c r="AS744" s="360"/>
      <c r="AT744" s="364"/>
      <c r="AU744" s="368" t="s">
        <v>1801</v>
      </c>
      <c r="AV744" s="360" t="s">
        <v>197</v>
      </c>
      <c r="AW744" s="360" t="s">
        <v>198</v>
      </c>
      <c r="AX744" s="364"/>
      <c r="AY744" s="364"/>
      <c r="AZ744" s="453"/>
    </row>
    <row r="745" spans="1:52" s="356" customFormat="1" ht="62.45" customHeight="1">
      <c r="A745" s="357">
        <v>604</v>
      </c>
      <c r="B745" s="357">
        <v>179</v>
      </c>
      <c r="C745" s="357" t="s">
        <v>324</v>
      </c>
      <c r="D745" s="359" t="s">
        <v>13</v>
      </c>
      <c r="E745" s="360">
        <v>0.6</v>
      </c>
      <c r="F745" s="360"/>
      <c r="G745" s="360" t="s">
        <v>14</v>
      </c>
      <c r="H745" s="360">
        <f t="shared" si="78"/>
        <v>0.6</v>
      </c>
      <c r="I745" s="360">
        <f t="shared" si="80"/>
        <v>0.1</v>
      </c>
      <c r="J745" s="360">
        <v>0.1</v>
      </c>
      <c r="K745" s="360"/>
      <c r="L745" s="360"/>
      <c r="M745" s="360"/>
      <c r="N745" s="360">
        <v>0.2</v>
      </c>
      <c r="O745" s="360">
        <v>0.2</v>
      </c>
      <c r="P745" s="360"/>
      <c r="Q745" s="360"/>
      <c r="R745" s="360"/>
      <c r="S745" s="360">
        <f t="shared" si="79"/>
        <v>0</v>
      </c>
      <c r="T745" s="360"/>
      <c r="U745" s="360"/>
      <c r="V745" s="360"/>
      <c r="W745" s="360"/>
      <c r="X745" s="360"/>
      <c r="Y745" s="360"/>
      <c r="Z745" s="360">
        <f t="shared" si="81"/>
        <v>0.1</v>
      </c>
      <c r="AA745" s="360"/>
      <c r="AB745" s="360"/>
      <c r="AC745" s="360">
        <v>0.1</v>
      </c>
      <c r="AD745" s="360"/>
      <c r="AE745" s="360"/>
      <c r="AF745" s="360"/>
      <c r="AG745" s="360"/>
      <c r="AH745" s="360"/>
      <c r="AI745" s="360"/>
      <c r="AJ745" s="360"/>
      <c r="AK745" s="360"/>
      <c r="AL745" s="360"/>
      <c r="AM745" s="360"/>
      <c r="AN745" s="360"/>
      <c r="AO745" s="360"/>
      <c r="AP745" s="360">
        <f t="shared" si="82"/>
        <v>0</v>
      </c>
      <c r="AQ745" s="360"/>
      <c r="AR745" s="360"/>
      <c r="AS745" s="360"/>
      <c r="AT745" s="364" t="s">
        <v>16</v>
      </c>
      <c r="AU745" s="368" t="s">
        <v>1793</v>
      </c>
      <c r="AV745" s="360" t="s">
        <v>197</v>
      </c>
      <c r="AW745" s="360" t="s">
        <v>198</v>
      </c>
      <c r="AX745" s="364"/>
      <c r="AY745" s="364"/>
      <c r="AZ745" s="453"/>
    </row>
    <row r="746" spans="1:52" s="356" customFormat="1" ht="62.45" customHeight="1">
      <c r="A746" s="357">
        <v>604</v>
      </c>
      <c r="B746" s="357">
        <v>180</v>
      </c>
      <c r="C746" s="357" t="s">
        <v>324</v>
      </c>
      <c r="D746" s="359" t="s">
        <v>2386</v>
      </c>
      <c r="E746" s="360">
        <v>0.8</v>
      </c>
      <c r="F746" s="360"/>
      <c r="G746" s="360" t="s">
        <v>15</v>
      </c>
      <c r="H746" s="360">
        <f t="shared" si="78"/>
        <v>0.79999999999999993</v>
      </c>
      <c r="I746" s="360">
        <f t="shared" si="80"/>
        <v>0.1</v>
      </c>
      <c r="J746" s="360">
        <v>0.1</v>
      </c>
      <c r="K746" s="360"/>
      <c r="L746" s="360"/>
      <c r="M746" s="360"/>
      <c r="N746" s="360">
        <v>0.3</v>
      </c>
      <c r="O746" s="360">
        <v>0.3</v>
      </c>
      <c r="P746" s="360"/>
      <c r="Q746" s="360"/>
      <c r="R746" s="360"/>
      <c r="S746" s="360">
        <f t="shared" si="79"/>
        <v>0</v>
      </c>
      <c r="T746" s="360"/>
      <c r="U746" s="360"/>
      <c r="V746" s="360"/>
      <c r="W746" s="360"/>
      <c r="X746" s="360"/>
      <c r="Y746" s="360"/>
      <c r="Z746" s="360">
        <f t="shared" si="81"/>
        <v>0.1</v>
      </c>
      <c r="AA746" s="360"/>
      <c r="AB746" s="360"/>
      <c r="AC746" s="360">
        <v>0.1</v>
      </c>
      <c r="AD746" s="360"/>
      <c r="AE746" s="360"/>
      <c r="AF746" s="360"/>
      <c r="AG746" s="360"/>
      <c r="AH746" s="360"/>
      <c r="AI746" s="360"/>
      <c r="AJ746" s="360"/>
      <c r="AK746" s="360"/>
      <c r="AL746" s="360"/>
      <c r="AM746" s="360"/>
      <c r="AN746" s="360"/>
      <c r="AO746" s="360"/>
      <c r="AP746" s="360">
        <f t="shared" si="82"/>
        <v>0</v>
      </c>
      <c r="AQ746" s="360"/>
      <c r="AR746" s="360"/>
      <c r="AS746" s="360"/>
      <c r="AT746" s="364" t="s">
        <v>17</v>
      </c>
      <c r="AU746" s="368" t="s">
        <v>1793</v>
      </c>
      <c r="AV746" s="360" t="s">
        <v>197</v>
      </c>
      <c r="AW746" s="360" t="s">
        <v>198</v>
      </c>
      <c r="AX746" s="364"/>
      <c r="AY746" s="364"/>
      <c r="AZ746" s="453"/>
    </row>
    <row r="747" spans="1:52" s="356" customFormat="1" ht="33" customHeight="1">
      <c r="A747" s="357">
        <v>604</v>
      </c>
      <c r="B747" s="357">
        <v>181</v>
      </c>
      <c r="C747" s="357" t="s">
        <v>324</v>
      </c>
      <c r="D747" s="359" t="s">
        <v>61</v>
      </c>
      <c r="E747" s="360">
        <v>0.2</v>
      </c>
      <c r="F747" s="360"/>
      <c r="G747" s="360" t="s">
        <v>308</v>
      </c>
      <c r="H747" s="360">
        <f t="shared" ref="H747:H761" si="83">SUM(I747,L747,M747,N747,O747,P747,Q747,R747,S747,Z747,AP747)</f>
        <v>0.2</v>
      </c>
      <c r="I747" s="360">
        <f t="shared" si="80"/>
        <v>0</v>
      </c>
      <c r="J747" s="360"/>
      <c r="K747" s="360"/>
      <c r="L747" s="360"/>
      <c r="M747" s="360"/>
      <c r="N747" s="360">
        <v>0.2</v>
      </c>
      <c r="O747" s="360"/>
      <c r="P747" s="360"/>
      <c r="Q747" s="360"/>
      <c r="R747" s="360"/>
      <c r="S747" s="360">
        <f t="shared" si="79"/>
        <v>0</v>
      </c>
      <c r="T747" s="360"/>
      <c r="U747" s="360"/>
      <c r="V747" s="360"/>
      <c r="W747" s="360"/>
      <c r="X747" s="360"/>
      <c r="Y747" s="360"/>
      <c r="Z747" s="360">
        <f t="shared" si="81"/>
        <v>0</v>
      </c>
      <c r="AA747" s="360"/>
      <c r="AB747" s="360"/>
      <c r="AC747" s="360"/>
      <c r="AD747" s="360"/>
      <c r="AE747" s="360"/>
      <c r="AF747" s="360"/>
      <c r="AG747" s="360"/>
      <c r="AH747" s="360"/>
      <c r="AI747" s="360"/>
      <c r="AJ747" s="360"/>
      <c r="AK747" s="360"/>
      <c r="AL747" s="360"/>
      <c r="AM747" s="360"/>
      <c r="AN747" s="360"/>
      <c r="AO747" s="360"/>
      <c r="AP747" s="360">
        <f t="shared" si="82"/>
        <v>0</v>
      </c>
      <c r="AQ747" s="360"/>
      <c r="AR747" s="360"/>
      <c r="AS747" s="360"/>
      <c r="AT747" s="364" t="s">
        <v>62</v>
      </c>
      <c r="AU747" s="368" t="s">
        <v>154</v>
      </c>
      <c r="AV747" s="360" t="s">
        <v>197</v>
      </c>
      <c r="AW747" s="360" t="s">
        <v>198</v>
      </c>
      <c r="AX747" s="364"/>
      <c r="AY747" s="364"/>
      <c r="AZ747" s="453"/>
    </row>
    <row r="748" spans="1:52" s="356" customFormat="1" ht="33" customHeight="1">
      <c r="A748" s="357">
        <v>604</v>
      </c>
      <c r="B748" s="357">
        <v>182</v>
      </c>
      <c r="C748" s="357" t="s">
        <v>324</v>
      </c>
      <c r="D748" s="359" t="s">
        <v>2766</v>
      </c>
      <c r="E748" s="360">
        <v>0.6</v>
      </c>
      <c r="F748" s="360"/>
      <c r="G748" s="360" t="s">
        <v>308</v>
      </c>
      <c r="H748" s="360">
        <f t="shared" si="83"/>
        <v>0.6</v>
      </c>
      <c r="I748" s="360">
        <f t="shared" si="80"/>
        <v>0</v>
      </c>
      <c r="J748" s="360"/>
      <c r="K748" s="360"/>
      <c r="L748" s="360"/>
      <c r="M748" s="360"/>
      <c r="N748" s="360">
        <v>0.6</v>
      </c>
      <c r="O748" s="360"/>
      <c r="P748" s="360"/>
      <c r="Q748" s="360"/>
      <c r="R748" s="360"/>
      <c r="S748" s="360">
        <f t="shared" si="79"/>
        <v>0</v>
      </c>
      <c r="T748" s="360"/>
      <c r="U748" s="360"/>
      <c r="V748" s="360"/>
      <c r="W748" s="360"/>
      <c r="X748" s="360"/>
      <c r="Y748" s="360"/>
      <c r="Z748" s="360">
        <f t="shared" si="81"/>
        <v>0</v>
      </c>
      <c r="AA748" s="360"/>
      <c r="AB748" s="360"/>
      <c r="AC748" s="360"/>
      <c r="AD748" s="360"/>
      <c r="AE748" s="360"/>
      <c r="AF748" s="360"/>
      <c r="AG748" s="360"/>
      <c r="AH748" s="360"/>
      <c r="AI748" s="360"/>
      <c r="AJ748" s="360"/>
      <c r="AK748" s="360"/>
      <c r="AL748" s="360"/>
      <c r="AM748" s="360"/>
      <c r="AN748" s="360"/>
      <c r="AO748" s="360"/>
      <c r="AP748" s="360">
        <f t="shared" si="82"/>
        <v>0</v>
      </c>
      <c r="AQ748" s="360"/>
      <c r="AR748" s="360"/>
      <c r="AS748" s="360"/>
      <c r="AT748" s="364" t="s">
        <v>63</v>
      </c>
      <c r="AU748" s="368" t="s">
        <v>154</v>
      </c>
      <c r="AV748" s="360" t="s">
        <v>197</v>
      </c>
      <c r="AW748" s="360" t="s">
        <v>198</v>
      </c>
      <c r="AX748" s="364"/>
      <c r="AY748" s="364"/>
      <c r="AZ748" s="453"/>
    </row>
    <row r="749" spans="1:52" s="356" customFormat="1" ht="33" customHeight="1">
      <c r="A749" s="357">
        <v>604</v>
      </c>
      <c r="B749" s="357">
        <v>183</v>
      </c>
      <c r="C749" s="357" t="s">
        <v>324</v>
      </c>
      <c r="D749" s="359" t="s">
        <v>78</v>
      </c>
      <c r="E749" s="360">
        <v>0.4</v>
      </c>
      <c r="F749" s="360"/>
      <c r="G749" s="360" t="s">
        <v>79</v>
      </c>
      <c r="H749" s="360">
        <f t="shared" si="83"/>
        <v>0.4</v>
      </c>
      <c r="I749" s="360">
        <f t="shared" si="80"/>
        <v>0.1</v>
      </c>
      <c r="J749" s="360">
        <v>0.1</v>
      </c>
      <c r="K749" s="360"/>
      <c r="L749" s="360"/>
      <c r="M749" s="360"/>
      <c r="N749" s="360">
        <v>0.3</v>
      </c>
      <c r="O749" s="360"/>
      <c r="P749" s="360"/>
      <c r="Q749" s="360"/>
      <c r="R749" s="360"/>
      <c r="S749" s="360">
        <f t="shared" ref="S749:S840" si="84">SUM(T749:Y749)</f>
        <v>0</v>
      </c>
      <c r="T749" s="360"/>
      <c r="U749" s="360"/>
      <c r="V749" s="360"/>
      <c r="W749" s="360"/>
      <c r="X749" s="360"/>
      <c r="Y749" s="360"/>
      <c r="Z749" s="360">
        <f t="shared" si="81"/>
        <v>0</v>
      </c>
      <c r="AA749" s="360"/>
      <c r="AB749" s="360"/>
      <c r="AC749" s="360"/>
      <c r="AD749" s="360"/>
      <c r="AE749" s="360"/>
      <c r="AF749" s="360"/>
      <c r="AG749" s="360"/>
      <c r="AH749" s="360"/>
      <c r="AI749" s="360"/>
      <c r="AJ749" s="360"/>
      <c r="AK749" s="360"/>
      <c r="AL749" s="360"/>
      <c r="AM749" s="360"/>
      <c r="AN749" s="360"/>
      <c r="AO749" s="360"/>
      <c r="AP749" s="360">
        <f t="shared" si="82"/>
        <v>0</v>
      </c>
      <c r="AQ749" s="360"/>
      <c r="AR749" s="360"/>
      <c r="AS749" s="360"/>
      <c r="AT749" s="364" t="s">
        <v>2309</v>
      </c>
      <c r="AU749" s="368" t="s">
        <v>1800</v>
      </c>
      <c r="AV749" s="360" t="s">
        <v>197</v>
      </c>
      <c r="AW749" s="360" t="s">
        <v>198</v>
      </c>
      <c r="AX749" s="364"/>
      <c r="AY749" s="364"/>
      <c r="AZ749" s="453"/>
    </row>
    <row r="750" spans="1:52" s="356" customFormat="1" ht="46.9" customHeight="1">
      <c r="A750" s="357">
        <v>604</v>
      </c>
      <c r="B750" s="357">
        <v>184</v>
      </c>
      <c r="C750" s="357" t="s">
        <v>324</v>
      </c>
      <c r="D750" s="359" t="s">
        <v>2776</v>
      </c>
      <c r="E750" s="360">
        <v>0.6</v>
      </c>
      <c r="F750" s="360">
        <v>0.24</v>
      </c>
      <c r="G750" s="360" t="s">
        <v>2777</v>
      </c>
      <c r="H750" s="360">
        <f t="shared" si="83"/>
        <v>0.36</v>
      </c>
      <c r="I750" s="360">
        <f t="shared" si="80"/>
        <v>0.06</v>
      </c>
      <c r="J750" s="360"/>
      <c r="K750" s="360">
        <v>0.06</v>
      </c>
      <c r="L750" s="360">
        <v>0.1</v>
      </c>
      <c r="M750" s="360"/>
      <c r="N750" s="360"/>
      <c r="O750" s="360">
        <v>0.2</v>
      </c>
      <c r="P750" s="360"/>
      <c r="Q750" s="360"/>
      <c r="R750" s="360"/>
      <c r="S750" s="360">
        <f t="shared" si="84"/>
        <v>0</v>
      </c>
      <c r="T750" s="360"/>
      <c r="U750" s="360"/>
      <c r="V750" s="360"/>
      <c r="W750" s="360"/>
      <c r="X750" s="360"/>
      <c r="Y750" s="360"/>
      <c r="Z750" s="360">
        <f t="shared" si="81"/>
        <v>0</v>
      </c>
      <c r="AA750" s="360"/>
      <c r="AB750" s="360"/>
      <c r="AC750" s="360"/>
      <c r="AD750" s="360"/>
      <c r="AE750" s="360"/>
      <c r="AF750" s="360"/>
      <c r="AG750" s="360"/>
      <c r="AH750" s="360"/>
      <c r="AI750" s="360"/>
      <c r="AJ750" s="360"/>
      <c r="AK750" s="360"/>
      <c r="AL750" s="360"/>
      <c r="AM750" s="360"/>
      <c r="AN750" s="360"/>
      <c r="AO750" s="360"/>
      <c r="AP750" s="360">
        <f t="shared" si="82"/>
        <v>0</v>
      </c>
      <c r="AQ750" s="360"/>
      <c r="AR750" s="360"/>
      <c r="AS750" s="360"/>
      <c r="AT750" s="364"/>
      <c r="AU750" s="368" t="s">
        <v>1795</v>
      </c>
      <c r="AV750" s="360" t="s">
        <v>197</v>
      </c>
      <c r="AW750" s="360" t="s">
        <v>198</v>
      </c>
      <c r="AX750" s="364"/>
      <c r="AY750" s="364"/>
      <c r="AZ750" s="453"/>
    </row>
    <row r="751" spans="1:52" s="356" customFormat="1" ht="46.9" customHeight="1">
      <c r="A751" s="357">
        <v>604</v>
      </c>
      <c r="B751" s="357">
        <v>185</v>
      </c>
      <c r="C751" s="357" t="s">
        <v>324</v>
      </c>
      <c r="D751" s="359" t="s">
        <v>2387</v>
      </c>
      <c r="E751" s="360">
        <v>0.12</v>
      </c>
      <c r="F751" s="360"/>
      <c r="G751" s="360" t="s">
        <v>855</v>
      </c>
      <c r="H751" s="360">
        <f t="shared" si="83"/>
        <v>0.12</v>
      </c>
      <c r="I751" s="360">
        <f t="shared" si="80"/>
        <v>0</v>
      </c>
      <c r="J751" s="360"/>
      <c r="K751" s="360"/>
      <c r="L751" s="360">
        <v>0.08</v>
      </c>
      <c r="M751" s="360"/>
      <c r="N751" s="360">
        <v>0.04</v>
      </c>
      <c r="O751" s="360"/>
      <c r="P751" s="360"/>
      <c r="Q751" s="360"/>
      <c r="R751" s="360"/>
      <c r="S751" s="360">
        <f t="shared" si="84"/>
        <v>0</v>
      </c>
      <c r="T751" s="360"/>
      <c r="U751" s="360"/>
      <c r="V751" s="360"/>
      <c r="W751" s="360"/>
      <c r="X751" s="360"/>
      <c r="Y751" s="360"/>
      <c r="Z751" s="360">
        <f t="shared" si="81"/>
        <v>0</v>
      </c>
      <c r="AA751" s="360"/>
      <c r="AB751" s="360"/>
      <c r="AC751" s="360"/>
      <c r="AD751" s="360"/>
      <c r="AE751" s="360"/>
      <c r="AF751" s="360"/>
      <c r="AG751" s="360"/>
      <c r="AH751" s="360"/>
      <c r="AI751" s="360"/>
      <c r="AJ751" s="360"/>
      <c r="AK751" s="360"/>
      <c r="AL751" s="360"/>
      <c r="AM751" s="360"/>
      <c r="AN751" s="360"/>
      <c r="AO751" s="360"/>
      <c r="AP751" s="360">
        <f t="shared" si="82"/>
        <v>0</v>
      </c>
      <c r="AQ751" s="360"/>
      <c r="AR751" s="360"/>
      <c r="AS751" s="360"/>
      <c r="AT751" s="364" t="s">
        <v>856</v>
      </c>
      <c r="AU751" s="368" t="s">
        <v>154</v>
      </c>
      <c r="AV751" s="360" t="s">
        <v>197</v>
      </c>
      <c r="AW751" s="360" t="s">
        <v>198</v>
      </c>
      <c r="AX751" s="364"/>
      <c r="AY751" s="364"/>
      <c r="AZ751" s="453"/>
    </row>
    <row r="752" spans="1:52" s="356" customFormat="1" ht="46.9" customHeight="1">
      <c r="A752" s="357">
        <v>604</v>
      </c>
      <c r="B752" s="357">
        <v>186</v>
      </c>
      <c r="C752" s="357" t="s">
        <v>324</v>
      </c>
      <c r="D752" s="359" t="s">
        <v>2388</v>
      </c>
      <c r="E752" s="360">
        <v>0.08</v>
      </c>
      <c r="F752" s="360"/>
      <c r="G752" s="360" t="s">
        <v>190</v>
      </c>
      <c r="H752" s="360">
        <f t="shared" si="83"/>
        <v>0.08</v>
      </c>
      <c r="I752" s="360">
        <f t="shared" si="80"/>
        <v>0</v>
      </c>
      <c r="J752" s="360"/>
      <c r="K752" s="360"/>
      <c r="L752" s="360"/>
      <c r="M752" s="360"/>
      <c r="N752" s="360">
        <v>0.08</v>
      </c>
      <c r="O752" s="360"/>
      <c r="P752" s="360"/>
      <c r="Q752" s="360"/>
      <c r="R752" s="360"/>
      <c r="S752" s="360">
        <f t="shared" si="84"/>
        <v>0</v>
      </c>
      <c r="T752" s="360"/>
      <c r="U752" s="360"/>
      <c r="V752" s="360"/>
      <c r="W752" s="360"/>
      <c r="X752" s="360"/>
      <c r="Y752" s="360"/>
      <c r="Z752" s="360">
        <f t="shared" si="81"/>
        <v>0</v>
      </c>
      <c r="AA752" s="360"/>
      <c r="AB752" s="360"/>
      <c r="AC752" s="360"/>
      <c r="AD752" s="360"/>
      <c r="AE752" s="360"/>
      <c r="AF752" s="360"/>
      <c r="AG752" s="360"/>
      <c r="AH752" s="360"/>
      <c r="AI752" s="360"/>
      <c r="AJ752" s="360"/>
      <c r="AK752" s="360"/>
      <c r="AL752" s="360"/>
      <c r="AM752" s="360"/>
      <c r="AN752" s="360"/>
      <c r="AO752" s="360"/>
      <c r="AP752" s="360">
        <f t="shared" si="82"/>
        <v>0</v>
      </c>
      <c r="AQ752" s="360"/>
      <c r="AR752" s="360"/>
      <c r="AS752" s="360"/>
      <c r="AT752" s="364" t="s">
        <v>207</v>
      </c>
      <c r="AU752" s="368" t="s">
        <v>156</v>
      </c>
      <c r="AV752" s="360" t="s">
        <v>197</v>
      </c>
      <c r="AW752" s="360" t="s">
        <v>198</v>
      </c>
      <c r="AX752" s="364"/>
      <c r="AY752" s="364"/>
      <c r="AZ752" s="453"/>
    </row>
    <row r="753" spans="1:53" s="356" customFormat="1" ht="46.9" customHeight="1">
      <c r="A753" s="357">
        <v>604</v>
      </c>
      <c r="B753" s="357">
        <v>187</v>
      </c>
      <c r="C753" s="357" t="s">
        <v>324</v>
      </c>
      <c r="D753" s="359" t="s">
        <v>2389</v>
      </c>
      <c r="E753" s="360">
        <v>0.12</v>
      </c>
      <c r="F753" s="360"/>
      <c r="G753" s="360" t="s">
        <v>855</v>
      </c>
      <c r="H753" s="360">
        <f t="shared" si="83"/>
        <v>0.12</v>
      </c>
      <c r="I753" s="360">
        <f t="shared" si="80"/>
        <v>0</v>
      </c>
      <c r="J753" s="360"/>
      <c r="K753" s="360"/>
      <c r="L753" s="360">
        <v>0.08</v>
      </c>
      <c r="M753" s="360"/>
      <c r="N753" s="360">
        <v>0.04</v>
      </c>
      <c r="O753" s="360"/>
      <c r="P753" s="360"/>
      <c r="Q753" s="360"/>
      <c r="R753" s="360"/>
      <c r="S753" s="360">
        <f t="shared" si="84"/>
        <v>0</v>
      </c>
      <c r="T753" s="360"/>
      <c r="U753" s="360"/>
      <c r="V753" s="360"/>
      <c r="W753" s="360"/>
      <c r="X753" s="360"/>
      <c r="Y753" s="360"/>
      <c r="Z753" s="360">
        <f t="shared" si="81"/>
        <v>0</v>
      </c>
      <c r="AA753" s="360"/>
      <c r="AB753" s="360"/>
      <c r="AC753" s="360"/>
      <c r="AD753" s="360"/>
      <c r="AE753" s="360"/>
      <c r="AF753" s="360"/>
      <c r="AG753" s="360"/>
      <c r="AH753" s="360"/>
      <c r="AI753" s="360"/>
      <c r="AJ753" s="360"/>
      <c r="AK753" s="360"/>
      <c r="AL753" s="360"/>
      <c r="AM753" s="360"/>
      <c r="AN753" s="360"/>
      <c r="AO753" s="360"/>
      <c r="AP753" s="360">
        <f t="shared" si="82"/>
        <v>0</v>
      </c>
      <c r="AQ753" s="360"/>
      <c r="AR753" s="360"/>
      <c r="AS753" s="360"/>
      <c r="AT753" s="364" t="s">
        <v>3229</v>
      </c>
      <c r="AU753" s="368" t="s">
        <v>1796</v>
      </c>
      <c r="AV753" s="360" t="s">
        <v>197</v>
      </c>
      <c r="AW753" s="360" t="s">
        <v>198</v>
      </c>
      <c r="AX753" s="364"/>
      <c r="AY753" s="364"/>
      <c r="AZ753" s="453"/>
    </row>
    <row r="754" spans="1:53" s="356" customFormat="1" ht="46.9" customHeight="1">
      <c r="A754" s="357">
        <v>604</v>
      </c>
      <c r="B754" s="357">
        <v>188</v>
      </c>
      <c r="C754" s="357" t="s">
        <v>324</v>
      </c>
      <c r="D754" s="359" t="s">
        <v>2390</v>
      </c>
      <c r="E754" s="360">
        <v>0.12</v>
      </c>
      <c r="F754" s="360"/>
      <c r="G754" s="360" t="s">
        <v>855</v>
      </c>
      <c r="H754" s="360">
        <f t="shared" si="83"/>
        <v>0.12</v>
      </c>
      <c r="I754" s="360">
        <f t="shared" si="80"/>
        <v>0</v>
      </c>
      <c r="J754" s="360"/>
      <c r="K754" s="360"/>
      <c r="L754" s="360">
        <v>0.08</v>
      </c>
      <c r="M754" s="360"/>
      <c r="N754" s="360">
        <v>0.04</v>
      </c>
      <c r="O754" s="360"/>
      <c r="P754" s="360"/>
      <c r="Q754" s="360"/>
      <c r="R754" s="360"/>
      <c r="S754" s="360">
        <f t="shared" si="84"/>
        <v>0</v>
      </c>
      <c r="T754" s="360"/>
      <c r="U754" s="360"/>
      <c r="V754" s="360"/>
      <c r="W754" s="360"/>
      <c r="X754" s="360"/>
      <c r="Y754" s="360"/>
      <c r="Z754" s="360">
        <f t="shared" si="81"/>
        <v>0</v>
      </c>
      <c r="AA754" s="360"/>
      <c r="AB754" s="360"/>
      <c r="AC754" s="360"/>
      <c r="AD754" s="360"/>
      <c r="AE754" s="360"/>
      <c r="AF754" s="360"/>
      <c r="AG754" s="360"/>
      <c r="AH754" s="360"/>
      <c r="AI754" s="360"/>
      <c r="AJ754" s="360"/>
      <c r="AK754" s="360"/>
      <c r="AL754" s="360"/>
      <c r="AM754" s="360"/>
      <c r="AN754" s="360"/>
      <c r="AO754" s="360"/>
      <c r="AP754" s="360">
        <f t="shared" si="82"/>
        <v>0</v>
      </c>
      <c r="AQ754" s="360"/>
      <c r="AR754" s="360"/>
      <c r="AS754" s="360"/>
      <c r="AT754" s="364" t="s">
        <v>858</v>
      </c>
      <c r="AU754" s="368" t="s">
        <v>153</v>
      </c>
      <c r="AV754" s="360" t="s">
        <v>197</v>
      </c>
      <c r="AW754" s="360" t="s">
        <v>198</v>
      </c>
      <c r="AX754" s="364"/>
      <c r="AY754" s="364"/>
      <c r="AZ754" s="453"/>
    </row>
    <row r="755" spans="1:53" s="356" customFormat="1" ht="46.9" customHeight="1">
      <c r="A755" s="357">
        <v>604</v>
      </c>
      <c r="B755" s="357">
        <v>189</v>
      </c>
      <c r="C755" s="357" t="s">
        <v>324</v>
      </c>
      <c r="D755" s="359" t="s">
        <v>2391</v>
      </c>
      <c r="E755" s="360">
        <v>0.12</v>
      </c>
      <c r="F755" s="360"/>
      <c r="G755" s="360" t="s">
        <v>855</v>
      </c>
      <c r="H755" s="360">
        <f t="shared" si="83"/>
        <v>0.12</v>
      </c>
      <c r="I755" s="360">
        <f t="shared" si="80"/>
        <v>0</v>
      </c>
      <c r="J755" s="360"/>
      <c r="K755" s="360"/>
      <c r="L755" s="360">
        <v>0.08</v>
      </c>
      <c r="M755" s="360"/>
      <c r="N755" s="360">
        <v>0.04</v>
      </c>
      <c r="O755" s="360"/>
      <c r="P755" s="360"/>
      <c r="Q755" s="360"/>
      <c r="R755" s="360"/>
      <c r="S755" s="360">
        <f t="shared" si="84"/>
        <v>0</v>
      </c>
      <c r="T755" s="360"/>
      <c r="U755" s="360"/>
      <c r="V755" s="360"/>
      <c r="W755" s="360"/>
      <c r="X755" s="360"/>
      <c r="Y755" s="360"/>
      <c r="Z755" s="360">
        <f t="shared" si="81"/>
        <v>0</v>
      </c>
      <c r="AA755" s="360"/>
      <c r="AB755" s="360"/>
      <c r="AC755" s="360"/>
      <c r="AD755" s="360"/>
      <c r="AE755" s="360"/>
      <c r="AF755" s="360"/>
      <c r="AG755" s="360"/>
      <c r="AH755" s="360"/>
      <c r="AI755" s="360"/>
      <c r="AJ755" s="360"/>
      <c r="AK755" s="360"/>
      <c r="AL755" s="360"/>
      <c r="AM755" s="360"/>
      <c r="AN755" s="360"/>
      <c r="AO755" s="360"/>
      <c r="AP755" s="360">
        <f t="shared" si="82"/>
        <v>0</v>
      </c>
      <c r="AQ755" s="360"/>
      <c r="AR755" s="360"/>
      <c r="AS755" s="360"/>
      <c r="AT755" s="364" t="s">
        <v>2425</v>
      </c>
      <c r="AU755" s="368" t="s">
        <v>157</v>
      </c>
      <c r="AV755" s="360" t="s">
        <v>197</v>
      </c>
      <c r="AW755" s="360" t="s">
        <v>198</v>
      </c>
      <c r="AX755" s="364"/>
      <c r="AY755" s="364"/>
      <c r="AZ755" s="453"/>
    </row>
    <row r="756" spans="1:53" s="356" customFormat="1" ht="46.9" customHeight="1">
      <c r="A756" s="357">
        <v>604</v>
      </c>
      <c r="B756" s="357">
        <v>190</v>
      </c>
      <c r="C756" s="357" t="s">
        <v>324</v>
      </c>
      <c r="D756" s="359" t="s">
        <v>893</v>
      </c>
      <c r="E756" s="360">
        <v>0.3</v>
      </c>
      <c r="F756" s="360"/>
      <c r="G756" s="360" t="s">
        <v>894</v>
      </c>
      <c r="H756" s="360">
        <f t="shared" si="83"/>
        <v>0.3</v>
      </c>
      <c r="I756" s="360">
        <f t="shared" si="80"/>
        <v>0</v>
      </c>
      <c r="J756" s="360"/>
      <c r="K756" s="360"/>
      <c r="L756" s="360"/>
      <c r="M756" s="360"/>
      <c r="N756" s="360">
        <v>0.15</v>
      </c>
      <c r="O756" s="360">
        <v>0.15</v>
      </c>
      <c r="P756" s="360"/>
      <c r="Q756" s="360"/>
      <c r="R756" s="360"/>
      <c r="S756" s="360">
        <f t="shared" si="84"/>
        <v>0</v>
      </c>
      <c r="T756" s="360"/>
      <c r="U756" s="360"/>
      <c r="V756" s="360"/>
      <c r="W756" s="360"/>
      <c r="X756" s="360"/>
      <c r="Y756" s="360"/>
      <c r="Z756" s="360">
        <f t="shared" si="81"/>
        <v>0</v>
      </c>
      <c r="AA756" s="360"/>
      <c r="AB756" s="360"/>
      <c r="AC756" s="360"/>
      <c r="AD756" s="360"/>
      <c r="AE756" s="360"/>
      <c r="AF756" s="360"/>
      <c r="AG756" s="360"/>
      <c r="AH756" s="360"/>
      <c r="AI756" s="360"/>
      <c r="AJ756" s="360"/>
      <c r="AK756" s="360"/>
      <c r="AL756" s="360"/>
      <c r="AM756" s="360"/>
      <c r="AN756" s="360"/>
      <c r="AO756" s="360"/>
      <c r="AP756" s="360">
        <f t="shared" si="82"/>
        <v>0</v>
      </c>
      <c r="AQ756" s="360"/>
      <c r="AR756" s="360"/>
      <c r="AS756" s="360"/>
      <c r="AT756" s="364"/>
      <c r="AU756" s="498" t="s">
        <v>1799</v>
      </c>
      <c r="AV756" s="360" t="s">
        <v>197</v>
      </c>
      <c r="AW756" s="360" t="s">
        <v>198</v>
      </c>
      <c r="AX756" s="364"/>
      <c r="AY756" s="364"/>
      <c r="AZ756" s="453"/>
    </row>
    <row r="757" spans="1:53" s="356" customFormat="1" ht="46.9" customHeight="1">
      <c r="A757" s="357">
        <v>604</v>
      </c>
      <c r="B757" s="357">
        <v>191</v>
      </c>
      <c r="C757" s="357" t="s">
        <v>324</v>
      </c>
      <c r="D757" s="359" t="s">
        <v>895</v>
      </c>
      <c r="E757" s="360">
        <v>0.3</v>
      </c>
      <c r="F757" s="360"/>
      <c r="G757" s="360" t="s">
        <v>894</v>
      </c>
      <c r="H757" s="360">
        <f t="shared" si="83"/>
        <v>0.3</v>
      </c>
      <c r="I757" s="360">
        <f t="shared" si="80"/>
        <v>0</v>
      </c>
      <c r="J757" s="360"/>
      <c r="K757" s="360"/>
      <c r="L757" s="360"/>
      <c r="M757" s="360"/>
      <c r="N757" s="360">
        <v>0.15</v>
      </c>
      <c r="O757" s="360">
        <v>0.15</v>
      </c>
      <c r="P757" s="360"/>
      <c r="Q757" s="360"/>
      <c r="R757" s="360"/>
      <c r="S757" s="360">
        <f t="shared" si="84"/>
        <v>0</v>
      </c>
      <c r="T757" s="360"/>
      <c r="U757" s="360"/>
      <c r="V757" s="360"/>
      <c r="W757" s="360"/>
      <c r="X757" s="360"/>
      <c r="Y757" s="360"/>
      <c r="Z757" s="360">
        <f t="shared" si="81"/>
        <v>0</v>
      </c>
      <c r="AA757" s="360"/>
      <c r="AB757" s="360"/>
      <c r="AC757" s="360"/>
      <c r="AD757" s="360"/>
      <c r="AE757" s="360"/>
      <c r="AF757" s="360"/>
      <c r="AG757" s="360"/>
      <c r="AH757" s="360"/>
      <c r="AI757" s="360"/>
      <c r="AJ757" s="360"/>
      <c r="AK757" s="360"/>
      <c r="AL757" s="360"/>
      <c r="AM757" s="360"/>
      <c r="AN757" s="360"/>
      <c r="AO757" s="360"/>
      <c r="AP757" s="360">
        <f t="shared" si="82"/>
        <v>0</v>
      </c>
      <c r="AQ757" s="360"/>
      <c r="AR757" s="360"/>
      <c r="AS757" s="360"/>
      <c r="AT757" s="364"/>
      <c r="AU757" s="498" t="s">
        <v>1799</v>
      </c>
      <c r="AV757" s="360" t="s">
        <v>197</v>
      </c>
      <c r="AW757" s="360" t="s">
        <v>198</v>
      </c>
      <c r="AX757" s="364"/>
      <c r="AY757" s="364"/>
      <c r="AZ757" s="453"/>
    </row>
    <row r="758" spans="1:53" s="356" customFormat="1" ht="46.9" customHeight="1">
      <c r="A758" s="357">
        <v>604</v>
      </c>
      <c r="B758" s="357">
        <v>192</v>
      </c>
      <c r="C758" s="357" t="s">
        <v>324</v>
      </c>
      <c r="D758" s="359" t="s">
        <v>896</v>
      </c>
      <c r="E758" s="360">
        <v>2.5</v>
      </c>
      <c r="F758" s="360"/>
      <c r="G758" s="360" t="s">
        <v>897</v>
      </c>
      <c r="H758" s="360">
        <f t="shared" si="83"/>
        <v>2.5</v>
      </c>
      <c r="I758" s="360">
        <f t="shared" si="80"/>
        <v>0.5</v>
      </c>
      <c r="J758" s="360">
        <v>0.5</v>
      </c>
      <c r="K758" s="360"/>
      <c r="L758" s="360"/>
      <c r="M758" s="360"/>
      <c r="N758" s="360">
        <v>2</v>
      </c>
      <c r="O758" s="360"/>
      <c r="P758" s="360"/>
      <c r="Q758" s="360"/>
      <c r="R758" s="360"/>
      <c r="S758" s="360">
        <f t="shared" si="84"/>
        <v>0</v>
      </c>
      <c r="T758" s="360"/>
      <c r="U758" s="360"/>
      <c r="V758" s="360"/>
      <c r="W758" s="360"/>
      <c r="X758" s="360"/>
      <c r="Y758" s="360"/>
      <c r="Z758" s="360">
        <f t="shared" si="81"/>
        <v>0</v>
      </c>
      <c r="AA758" s="360"/>
      <c r="AB758" s="360"/>
      <c r="AC758" s="360"/>
      <c r="AD758" s="360"/>
      <c r="AE758" s="360"/>
      <c r="AF758" s="360"/>
      <c r="AG758" s="360"/>
      <c r="AH758" s="360"/>
      <c r="AI758" s="360"/>
      <c r="AJ758" s="360"/>
      <c r="AK758" s="360"/>
      <c r="AL758" s="360"/>
      <c r="AM758" s="360"/>
      <c r="AN758" s="360"/>
      <c r="AO758" s="360"/>
      <c r="AP758" s="360">
        <f t="shared" si="82"/>
        <v>0</v>
      </c>
      <c r="AQ758" s="360"/>
      <c r="AR758" s="360"/>
      <c r="AS758" s="360"/>
      <c r="AT758" s="364" t="s">
        <v>85</v>
      </c>
      <c r="AU758" s="498" t="s">
        <v>159</v>
      </c>
      <c r="AV758" s="360" t="s">
        <v>197</v>
      </c>
      <c r="AW758" s="360" t="s">
        <v>198</v>
      </c>
      <c r="AX758" s="364"/>
      <c r="AY758" s="364"/>
      <c r="AZ758" s="453"/>
    </row>
    <row r="759" spans="1:53" s="356" customFormat="1" ht="46.9" customHeight="1">
      <c r="A759" s="357">
        <v>604</v>
      </c>
      <c r="B759" s="357">
        <v>193</v>
      </c>
      <c r="C759" s="357" t="s">
        <v>324</v>
      </c>
      <c r="D759" s="359" t="s">
        <v>898</v>
      </c>
      <c r="E759" s="360">
        <v>2</v>
      </c>
      <c r="F759" s="360"/>
      <c r="G759" s="360" t="s">
        <v>18</v>
      </c>
      <c r="H759" s="360">
        <f t="shared" si="83"/>
        <v>2</v>
      </c>
      <c r="I759" s="360">
        <f t="shared" si="80"/>
        <v>0</v>
      </c>
      <c r="J759" s="360"/>
      <c r="K759" s="360"/>
      <c r="L759" s="360"/>
      <c r="M759" s="360"/>
      <c r="N759" s="360">
        <v>1</v>
      </c>
      <c r="O759" s="360">
        <v>1</v>
      </c>
      <c r="P759" s="360"/>
      <c r="Q759" s="360"/>
      <c r="R759" s="360"/>
      <c r="S759" s="360">
        <f t="shared" si="84"/>
        <v>0</v>
      </c>
      <c r="T759" s="360"/>
      <c r="U759" s="360"/>
      <c r="V759" s="360"/>
      <c r="W759" s="360"/>
      <c r="X759" s="360"/>
      <c r="Y759" s="360"/>
      <c r="Z759" s="360">
        <f t="shared" si="81"/>
        <v>0</v>
      </c>
      <c r="AA759" s="360"/>
      <c r="AB759" s="360"/>
      <c r="AC759" s="360"/>
      <c r="AD759" s="360"/>
      <c r="AE759" s="360"/>
      <c r="AF759" s="360"/>
      <c r="AG759" s="360"/>
      <c r="AH759" s="360"/>
      <c r="AI759" s="360"/>
      <c r="AJ759" s="360"/>
      <c r="AK759" s="360"/>
      <c r="AL759" s="360"/>
      <c r="AM759" s="360"/>
      <c r="AN759" s="360"/>
      <c r="AO759" s="360"/>
      <c r="AP759" s="360">
        <f t="shared" si="82"/>
        <v>0</v>
      </c>
      <c r="AQ759" s="360"/>
      <c r="AR759" s="360"/>
      <c r="AS759" s="360"/>
      <c r="AT759" s="364" t="s">
        <v>86</v>
      </c>
      <c r="AU759" s="498" t="s">
        <v>159</v>
      </c>
      <c r="AV759" s="360" t="s">
        <v>197</v>
      </c>
      <c r="AW759" s="360" t="s">
        <v>198</v>
      </c>
      <c r="AX759" s="364"/>
      <c r="AY759" s="364"/>
      <c r="AZ759" s="453"/>
    </row>
    <row r="760" spans="1:53" s="356" customFormat="1" ht="46.9" customHeight="1">
      <c r="A760" s="357">
        <v>604</v>
      </c>
      <c r="B760" s="357">
        <v>194</v>
      </c>
      <c r="C760" s="357" t="s">
        <v>324</v>
      </c>
      <c r="D760" s="359" t="s">
        <v>82</v>
      </c>
      <c r="E760" s="360">
        <v>1.3</v>
      </c>
      <c r="F760" s="360"/>
      <c r="G760" s="360" t="s">
        <v>308</v>
      </c>
      <c r="H760" s="360">
        <f t="shared" si="83"/>
        <v>1.3</v>
      </c>
      <c r="I760" s="360">
        <f t="shared" si="80"/>
        <v>0</v>
      </c>
      <c r="J760" s="360"/>
      <c r="K760" s="360"/>
      <c r="L760" s="360"/>
      <c r="M760" s="360"/>
      <c r="N760" s="360">
        <v>1.3</v>
      </c>
      <c r="O760" s="360"/>
      <c r="P760" s="360"/>
      <c r="Q760" s="360"/>
      <c r="R760" s="360"/>
      <c r="S760" s="360">
        <f t="shared" si="84"/>
        <v>0</v>
      </c>
      <c r="T760" s="360"/>
      <c r="U760" s="360"/>
      <c r="V760" s="360"/>
      <c r="W760" s="360"/>
      <c r="X760" s="360"/>
      <c r="Y760" s="360"/>
      <c r="Z760" s="360">
        <f t="shared" si="81"/>
        <v>0</v>
      </c>
      <c r="AA760" s="360"/>
      <c r="AB760" s="360"/>
      <c r="AC760" s="360"/>
      <c r="AD760" s="360"/>
      <c r="AE760" s="360"/>
      <c r="AF760" s="360"/>
      <c r="AG760" s="360"/>
      <c r="AH760" s="360"/>
      <c r="AI760" s="360"/>
      <c r="AJ760" s="360"/>
      <c r="AK760" s="360"/>
      <c r="AL760" s="360"/>
      <c r="AM760" s="360"/>
      <c r="AN760" s="360"/>
      <c r="AO760" s="360"/>
      <c r="AP760" s="360">
        <f t="shared" si="82"/>
        <v>0</v>
      </c>
      <c r="AQ760" s="360"/>
      <c r="AR760" s="360"/>
      <c r="AS760" s="360"/>
      <c r="AT760" s="364" t="s">
        <v>87</v>
      </c>
      <c r="AU760" s="498" t="s">
        <v>159</v>
      </c>
      <c r="AV760" s="360" t="s">
        <v>197</v>
      </c>
      <c r="AW760" s="360" t="s">
        <v>198</v>
      </c>
      <c r="AX760" s="364"/>
      <c r="AY760" s="364"/>
      <c r="AZ760" s="453"/>
    </row>
    <row r="761" spans="1:53" s="356" customFormat="1" ht="46.9" customHeight="1">
      <c r="A761" s="357">
        <v>604</v>
      </c>
      <c r="B761" s="357">
        <v>195</v>
      </c>
      <c r="C761" s="357" t="s">
        <v>324</v>
      </c>
      <c r="D761" s="359" t="s">
        <v>83</v>
      </c>
      <c r="E761" s="360">
        <v>7.3</v>
      </c>
      <c r="F761" s="360"/>
      <c r="G761" s="360" t="s">
        <v>84</v>
      </c>
      <c r="H761" s="360">
        <f t="shared" si="83"/>
        <v>7.3</v>
      </c>
      <c r="I761" s="360">
        <f t="shared" ref="I761:I862" si="85">SUM(J761:K761)</f>
        <v>0.3</v>
      </c>
      <c r="J761" s="360">
        <v>0.3</v>
      </c>
      <c r="K761" s="360"/>
      <c r="L761" s="360">
        <v>2</v>
      </c>
      <c r="M761" s="360"/>
      <c r="N761" s="360">
        <v>1</v>
      </c>
      <c r="O761" s="360">
        <v>4</v>
      </c>
      <c r="P761" s="360"/>
      <c r="Q761" s="360"/>
      <c r="R761" s="360"/>
      <c r="S761" s="360">
        <f t="shared" si="84"/>
        <v>0</v>
      </c>
      <c r="T761" s="360"/>
      <c r="U761" s="360"/>
      <c r="V761" s="360"/>
      <c r="W761" s="360"/>
      <c r="X761" s="360"/>
      <c r="Y761" s="360"/>
      <c r="Z761" s="360">
        <f t="shared" si="81"/>
        <v>0</v>
      </c>
      <c r="AA761" s="360"/>
      <c r="AB761" s="360"/>
      <c r="AC761" s="360"/>
      <c r="AD761" s="360"/>
      <c r="AE761" s="360"/>
      <c r="AF761" s="360"/>
      <c r="AG761" s="360"/>
      <c r="AH761" s="360"/>
      <c r="AI761" s="360"/>
      <c r="AJ761" s="360"/>
      <c r="AK761" s="360"/>
      <c r="AL761" s="360"/>
      <c r="AM761" s="360"/>
      <c r="AN761" s="360"/>
      <c r="AO761" s="360"/>
      <c r="AP761" s="360">
        <f t="shared" si="82"/>
        <v>0</v>
      </c>
      <c r="AQ761" s="360"/>
      <c r="AR761" s="360"/>
      <c r="AS761" s="360"/>
      <c r="AT761" s="364" t="s">
        <v>88</v>
      </c>
      <c r="AU761" s="498" t="s">
        <v>159</v>
      </c>
      <c r="AV761" s="360" t="s">
        <v>197</v>
      </c>
      <c r="AW761" s="360" t="s">
        <v>198</v>
      </c>
      <c r="AX761" s="364"/>
      <c r="AY761" s="364"/>
      <c r="AZ761" s="453"/>
    </row>
    <row r="762" spans="1:53" s="356" customFormat="1" ht="15.6" customHeight="1">
      <c r="A762" s="373" t="s">
        <v>1284</v>
      </c>
      <c r="B762" s="373" t="s">
        <v>1284</v>
      </c>
      <c r="C762" s="373"/>
      <c r="D762" s="374" t="s">
        <v>661</v>
      </c>
      <c r="E762" s="353"/>
      <c r="F762" s="375"/>
      <c r="G762" s="375"/>
      <c r="H762" s="375"/>
      <c r="I762" s="375">
        <f t="shared" si="85"/>
        <v>0</v>
      </c>
      <c r="J762" s="375"/>
      <c r="K762" s="375"/>
      <c r="L762" s="375"/>
      <c r="M762" s="375"/>
      <c r="N762" s="375"/>
      <c r="O762" s="375"/>
      <c r="P762" s="375"/>
      <c r="Q762" s="375"/>
      <c r="R762" s="375"/>
      <c r="S762" s="375">
        <f t="shared" si="84"/>
        <v>0</v>
      </c>
      <c r="T762" s="375"/>
      <c r="U762" s="375"/>
      <c r="V762" s="375"/>
      <c r="W762" s="375"/>
      <c r="X762" s="375"/>
      <c r="Y762" s="375"/>
      <c r="Z762" s="375">
        <f t="shared" si="81"/>
        <v>0</v>
      </c>
      <c r="AA762" s="375"/>
      <c r="AB762" s="375"/>
      <c r="AC762" s="375"/>
      <c r="AD762" s="375"/>
      <c r="AE762" s="375"/>
      <c r="AF762" s="375"/>
      <c r="AG762" s="375"/>
      <c r="AH762" s="375"/>
      <c r="AI762" s="375"/>
      <c r="AJ762" s="375"/>
      <c r="AK762" s="375"/>
      <c r="AL762" s="375"/>
      <c r="AM762" s="375"/>
      <c r="AN762" s="375"/>
      <c r="AO762" s="375"/>
      <c r="AP762" s="375">
        <f t="shared" si="82"/>
        <v>0</v>
      </c>
      <c r="AQ762" s="375"/>
      <c r="AR762" s="375"/>
      <c r="AS762" s="375"/>
      <c r="AT762" s="499"/>
      <c r="AU762" s="376"/>
      <c r="AV762" s="375"/>
      <c r="AW762" s="375"/>
      <c r="AX762" s="499"/>
      <c r="AY762" s="499"/>
      <c r="AZ762" s="373"/>
    </row>
    <row r="763" spans="1:53" s="356" customFormat="1" ht="15.6" customHeight="1">
      <c r="A763" s="425">
        <v>689</v>
      </c>
      <c r="B763" s="425">
        <v>2</v>
      </c>
      <c r="C763" s="425" t="s">
        <v>325</v>
      </c>
      <c r="D763" s="382" t="s">
        <v>1285</v>
      </c>
      <c r="E763" s="360">
        <v>0.97</v>
      </c>
      <c r="F763" s="360">
        <v>0.97</v>
      </c>
      <c r="G763" s="360" t="s">
        <v>325</v>
      </c>
      <c r="H763" s="360">
        <f t="shared" ref="H763:H809" si="86">SUM(I763,L763,M763,N763,O763,P763,Q763,R763,S763,Z763,AP763)</f>
        <v>0</v>
      </c>
      <c r="I763" s="360">
        <f t="shared" si="85"/>
        <v>0</v>
      </c>
      <c r="J763" s="360"/>
      <c r="K763" s="360"/>
      <c r="L763" s="360"/>
      <c r="M763" s="360"/>
      <c r="N763" s="360"/>
      <c r="O763" s="360"/>
      <c r="P763" s="360"/>
      <c r="Q763" s="360"/>
      <c r="R763" s="360"/>
      <c r="S763" s="360">
        <f t="shared" si="84"/>
        <v>0</v>
      </c>
      <c r="T763" s="360"/>
      <c r="U763" s="360"/>
      <c r="V763" s="360"/>
      <c r="W763" s="360"/>
      <c r="X763" s="360"/>
      <c r="Y763" s="360"/>
      <c r="Z763" s="360">
        <f t="shared" si="81"/>
        <v>0</v>
      </c>
      <c r="AA763" s="360"/>
      <c r="AB763" s="360"/>
      <c r="AC763" s="360"/>
      <c r="AD763" s="360"/>
      <c r="AE763" s="360"/>
      <c r="AF763" s="360"/>
      <c r="AG763" s="360"/>
      <c r="AH763" s="360"/>
      <c r="AI763" s="360"/>
      <c r="AJ763" s="360"/>
      <c r="AK763" s="360"/>
      <c r="AL763" s="360"/>
      <c r="AM763" s="360"/>
      <c r="AN763" s="360"/>
      <c r="AO763" s="360"/>
      <c r="AP763" s="360">
        <f t="shared" si="82"/>
        <v>0</v>
      </c>
      <c r="AQ763" s="360"/>
      <c r="AR763" s="360"/>
      <c r="AS763" s="360"/>
      <c r="AT763" s="358" t="s">
        <v>770</v>
      </c>
      <c r="AU763" s="358" t="s">
        <v>161</v>
      </c>
      <c r="AV763" s="360" t="s">
        <v>196</v>
      </c>
      <c r="AW763" s="360" t="s">
        <v>198</v>
      </c>
      <c r="AX763" s="358"/>
      <c r="AY763" s="479" t="s">
        <v>3198</v>
      </c>
      <c r="AZ763" s="363" t="s">
        <v>1696</v>
      </c>
    </row>
    <row r="764" spans="1:53" s="356" customFormat="1" ht="15.6" customHeight="1">
      <c r="A764" s="425">
        <v>696</v>
      </c>
      <c r="B764" s="425">
        <v>3</v>
      </c>
      <c r="C764" s="425" t="s">
        <v>325</v>
      </c>
      <c r="D764" s="382" t="s">
        <v>2392</v>
      </c>
      <c r="E764" s="360">
        <v>1.5</v>
      </c>
      <c r="F764" s="360">
        <v>1.5</v>
      </c>
      <c r="G764" s="360" t="s">
        <v>325</v>
      </c>
      <c r="H764" s="360">
        <f t="shared" si="86"/>
        <v>0</v>
      </c>
      <c r="I764" s="360">
        <f t="shared" si="85"/>
        <v>0</v>
      </c>
      <c r="J764" s="360"/>
      <c r="K764" s="360"/>
      <c r="L764" s="360"/>
      <c r="M764" s="360"/>
      <c r="N764" s="360"/>
      <c r="O764" s="360"/>
      <c r="P764" s="360"/>
      <c r="Q764" s="360"/>
      <c r="R764" s="360"/>
      <c r="S764" s="360">
        <f t="shared" si="84"/>
        <v>0</v>
      </c>
      <c r="T764" s="360"/>
      <c r="U764" s="360"/>
      <c r="V764" s="360"/>
      <c r="W764" s="360"/>
      <c r="X764" s="360"/>
      <c r="Y764" s="360"/>
      <c r="Z764" s="360">
        <f t="shared" si="81"/>
        <v>0</v>
      </c>
      <c r="AA764" s="360"/>
      <c r="AB764" s="360"/>
      <c r="AC764" s="360"/>
      <c r="AD764" s="360"/>
      <c r="AE764" s="360"/>
      <c r="AF764" s="360"/>
      <c r="AG764" s="360"/>
      <c r="AH764" s="360"/>
      <c r="AI764" s="360"/>
      <c r="AJ764" s="360"/>
      <c r="AK764" s="360"/>
      <c r="AL764" s="360"/>
      <c r="AM764" s="360"/>
      <c r="AN764" s="360"/>
      <c r="AO764" s="360"/>
      <c r="AP764" s="360">
        <f t="shared" si="82"/>
        <v>0</v>
      </c>
      <c r="AQ764" s="360"/>
      <c r="AR764" s="360"/>
      <c r="AS764" s="360"/>
      <c r="AT764" s="358"/>
      <c r="AU764" s="500" t="s">
        <v>199</v>
      </c>
      <c r="AV764" s="360" t="s">
        <v>196</v>
      </c>
      <c r="AW764" s="360" t="s">
        <v>198</v>
      </c>
      <c r="AX764" s="358"/>
      <c r="AY764" s="479" t="s">
        <v>3198</v>
      </c>
      <c r="AZ764" s="363" t="s">
        <v>1696</v>
      </c>
    </row>
    <row r="765" spans="1:53" s="356" customFormat="1" ht="15.6" customHeight="1">
      <c r="A765" s="425">
        <v>697</v>
      </c>
      <c r="B765" s="425">
        <v>4</v>
      </c>
      <c r="C765" s="425" t="s">
        <v>325</v>
      </c>
      <c r="D765" s="382" t="s">
        <v>2393</v>
      </c>
      <c r="E765" s="360">
        <v>0.2</v>
      </c>
      <c r="F765" s="360"/>
      <c r="G765" s="360" t="s">
        <v>311</v>
      </c>
      <c r="H765" s="360">
        <f t="shared" si="86"/>
        <v>0.2</v>
      </c>
      <c r="I765" s="360">
        <f t="shared" si="85"/>
        <v>0</v>
      </c>
      <c r="J765" s="360"/>
      <c r="K765" s="360"/>
      <c r="L765" s="360"/>
      <c r="M765" s="360"/>
      <c r="N765" s="360"/>
      <c r="O765" s="360">
        <v>0.2</v>
      </c>
      <c r="P765" s="360"/>
      <c r="Q765" s="360"/>
      <c r="R765" s="360"/>
      <c r="S765" s="360">
        <f t="shared" si="84"/>
        <v>0</v>
      </c>
      <c r="T765" s="360"/>
      <c r="U765" s="360"/>
      <c r="V765" s="360"/>
      <c r="W765" s="360"/>
      <c r="X765" s="360"/>
      <c r="Y765" s="360"/>
      <c r="Z765" s="360">
        <f t="shared" si="81"/>
        <v>0</v>
      </c>
      <c r="AA765" s="360"/>
      <c r="AB765" s="360"/>
      <c r="AC765" s="360"/>
      <c r="AD765" s="360"/>
      <c r="AE765" s="360"/>
      <c r="AF765" s="360"/>
      <c r="AG765" s="360"/>
      <c r="AH765" s="360"/>
      <c r="AI765" s="360"/>
      <c r="AJ765" s="360"/>
      <c r="AK765" s="360"/>
      <c r="AL765" s="360"/>
      <c r="AM765" s="360"/>
      <c r="AN765" s="360"/>
      <c r="AO765" s="360"/>
      <c r="AP765" s="360">
        <f t="shared" si="82"/>
        <v>0</v>
      </c>
      <c r="AQ765" s="360"/>
      <c r="AR765" s="360"/>
      <c r="AS765" s="360"/>
      <c r="AT765" s="364" t="s">
        <v>1286</v>
      </c>
      <c r="AU765" s="500" t="s">
        <v>199</v>
      </c>
      <c r="AV765" s="360" t="s">
        <v>196</v>
      </c>
      <c r="AW765" s="360" t="s">
        <v>198</v>
      </c>
      <c r="AX765" s="364"/>
      <c r="AY765" s="489"/>
      <c r="AZ765" s="341"/>
      <c r="BA765" s="356" t="s">
        <v>2012</v>
      </c>
    </row>
    <row r="766" spans="1:53" s="356" customFormat="1" ht="31.15" customHeight="1">
      <c r="A766" s="425">
        <v>698</v>
      </c>
      <c r="B766" s="425">
        <v>5</v>
      </c>
      <c r="C766" s="425" t="s">
        <v>325</v>
      </c>
      <c r="D766" s="382" t="s">
        <v>2394</v>
      </c>
      <c r="E766" s="360">
        <v>0.82</v>
      </c>
      <c r="F766" s="360"/>
      <c r="G766" s="360" t="s">
        <v>1287</v>
      </c>
      <c r="H766" s="360">
        <f t="shared" si="86"/>
        <v>0.82000000000000006</v>
      </c>
      <c r="I766" s="360">
        <f t="shared" si="85"/>
        <v>0</v>
      </c>
      <c r="J766" s="360"/>
      <c r="K766" s="360"/>
      <c r="L766" s="360"/>
      <c r="M766" s="360"/>
      <c r="N766" s="360">
        <v>0.68</v>
      </c>
      <c r="O766" s="360">
        <v>0.14000000000000001</v>
      </c>
      <c r="P766" s="360"/>
      <c r="Q766" s="360"/>
      <c r="R766" s="360"/>
      <c r="S766" s="360">
        <f t="shared" si="84"/>
        <v>0</v>
      </c>
      <c r="T766" s="360"/>
      <c r="U766" s="360"/>
      <c r="V766" s="360"/>
      <c r="W766" s="360"/>
      <c r="X766" s="360"/>
      <c r="Y766" s="360"/>
      <c r="Z766" s="360">
        <f t="shared" si="81"/>
        <v>0</v>
      </c>
      <c r="AA766" s="360"/>
      <c r="AB766" s="360"/>
      <c r="AC766" s="360"/>
      <c r="AD766" s="360"/>
      <c r="AE766" s="360"/>
      <c r="AF766" s="360"/>
      <c r="AG766" s="360"/>
      <c r="AH766" s="360"/>
      <c r="AI766" s="360"/>
      <c r="AJ766" s="360"/>
      <c r="AK766" s="360"/>
      <c r="AL766" s="360"/>
      <c r="AM766" s="360"/>
      <c r="AN766" s="360"/>
      <c r="AO766" s="360"/>
      <c r="AP766" s="360">
        <f t="shared" si="82"/>
        <v>0</v>
      </c>
      <c r="AQ766" s="360"/>
      <c r="AR766" s="360"/>
      <c r="AS766" s="360"/>
      <c r="AT766" s="364" t="s">
        <v>1288</v>
      </c>
      <c r="AU766" s="500" t="s">
        <v>199</v>
      </c>
      <c r="AV766" s="360" t="s">
        <v>196</v>
      </c>
      <c r="AW766" s="360" t="s">
        <v>198</v>
      </c>
      <c r="AX766" s="364"/>
      <c r="AY766" s="489" t="s">
        <v>3198</v>
      </c>
      <c r="AZ766" s="363" t="s">
        <v>1696</v>
      </c>
    </row>
    <row r="767" spans="1:53" s="356" customFormat="1" ht="15.6" customHeight="1">
      <c r="A767" s="425">
        <v>699</v>
      </c>
      <c r="B767" s="425">
        <v>6</v>
      </c>
      <c r="C767" s="425" t="s">
        <v>325</v>
      </c>
      <c r="D767" s="424" t="s">
        <v>1289</v>
      </c>
      <c r="E767" s="360">
        <v>1.6</v>
      </c>
      <c r="F767" s="361"/>
      <c r="G767" s="360" t="s">
        <v>191</v>
      </c>
      <c r="H767" s="360">
        <f t="shared" si="86"/>
        <v>1.6</v>
      </c>
      <c r="I767" s="360">
        <f t="shared" si="85"/>
        <v>0</v>
      </c>
      <c r="J767" s="360"/>
      <c r="K767" s="360"/>
      <c r="L767" s="360"/>
      <c r="M767" s="360">
        <v>1.6</v>
      </c>
      <c r="N767" s="360"/>
      <c r="O767" s="360"/>
      <c r="P767" s="360"/>
      <c r="Q767" s="360"/>
      <c r="R767" s="360"/>
      <c r="S767" s="360">
        <f t="shared" si="84"/>
        <v>0</v>
      </c>
      <c r="T767" s="360"/>
      <c r="U767" s="360"/>
      <c r="V767" s="360"/>
      <c r="W767" s="360"/>
      <c r="X767" s="360"/>
      <c r="Y767" s="360"/>
      <c r="Z767" s="360">
        <f t="shared" si="81"/>
        <v>0</v>
      </c>
      <c r="AA767" s="360"/>
      <c r="AB767" s="360"/>
      <c r="AC767" s="360"/>
      <c r="AD767" s="360"/>
      <c r="AE767" s="360"/>
      <c r="AF767" s="360"/>
      <c r="AG767" s="360"/>
      <c r="AH767" s="360"/>
      <c r="AI767" s="360"/>
      <c r="AJ767" s="360"/>
      <c r="AK767" s="360"/>
      <c r="AL767" s="360"/>
      <c r="AM767" s="360"/>
      <c r="AN767" s="360"/>
      <c r="AO767" s="360"/>
      <c r="AP767" s="360">
        <f t="shared" si="82"/>
        <v>0</v>
      </c>
      <c r="AQ767" s="360"/>
      <c r="AR767" s="360"/>
      <c r="AS767" s="360"/>
      <c r="AT767" s="364"/>
      <c r="AU767" s="500" t="s">
        <v>199</v>
      </c>
      <c r="AV767" s="360" t="s">
        <v>196</v>
      </c>
      <c r="AW767" s="360" t="s">
        <v>198</v>
      </c>
      <c r="AX767" s="364"/>
      <c r="AY767" s="489" t="s">
        <v>3198</v>
      </c>
      <c r="AZ767" s="363" t="s">
        <v>1696</v>
      </c>
    </row>
    <row r="768" spans="1:53" s="356" customFormat="1" ht="15.6" customHeight="1">
      <c r="A768" s="357">
        <v>381</v>
      </c>
      <c r="B768" s="425">
        <v>7</v>
      </c>
      <c r="C768" s="357" t="s">
        <v>325</v>
      </c>
      <c r="D768" s="359" t="s">
        <v>2395</v>
      </c>
      <c r="E768" s="360">
        <v>0.04</v>
      </c>
      <c r="F768" s="367"/>
      <c r="G768" s="360" t="s">
        <v>328</v>
      </c>
      <c r="H768" s="360">
        <f t="shared" si="86"/>
        <v>0.04</v>
      </c>
      <c r="I768" s="360">
        <f t="shared" si="85"/>
        <v>0</v>
      </c>
      <c r="J768" s="360"/>
      <c r="K768" s="360"/>
      <c r="L768" s="360"/>
      <c r="M768" s="360"/>
      <c r="N768" s="360"/>
      <c r="O768" s="360"/>
      <c r="P768" s="360"/>
      <c r="Q768" s="360"/>
      <c r="R768" s="360"/>
      <c r="S768" s="360">
        <f t="shared" si="84"/>
        <v>0</v>
      </c>
      <c r="T768" s="360"/>
      <c r="U768" s="360"/>
      <c r="V768" s="360"/>
      <c r="W768" s="360"/>
      <c r="X768" s="360"/>
      <c r="Y768" s="360"/>
      <c r="Z768" s="360">
        <f t="shared" si="81"/>
        <v>0.04</v>
      </c>
      <c r="AA768" s="360"/>
      <c r="AB768" s="360"/>
      <c r="AC768" s="360"/>
      <c r="AD768" s="360"/>
      <c r="AE768" s="360"/>
      <c r="AF768" s="360"/>
      <c r="AG768" s="360"/>
      <c r="AH768" s="360"/>
      <c r="AI768" s="360"/>
      <c r="AJ768" s="360"/>
      <c r="AK768" s="360">
        <v>0.04</v>
      </c>
      <c r="AL768" s="360"/>
      <c r="AM768" s="360"/>
      <c r="AN768" s="360"/>
      <c r="AO768" s="360"/>
      <c r="AP768" s="360">
        <f t="shared" si="82"/>
        <v>0</v>
      </c>
      <c r="AQ768" s="360"/>
      <c r="AR768" s="367"/>
      <c r="AS768" s="367"/>
      <c r="AT768" s="357" t="s">
        <v>1290</v>
      </c>
      <c r="AU768" s="358" t="s">
        <v>199</v>
      </c>
      <c r="AV768" s="360" t="s">
        <v>197</v>
      </c>
      <c r="AW768" s="360" t="s">
        <v>198</v>
      </c>
      <c r="AX768" s="357"/>
      <c r="AY768" s="379"/>
      <c r="AZ768" s="380"/>
    </row>
    <row r="769" spans="1:52" s="356" customFormat="1" ht="15.6" customHeight="1">
      <c r="A769" s="425">
        <v>704</v>
      </c>
      <c r="B769" s="425">
        <v>8</v>
      </c>
      <c r="C769" s="425" t="s">
        <v>325</v>
      </c>
      <c r="D769" s="382" t="s">
        <v>2396</v>
      </c>
      <c r="E769" s="360">
        <v>0.3</v>
      </c>
      <c r="F769" s="361"/>
      <c r="G769" s="360" t="s">
        <v>304</v>
      </c>
      <c r="H769" s="360">
        <f t="shared" si="86"/>
        <v>0.3</v>
      </c>
      <c r="I769" s="360">
        <f t="shared" si="85"/>
        <v>0.3</v>
      </c>
      <c r="J769" s="360">
        <v>0.3</v>
      </c>
      <c r="K769" s="360"/>
      <c r="L769" s="360"/>
      <c r="M769" s="360"/>
      <c r="N769" s="360"/>
      <c r="O769" s="360"/>
      <c r="P769" s="360"/>
      <c r="Q769" s="360"/>
      <c r="R769" s="360"/>
      <c r="S769" s="360">
        <f t="shared" si="84"/>
        <v>0</v>
      </c>
      <c r="T769" s="360"/>
      <c r="U769" s="360"/>
      <c r="V769" s="360"/>
      <c r="W769" s="360"/>
      <c r="X769" s="360"/>
      <c r="Y769" s="360"/>
      <c r="Z769" s="360">
        <f t="shared" si="81"/>
        <v>0</v>
      </c>
      <c r="AA769" s="360"/>
      <c r="AB769" s="360"/>
      <c r="AC769" s="360"/>
      <c r="AD769" s="360"/>
      <c r="AE769" s="360"/>
      <c r="AF769" s="360"/>
      <c r="AG769" s="360"/>
      <c r="AH769" s="360"/>
      <c r="AI769" s="360"/>
      <c r="AJ769" s="360"/>
      <c r="AK769" s="360"/>
      <c r="AL769" s="360"/>
      <c r="AM769" s="360"/>
      <c r="AN769" s="360"/>
      <c r="AO769" s="360"/>
      <c r="AP769" s="360">
        <f t="shared" si="82"/>
        <v>0</v>
      </c>
      <c r="AQ769" s="360"/>
      <c r="AR769" s="360"/>
      <c r="AS769" s="360"/>
      <c r="AT769" s="358"/>
      <c r="AU769" s="358" t="s">
        <v>1801</v>
      </c>
      <c r="AV769" s="360" t="s">
        <v>196</v>
      </c>
      <c r="AW769" s="360" t="s">
        <v>198</v>
      </c>
      <c r="AX769" s="358"/>
      <c r="AY769" s="358"/>
      <c r="AZ769" s="383"/>
    </row>
    <row r="770" spans="1:52" s="356" customFormat="1" ht="15.6" customHeight="1">
      <c r="A770" s="425">
        <v>705</v>
      </c>
      <c r="B770" s="425">
        <v>9</v>
      </c>
      <c r="C770" s="425" t="s">
        <v>325</v>
      </c>
      <c r="D770" s="384" t="s">
        <v>1291</v>
      </c>
      <c r="E770" s="360">
        <v>0.01</v>
      </c>
      <c r="F770" s="361"/>
      <c r="G770" s="360" t="s">
        <v>304</v>
      </c>
      <c r="H770" s="360">
        <f t="shared" si="86"/>
        <v>0.01</v>
      </c>
      <c r="I770" s="360">
        <f t="shared" si="85"/>
        <v>0.01</v>
      </c>
      <c r="J770" s="360">
        <v>0.01</v>
      </c>
      <c r="K770" s="360"/>
      <c r="L770" s="360"/>
      <c r="M770" s="360"/>
      <c r="N770" s="360"/>
      <c r="O770" s="360"/>
      <c r="P770" s="360"/>
      <c r="Q770" s="360"/>
      <c r="R770" s="360"/>
      <c r="S770" s="360">
        <f t="shared" si="84"/>
        <v>0</v>
      </c>
      <c r="T770" s="360"/>
      <c r="U770" s="360"/>
      <c r="V770" s="360"/>
      <c r="W770" s="360"/>
      <c r="X770" s="360"/>
      <c r="Y770" s="360"/>
      <c r="Z770" s="360">
        <f t="shared" si="81"/>
        <v>0</v>
      </c>
      <c r="AA770" s="360"/>
      <c r="AB770" s="360"/>
      <c r="AC770" s="360"/>
      <c r="AD770" s="360"/>
      <c r="AE770" s="360"/>
      <c r="AF770" s="360"/>
      <c r="AG770" s="360"/>
      <c r="AH770" s="360"/>
      <c r="AI770" s="360"/>
      <c r="AJ770" s="360"/>
      <c r="AK770" s="360"/>
      <c r="AL770" s="360"/>
      <c r="AM770" s="360"/>
      <c r="AN770" s="360"/>
      <c r="AO770" s="360"/>
      <c r="AP770" s="360">
        <f t="shared" si="82"/>
        <v>0</v>
      </c>
      <c r="AQ770" s="360"/>
      <c r="AR770" s="360"/>
      <c r="AS770" s="360"/>
      <c r="AT770" s="358" t="s">
        <v>1292</v>
      </c>
      <c r="AU770" s="357" t="s">
        <v>155</v>
      </c>
      <c r="AV770" s="360" t="s">
        <v>196</v>
      </c>
      <c r="AW770" s="360" t="s">
        <v>198</v>
      </c>
      <c r="AX770" s="358"/>
      <c r="AY770" s="358"/>
      <c r="AZ770" s="386"/>
    </row>
    <row r="771" spans="1:52" s="356" customFormat="1" ht="46.9" customHeight="1">
      <c r="A771" s="425">
        <v>705</v>
      </c>
      <c r="B771" s="425">
        <v>10</v>
      </c>
      <c r="C771" s="425" t="s">
        <v>325</v>
      </c>
      <c r="D771" s="384" t="s">
        <v>2397</v>
      </c>
      <c r="E771" s="360">
        <v>1</v>
      </c>
      <c r="F771" s="361"/>
      <c r="G771" s="360" t="s">
        <v>2769</v>
      </c>
      <c r="H771" s="360">
        <f t="shared" si="86"/>
        <v>1</v>
      </c>
      <c r="I771" s="360">
        <f t="shared" si="85"/>
        <v>0</v>
      </c>
      <c r="J771" s="360"/>
      <c r="K771" s="360"/>
      <c r="L771" s="360">
        <v>0.55000000000000004</v>
      </c>
      <c r="M771" s="360"/>
      <c r="N771" s="360">
        <v>0.4</v>
      </c>
      <c r="O771" s="360"/>
      <c r="P771" s="360"/>
      <c r="Q771" s="360"/>
      <c r="R771" s="360"/>
      <c r="S771" s="360">
        <f t="shared" si="84"/>
        <v>0</v>
      </c>
      <c r="T771" s="360"/>
      <c r="U771" s="360"/>
      <c r="V771" s="360"/>
      <c r="W771" s="360"/>
      <c r="X771" s="360"/>
      <c r="Y771" s="360"/>
      <c r="Z771" s="360">
        <f t="shared" si="81"/>
        <v>0.05</v>
      </c>
      <c r="AA771" s="360"/>
      <c r="AB771" s="360"/>
      <c r="AC771" s="360"/>
      <c r="AD771" s="360"/>
      <c r="AE771" s="360"/>
      <c r="AF771" s="360"/>
      <c r="AG771" s="360"/>
      <c r="AH771" s="360"/>
      <c r="AI771" s="360"/>
      <c r="AJ771" s="360"/>
      <c r="AK771" s="360"/>
      <c r="AL771" s="360"/>
      <c r="AM771" s="360"/>
      <c r="AN771" s="360"/>
      <c r="AO771" s="360">
        <v>0.05</v>
      </c>
      <c r="AP771" s="360">
        <f t="shared" si="82"/>
        <v>0</v>
      </c>
      <c r="AQ771" s="360"/>
      <c r="AR771" s="360"/>
      <c r="AS771" s="360"/>
      <c r="AT771" s="358" t="s">
        <v>2768</v>
      </c>
      <c r="AU771" s="357" t="s">
        <v>155</v>
      </c>
      <c r="AV771" s="360" t="s">
        <v>197</v>
      </c>
      <c r="AW771" s="360" t="s">
        <v>198</v>
      </c>
      <c r="AX771" s="358"/>
      <c r="AY771" s="358"/>
      <c r="AZ771" s="386"/>
    </row>
    <row r="772" spans="1:52" s="356" customFormat="1" ht="15.6" customHeight="1">
      <c r="A772" s="425">
        <v>722</v>
      </c>
      <c r="B772" s="425">
        <v>11</v>
      </c>
      <c r="C772" s="425" t="s">
        <v>325</v>
      </c>
      <c r="D772" s="452" t="s">
        <v>2398</v>
      </c>
      <c r="E772" s="360">
        <v>0.1</v>
      </c>
      <c r="F772" s="361"/>
      <c r="G772" s="360" t="s">
        <v>304</v>
      </c>
      <c r="H772" s="360">
        <f t="shared" si="86"/>
        <v>0.1</v>
      </c>
      <c r="I772" s="360">
        <f t="shared" si="85"/>
        <v>0.1</v>
      </c>
      <c r="J772" s="360">
        <v>0.1</v>
      </c>
      <c r="K772" s="360"/>
      <c r="L772" s="360"/>
      <c r="M772" s="360"/>
      <c r="N772" s="360"/>
      <c r="O772" s="360"/>
      <c r="P772" s="360"/>
      <c r="Q772" s="360"/>
      <c r="R772" s="360"/>
      <c r="S772" s="360">
        <f t="shared" si="84"/>
        <v>0</v>
      </c>
      <c r="T772" s="360"/>
      <c r="U772" s="360"/>
      <c r="V772" s="360"/>
      <c r="W772" s="360"/>
      <c r="X772" s="360"/>
      <c r="Y772" s="360"/>
      <c r="Z772" s="360">
        <f t="shared" si="81"/>
        <v>0</v>
      </c>
      <c r="AA772" s="360"/>
      <c r="AB772" s="360"/>
      <c r="AC772" s="360"/>
      <c r="AD772" s="360"/>
      <c r="AE772" s="360"/>
      <c r="AF772" s="360"/>
      <c r="AG772" s="360"/>
      <c r="AH772" s="360"/>
      <c r="AI772" s="360"/>
      <c r="AJ772" s="360"/>
      <c r="AK772" s="360"/>
      <c r="AL772" s="360"/>
      <c r="AM772" s="360"/>
      <c r="AN772" s="360"/>
      <c r="AO772" s="360"/>
      <c r="AP772" s="360">
        <f t="shared" si="82"/>
        <v>0</v>
      </c>
      <c r="AQ772" s="360"/>
      <c r="AR772" s="360"/>
      <c r="AS772" s="360"/>
      <c r="AT772" s="501"/>
      <c r="AU772" s="357" t="s">
        <v>154</v>
      </c>
      <c r="AV772" s="360" t="s">
        <v>196</v>
      </c>
      <c r="AW772" s="360" t="s">
        <v>198</v>
      </c>
      <c r="AX772" s="501"/>
      <c r="AY772" s="501"/>
      <c r="AZ772" s="453"/>
    </row>
    <row r="773" spans="1:52" s="356" customFormat="1" ht="31.15" customHeight="1">
      <c r="A773" s="425">
        <v>732</v>
      </c>
      <c r="B773" s="425">
        <v>12</v>
      </c>
      <c r="C773" s="425" t="s">
        <v>325</v>
      </c>
      <c r="D773" s="382" t="s">
        <v>1293</v>
      </c>
      <c r="E773" s="360">
        <v>1</v>
      </c>
      <c r="F773" s="361"/>
      <c r="G773" s="360" t="s">
        <v>1294</v>
      </c>
      <c r="H773" s="360">
        <f t="shared" si="86"/>
        <v>1</v>
      </c>
      <c r="I773" s="360">
        <f t="shared" si="85"/>
        <v>0</v>
      </c>
      <c r="J773" s="360"/>
      <c r="K773" s="360"/>
      <c r="L773" s="360"/>
      <c r="M773" s="360"/>
      <c r="N773" s="360"/>
      <c r="O773" s="360"/>
      <c r="P773" s="360"/>
      <c r="Q773" s="360"/>
      <c r="R773" s="360"/>
      <c r="S773" s="360">
        <f t="shared" si="84"/>
        <v>0</v>
      </c>
      <c r="T773" s="360"/>
      <c r="U773" s="360"/>
      <c r="V773" s="360"/>
      <c r="W773" s="360"/>
      <c r="X773" s="360"/>
      <c r="Y773" s="360"/>
      <c r="Z773" s="360">
        <f t="shared" si="81"/>
        <v>0.5</v>
      </c>
      <c r="AA773" s="360"/>
      <c r="AB773" s="360"/>
      <c r="AC773" s="360"/>
      <c r="AD773" s="360"/>
      <c r="AE773" s="360"/>
      <c r="AF773" s="360"/>
      <c r="AG773" s="360"/>
      <c r="AH773" s="360"/>
      <c r="AI773" s="360"/>
      <c r="AJ773" s="360"/>
      <c r="AK773" s="360"/>
      <c r="AL773" s="360"/>
      <c r="AM773" s="360"/>
      <c r="AN773" s="360"/>
      <c r="AO773" s="360">
        <v>0.5</v>
      </c>
      <c r="AP773" s="360">
        <f t="shared" si="82"/>
        <v>0.5</v>
      </c>
      <c r="AQ773" s="360">
        <v>0.5</v>
      </c>
      <c r="AR773" s="360"/>
      <c r="AS773" s="360"/>
      <c r="AT773" s="358"/>
      <c r="AU773" s="357" t="s">
        <v>1797</v>
      </c>
      <c r="AV773" s="360" t="s">
        <v>196</v>
      </c>
      <c r="AW773" s="360" t="s">
        <v>198</v>
      </c>
      <c r="AX773" s="358"/>
      <c r="AY773" s="358" t="s">
        <v>3198</v>
      </c>
      <c r="AZ773" s="385" t="s">
        <v>1696</v>
      </c>
    </row>
    <row r="774" spans="1:52" s="356" customFormat="1" ht="31.15" customHeight="1">
      <c r="A774" s="425">
        <v>733</v>
      </c>
      <c r="B774" s="425">
        <v>13</v>
      </c>
      <c r="C774" s="425" t="s">
        <v>325</v>
      </c>
      <c r="D774" s="395" t="s">
        <v>1295</v>
      </c>
      <c r="E774" s="360">
        <v>1.46</v>
      </c>
      <c r="F774" s="360">
        <v>1</v>
      </c>
      <c r="G774" s="360" t="s">
        <v>1296</v>
      </c>
      <c r="H774" s="360">
        <f t="shared" si="86"/>
        <v>0.46</v>
      </c>
      <c r="I774" s="360">
        <f t="shared" si="85"/>
        <v>0.46</v>
      </c>
      <c r="J774" s="360">
        <v>0.46</v>
      </c>
      <c r="K774" s="360"/>
      <c r="L774" s="360"/>
      <c r="M774" s="360"/>
      <c r="N774" s="360"/>
      <c r="O774" s="360"/>
      <c r="P774" s="360"/>
      <c r="Q774" s="360"/>
      <c r="R774" s="360"/>
      <c r="S774" s="360">
        <f t="shared" si="84"/>
        <v>0</v>
      </c>
      <c r="T774" s="360"/>
      <c r="U774" s="360"/>
      <c r="V774" s="360"/>
      <c r="W774" s="360"/>
      <c r="X774" s="360"/>
      <c r="Y774" s="360"/>
      <c r="Z774" s="360">
        <f t="shared" si="81"/>
        <v>0</v>
      </c>
      <c r="AA774" s="360"/>
      <c r="AB774" s="360"/>
      <c r="AC774" s="360"/>
      <c r="AD774" s="360"/>
      <c r="AE774" s="360"/>
      <c r="AF774" s="360"/>
      <c r="AG774" s="360"/>
      <c r="AH774" s="360"/>
      <c r="AI774" s="360"/>
      <c r="AJ774" s="360"/>
      <c r="AK774" s="360"/>
      <c r="AL774" s="360"/>
      <c r="AM774" s="360"/>
      <c r="AN774" s="360"/>
      <c r="AO774" s="360"/>
      <c r="AP774" s="360">
        <f t="shared" si="82"/>
        <v>0</v>
      </c>
      <c r="AQ774" s="360"/>
      <c r="AR774" s="360"/>
      <c r="AS774" s="360"/>
      <c r="AT774" s="358"/>
      <c r="AU774" s="357" t="s">
        <v>158</v>
      </c>
      <c r="AV774" s="360" t="s">
        <v>196</v>
      </c>
      <c r="AW774" s="360" t="s">
        <v>198</v>
      </c>
      <c r="AX774" s="358"/>
      <c r="AY774" s="358" t="s">
        <v>3198</v>
      </c>
      <c r="AZ774" s="385" t="s">
        <v>1696</v>
      </c>
    </row>
    <row r="775" spans="1:52" s="356" customFormat="1" ht="15.6" customHeight="1">
      <c r="A775" s="425">
        <v>735</v>
      </c>
      <c r="B775" s="425">
        <v>14</v>
      </c>
      <c r="C775" s="425" t="s">
        <v>325</v>
      </c>
      <c r="D775" s="395" t="s">
        <v>1297</v>
      </c>
      <c r="E775" s="360">
        <v>0.49</v>
      </c>
      <c r="F775" s="360">
        <v>0.1</v>
      </c>
      <c r="G775" s="360" t="s">
        <v>190</v>
      </c>
      <c r="H775" s="360">
        <f t="shared" si="86"/>
        <v>0.39</v>
      </c>
      <c r="I775" s="360">
        <f t="shared" si="85"/>
        <v>0</v>
      </c>
      <c r="J775" s="360"/>
      <c r="K775" s="360"/>
      <c r="L775" s="360">
        <v>0.39</v>
      </c>
      <c r="M775" s="360"/>
      <c r="N775" s="360"/>
      <c r="O775" s="360"/>
      <c r="P775" s="360"/>
      <c r="Q775" s="360"/>
      <c r="R775" s="360"/>
      <c r="S775" s="360">
        <f t="shared" si="84"/>
        <v>0</v>
      </c>
      <c r="T775" s="360"/>
      <c r="U775" s="360"/>
      <c r="V775" s="360"/>
      <c r="W775" s="360"/>
      <c r="X775" s="360"/>
      <c r="Y775" s="360"/>
      <c r="Z775" s="360">
        <f t="shared" si="81"/>
        <v>0</v>
      </c>
      <c r="AA775" s="360"/>
      <c r="AB775" s="360"/>
      <c r="AC775" s="360"/>
      <c r="AD775" s="360"/>
      <c r="AE775" s="360"/>
      <c r="AF775" s="360"/>
      <c r="AG775" s="360"/>
      <c r="AH775" s="360"/>
      <c r="AI775" s="360"/>
      <c r="AJ775" s="360"/>
      <c r="AK775" s="360"/>
      <c r="AL775" s="360"/>
      <c r="AM775" s="360"/>
      <c r="AN775" s="360"/>
      <c r="AO775" s="360"/>
      <c r="AP775" s="360">
        <f t="shared" si="82"/>
        <v>0</v>
      </c>
      <c r="AQ775" s="360"/>
      <c r="AR775" s="360"/>
      <c r="AS775" s="360"/>
      <c r="AT775" s="358" t="s">
        <v>2425</v>
      </c>
      <c r="AU775" s="360" t="s">
        <v>157</v>
      </c>
      <c r="AV775" s="360" t="s">
        <v>196</v>
      </c>
      <c r="AW775" s="360" t="s">
        <v>198</v>
      </c>
      <c r="AX775" s="358"/>
      <c r="AY775" s="358" t="s">
        <v>3198</v>
      </c>
      <c r="AZ775" s="385" t="s">
        <v>1696</v>
      </c>
    </row>
    <row r="776" spans="1:52" s="356" customFormat="1" ht="31.15" customHeight="1">
      <c r="A776" s="425">
        <v>736</v>
      </c>
      <c r="B776" s="425">
        <v>15</v>
      </c>
      <c r="C776" s="425" t="s">
        <v>325</v>
      </c>
      <c r="D776" s="395" t="s">
        <v>1298</v>
      </c>
      <c r="E776" s="360">
        <v>0.75</v>
      </c>
      <c r="F776" s="361"/>
      <c r="G776" s="360" t="s">
        <v>1299</v>
      </c>
      <c r="H776" s="360">
        <f t="shared" si="86"/>
        <v>0.75</v>
      </c>
      <c r="I776" s="360">
        <f t="shared" si="85"/>
        <v>0</v>
      </c>
      <c r="J776" s="360"/>
      <c r="K776" s="360"/>
      <c r="L776" s="360"/>
      <c r="M776" s="360">
        <v>0.25</v>
      </c>
      <c r="N776" s="360"/>
      <c r="O776" s="360"/>
      <c r="P776" s="360"/>
      <c r="Q776" s="360"/>
      <c r="R776" s="360"/>
      <c r="S776" s="360">
        <f t="shared" si="84"/>
        <v>0</v>
      </c>
      <c r="T776" s="360"/>
      <c r="U776" s="360"/>
      <c r="V776" s="360"/>
      <c r="W776" s="360"/>
      <c r="X776" s="360"/>
      <c r="Y776" s="360"/>
      <c r="Z776" s="360">
        <f t="shared" si="81"/>
        <v>0.5</v>
      </c>
      <c r="AA776" s="360"/>
      <c r="AB776" s="360"/>
      <c r="AC776" s="360"/>
      <c r="AD776" s="360"/>
      <c r="AE776" s="360"/>
      <c r="AF776" s="360"/>
      <c r="AG776" s="360"/>
      <c r="AH776" s="360"/>
      <c r="AI776" s="360"/>
      <c r="AJ776" s="360"/>
      <c r="AK776" s="360"/>
      <c r="AL776" s="360"/>
      <c r="AM776" s="360"/>
      <c r="AN776" s="360"/>
      <c r="AO776" s="360">
        <v>0.5</v>
      </c>
      <c r="AP776" s="360">
        <f t="shared" si="82"/>
        <v>0</v>
      </c>
      <c r="AQ776" s="360"/>
      <c r="AR776" s="360"/>
      <c r="AS776" s="360"/>
      <c r="AT776" s="358"/>
      <c r="AU776" s="360" t="s">
        <v>1800</v>
      </c>
      <c r="AV776" s="360" t="s">
        <v>196</v>
      </c>
      <c r="AW776" s="360" t="s">
        <v>198</v>
      </c>
      <c r="AX776" s="358"/>
      <c r="AY776" s="358" t="s">
        <v>3198</v>
      </c>
      <c r="AZ776" s="385" t="s">
        <v>1696</v>
      </c>
    </row>
    <row r="777" spans="1:52" s="356" customFormat="1" ht="31.15" customHeight="1">
      <c r="A777" s="425">
        <v>737</v>
      </c>
      <c r="B777" s="425">
        <v>16</v>
      </c>
      <c r="C777" s="425" t="s">
        <v>325</v>
      </c>
      <c r="D777" s="502" t="s">
        <v>1300</v>
      </c>
      <c r="E777" s="360">
        <v>0.5</v>
      </c>
      <c r="F777" s="360"/>
      <c r="G777" s="360" t="s">
        <v>1301</v>
      </c>
      <c r="H777" s="360">
        <f t="shared" si="86"/>
        <v>0.5</v>
      </c>
      <c r="I777" s="360">
        <f t="shared" si="85"/>
        <v>0</v>
      </c>
      <c r="J777" s="360"/>
      <c r="K777" s="360"/>
      <c r="L777" s="360"/>
      <c r="M777" s="360"/>
      <c r="N777" s="360">
        <v>0.2</v>
      </c>
      <c r="O777" s="360">
        <v>0.3</v>
      </c>
      <c r="P777" s="360"/>
      <c r="Q777" s="360"/>
      <c r="R777" s="360"/>
      <c r="S777" s="360">
        <f t="shared" si="84"/>
        <v>0</v>
      </c>
      <c r="T777" s="360"/>
      <c r="U777" s="360"/>
      <c r="V777" s="360"/>
      <c r="W777" s="360"/>
      <c r="X777" s="360"/>
      <c r="Y777" s="360"/>
      <c r="Z777" s="360">
        <f t="shared" si="81"/>
        <v>0</v>
      </c>
      <c r="AA777" s="360"/>
      <c r="AB777" s="360"/>
      <c r="AC777" s="360"/>
      <c r="AD777" s="360"/>
      <c r="AE777" s="360"/>
      <c r="AF777" s="360"/>
      <c r="AG777" s="360"/>
      <c r="AH777" s="360"/>
      <c r="AI777" s="360"/>
      <c r="AJ777" s="360"/>
      <c r="AK777" s="360"/>
      <c r="AL777" s="360"/>
      <c r="AM777" s="360"/>
      <c r="AN777" s="360"/>
      <c r="AO777" s="360"/>
      <c r="AP777" s="360">
        <f t="shared" si="82"/>
        <v>0</v>
      </c>
      <c r="AQ777" s="360"/>
      <c r="AR777" s="360"/>
      <c r="AS777" s="360"/>
      <c r="AT777" s="358" t="s">
        <v>2490</v>
      </c>
      <c r="AU777" s="360" t="s">
        <v>153</v>
      </c>
      <c r="AV777" s="360" t="s">
        <v>196</v>
      </c>
      <c r="AW777" s="360" t="s">
        <v>198</v>
      </c>
      <c r="AX777" s="358"/>
      <c r="AY777" s="358"/>
      <c r="AZ777" s="503"/>
    </row>
    <row r="778" spans="1:52" s="356" customFormat="1" ht="96" customHeight="1">
      <c r="A778" s="425">
        <v>739</v>
      </c>
      <c r="B778" s="425">
        <v>17</v>
      </c>
      <c r="C778" s="357" t="s">
        <v>325</v>
      </c>
      <c r="D778" s="359" t="s">
        <v>1303</v>
      </c>
      <c r="E778" s="360">
        <v>1</v>
      </c>
      <c r="F778" s="367">
        <v>1</v>
      </c>
      <c r="G778" s="360" t="s">
        <v>325</v>
      </c>
      <c r="H778" s="360">
        <f t="shared" si="86"/>
        <v>0</v>
      </c>
      <c r="I778" s="360">
        <f t="shared" si="85"/>
        <v>0</v>
      </c>
      <c r="J778" s="360"/>
      <c r="K778" s="360"/>
      <c r="L778" s="360"/>
      <c r="M778" s="360"/>
      <c r="N778" s="360"/>
      <c r="O778" s="360"/>
      <c r="P778" s="360"/>
      <c r="Q778" s="360"/>
      <c r="R778" s="360"/>
      <c r="S778" s="360">
        <f t="shared" si="84"/>
        <v>0</v>
      </c>
      <c r="T778" s="360"/>
      <c r="U778" s="360"/>
      <c r="V778" s="360"/>
      <c r="W778" s="360"/>
      <c r="X778" s="360"/>
      <c r="Y778" s="360"/>
      <c r="Z778" s="360">
        <f t="shared" si="81"/>
        <v>0</v>
      </c>
      <c r="AA778" s="360"/>
      <c r="AB778" s="360"/>
      <c r="AC778" s="360"/>
      <c r="AD778" s="360"/>
      <c r="AE778" s="360"/>
      <c r="AF778" s="360"/>
      <c r="AG778" s="360"/>
      <c r="AH778" s="360"/>
      <c r="AI778" s="360"/>
      <c r="AJ778" s="360"/>
      <c r="AK778" s="360"/>
      <c r="AL778" s="360"/>
      <c r="AM778" s="360"/>
      <c r="AN778" s="360"/>
      <c r="AO778" s="360"/>
      <c r="AP778" s="360">
        <f t="shared" si="82"/>
        <v>0</v>
      </c>
      <c r="AQ778" s="360"/>
      <c r="AR778" s="367"/>
      <c r="AS778" s="367"/>
      <c r="AT778" s="357" t="s">
        <v>1304</v>
      </c>
      <c r="AU778" s="368" t="s">
        <v>158</v>
      </c>
      <c r="AV778" s="360" t="s">
        <v>197</v>
      </c>
      <c r="AW778" s="360" t="s">
        <v>198</v>
      </c>
      <c r="AX778" s="357" t="s">
        <v>1302</v>
      </c>
      <c r="AY778" s="369"/>
      <c r="AZ778" s="370"/>
    </row>
    <row r="779" spans="1:52" s="356" customFormat="1" ht="31.15" customHeight="1">
      <c r="A779" s="425">
        <v>740</v>
      </c>
      <c r="B779" s="425">
        <v>18</v>
      </c>
      <c r="C779" s="357" t="s">
        <v>325</v>
      </c>
      <c r="D779" s="359" t="s">
        <v>2399</v>
      </c>
      <c r="E779" s="360">
        <v>1</v>
      </c>
      <c r="F779" s="367">
        <v>0.5</v>
      </c>
      <c r="G779" s="360" t="s">
        <v>1305</v>
      </c>
      <c r="H779" s="360">
        <f t="shared" si="86"/>
        <v>0.5</v>
      </c>
      <c r="I779" s="360">
        <f t="shared" si="85"/>
        <v>0</v>
      </c>
      <c r="J779" s="360"/>
      <c r="K779" s="360"/>
      <c r="L779" s="360"/>
      <c r="M779" s="360"/>
      <c r="N779" s="360"/>
      <c r="O779" s="360"/>
      <c r="P779" s="360"/>
      <c r="Q779" s="360"/>
      <c r="R779" s="360"/>
      <c r="S779" s="360">
        <f t="shared" si="84"/>
        <v>0</v>
      </c>
      <c r="T779" s="360"/>
      <c r="U779" s="360"/>
      <c r="V779" s="360"/>
      <c r="W779" s="360"/>
      <c r="X779" s="360"/>
      <c r="Y779" s="360"/>
      <c r="Z779" s="360">
        <f t="shared" si="81"/>
        <v>0.5</v>
      </c>
      <c r="AA779" s="360"/>
      <c r="AB779" s="360"/>
      <c r="AC779" s="360"/>
      <c r="AD779" s="360"/>
      <c r="AE779" s="360"/>
      <c r="AF779" s="360"/>
      <c r="AG779" s="360"/>
      <c r="AH779" s="360"/>
      <c r="AI779" s="360"/>
      <c r="AJ779" s="360"/>
      <c r="AK779" s="360"/>
      <c r="AL779" s="360"/>
      <c r="AM779" s="360"/>
      <c r="AN779" s="360"/>
      <c r="AO779" s="360">
        <v>0.5</v>
      </c>
      <c r="AP779" s="360">
        <f t="shared" si="82"/>
        <v>0</v>
      </c>
      <c r="AQ779" s="360"/>
      <c r="AR779" s="367"/>
      <c r="AS779" s="367"/>
      <c r="AT779" s="357"/>
      <c r="AU779" s="368" t="s">
        <v>159</v>
      </c>
      <c r="AV779" s="360" t="s">
        <v>197</v>
      </c>
      <c r="AW779" s="360" t="s">
        <v>198</v>
      </c>
      <c r="AX779" s="357" t="s">
        <v>2400</v>
      </c>
      <c r="AY779" s="369"/>
      <c r="AZ779" s="370"/>
    </row>
    <row r="780" spans="1:52" s="356" customFormat="1" ht="15.6" customHeight="1">
      <c r="A780" s="425">
        <v>740</v>
      </c>
      <c r="B780" s="425">
        <v>19</v>
      </c>
      <c r="C780" s="357" t="s">
        <v>325</v>
      </c>
      <c r="D780" s="359" t="s">
        <v>2401</v>
      </c>
      <c r="E780" s="360">
        <v>0.01</v>
      </c>
      <c r="F780" s="367"/>
      <c r="G780" s="360" t="s">
        <v>191</v>
      </c>
      <c r="H780" s="360">
        <f t="shared" si="86"/>
        <v>0.01</v>
      </c>
      <c r="I780" s="360">
        <f t="shared" si="85"/>
        <v>0</v>
      </c>
      <c r="J780" s="360"/>
      <c r="K780" s="360"/>
      <c r="L780" s="360"/>
      <c r="M780" s="360">
        <v>0.01</v>
      </c>
      <c r="N780" s="360"/>
      <c r="O780" s="360"/>
      <c r="P780" s="360"/>
      <c r="Q780" s="360"/>
      <c r="R780" s="360"/>
      <c r="S780" s="360">
        <f t="shared" si="84"/>
        <v>0</v>
      </c>
      <c r="T780" s="360"/>
      <c r="U780" s="360"/>
      <c r="V780" s="360"/>
      <c r="W780" s="360"/>
      <c r="X780" s="360"/>
      <c r="Y780" s="360"/>
      <c r="Z780" s="360">
        <f t="shared" si="81"/>
        <v>0</v>
      </c>
      <c r="AA780" s="360"/>
      <c r="AB780" s="360"/>
      <c r="AC780" s="360"/>
      <c r="AD780" s="360"/>
      <c r="AE780" s="360"/>
      <c r="AF780" s="360"/>
      <c r="AG780" s="360"/>
      <c r="AH780" s="360"/>
      <c r="AI780" s="360"/>
      <c r="AJ780" s="360"/>
      <c r="AK780" s="360"/>
      <c r="AL780" s="360"/>
      <c r="AM780" s="360"/>
      <c r="AN780" s="360"/>
      <c r="AO780" s="360"/>
      <c r="AP780" s="360">
        <f t="shared" si="82"/>
        <v>0</v>
      </c>
      <c r="AQ780" s="360"/>
      <c r="AR780" s="367"/>
      <c r="AS780" s="367"/>
      <c r="AT780" s="357" t="s">
        <v>1280</v>
      </c>
      <c r="AU780" s="368" t="s">
        <v>159</v>
      </c>
      <c r="AV780" s="360" t="s">
        <v>197</v>
      </c>
      <c r="AW780" s="360" t="s">
        <v>198</v>
      </c>
      <c r="AX780" s="357"/>
      <c r="AY780" s="379"/>
      <c r="AZ780" s="380"/>
    </row>
    <row r="781" spans="1:52" s="356" customFormat="1" ht="109.15" customHeight="1">
      <c r="A781" s="425">
        <v>741</v>
      </c>
      <c r="B781" s="425">
        <v>20</v>
      </c>
      <c r="C781" s="357" t="s">
        <v>325</v>
      </c>
      <c r="D781" s="359" t="s">
        <v>1306</v>
      </c>
      <c r="E781" s="360">
        <v>0.1</v>
      </c>
      <c r="F781" s="367"/>
      <c r="G781" s="360" t="s">
        <v>190</v>
      </c>
      <c r="H781" s="360">
        <f t="shared" si="86"/>
        <v>0.1</v>
      </c>
      <c r="I781" s="360">
        <f t="shared" si="85"/>
        <v>0</v>
      </c>
      <c r="J781" s="360"/>
      <c r="K781" s="360"/>
      <c r="L781" s="360">
        <v>0.1</v>
      </c>
      <c r="M781" s="360"/>
      <c r="N781" s="360"/>
      <c r="O781" s="360"/>
      <c r="P781" s="360"/>
      <c r="Q781" s="360"/>
      <c r="R781" s="360"/>
      <c r="S781" s="360">
        <f t="shared" si="84"/>
        <v>0</v>
      </c>
      <c r="T781" s="360"/>
      <c r="U781" s="360"/>
      <c r="V781" s="360"/>
      <c r="W781" s="360"/>
      <c r="X781" s="360"/>
      <c r="Y781" s="360"/>
      <c r="Z781" s="360">
        <f t="shared" si="81"/>
        <v>0</v>
      </c>
      <c r="AA781" s="360"/>
      <c r="AB781" s="360"/>
      <c r="AC781" s="360"/>
      <c r="AD781" s="360"/>
      <c r="AE781" s="360"/>
      <c r="AF781" s="360"/>
      <c r="AG781" s="360"/>
      <c r="AH781" s="360"/>
      <c r="AI781" s="360"/>
      <c r="AJ781" s="360"/>
      <c r="AK781" s="360"/>
      <c r="AL781" s="360"/>
      <c r="AM781" s="360"/>
      <c r="AN781" s="360"/>
      <c r="AO781" s="360"/>
      <c r="AP781" s="360">
        <f t="shared" si="82"/>
        <v>0</v>
      </c>
      <c r="AQ781" s="360"/>
      <c r="AR781" s="367"/>
      <c r="AS781" s="367"/>
      <c r="AT781" s="357"/>
      <c r="AU781" s="368" t="s">
        <v>1794</v>
      </c>
      <c r="AV781" s="360" t="s">
        <v>197</v>
      </c>
      <c r="AW781" s="360" t="s">
        <v>198</v>
      </c>
      <c r="AX781" s="357" t="s">
        <v>2402</v>
      </c>
      <c r="AY781" s="379"/>
      <c r="AZ781" s="380"/>
    </row>
    <row r="782" spans="1:52" s="356" customFormat="1" ht="93.6" customHeight="1">
      <c r="A782" s="425">
        <v>742</v>
      </c>
      <c r="B782" s="425">
        <v>21</v>
      </c>
      <c r="C782" s="357" t="s">
        <v>325</v>
      </c>
      <c r="D782" s="359" t="s">
        <v>1307</v>
      </c>
      <c r="E782" s="360">
        <v>0.1</v>
      </c>
      <c r="F782" s="367">
        <v>0.1</v>
      </c>
      <c r="G782" s="360" t="s">
        <v>1308</v>
      </c>
      <c r="H782" s="360">
        <f t="shared" si="86"/>
        <v>0</v>
      </c>
      <c r="I782" s="360">
        <f t="shared" si="85"/>
        <v>0</v>
      </c>
      <c r="J782" s="360"/>
      <c r="K782" s="360"/>
      <c r="L782" s="360"/>
      <c r="M782" s="360"/>
      <c r="N782" s="360"/>
      <c r="O782" s="360"/>
      <c r="P782" s="360"/>
      <c r="Q782" s="360"/>
      <c r="R782" s="360"/>
      <c r="S782" s="360">
        <f t="shared" si="84"/>
        <v>0</v>
      </c>
      <c r="T782" s="360"/>
      <c r="U782" s="360"/>
      <c r="V782" s="360"/>
      <c r="W782" s="360"/>
      <c r="X782" s="360"/>
      <c r="Y782" s="360"/>
      <c r="Z782" s="360">
        <f t="shared" si="81"/>
        <v>0</v>
      </c>
      <c r="AA782" s="360"/>
      <c r="AB782" s="360"/>
      <c r="AC782" s="360"/>
      <c r="AD782" s="360"/>
      <c r="AE782" s="360"/>
      <c r="AF782" s="360"/>
      <c r="AG782" s="360"/>
      <c r="AH782" s="360"/>
      <c r="AI782" s="360"/>
      <c r="AJ782" s="360"/>
      <c r="AK782" s="360"/>
      <c r="AL782" s="360"/>
      <c r="AM782" s="360"/>
      <c r="AN782" s="360"/>
      <c r="AO782" s="360"/>
      <c r="AP782" s="360">
        <f t="shared" si="82"/>
        <v>0</v>
      </c>
      <c r="AQ782" s="360"/>
      <c r="AR782" s="367"/>
      <c r="AS782" s="367"/>
      <c r="AT782" s="357"/>
      <c r="AU782" s="368" t="s">
        <v>1799</v>
      </c>
      <c r="AV782" s="360" t="s">
        <v>197</v>
      </c>
      <c r="AW782" s="360" t="s">
        <v>198</v>
      </c>
      <c r="AX782" s="357" t="s">
        <v>2403</v>
      </c>
      <c r="AY782" s="369"/>
      <c r="AZ782" s="370"/>
    </row>
    <row r="783" spans="1:52" s="356" customFormat="1" ht="46.9" customHeight="1">
      <c r="A783" s="425">
        <v>743</v>
      </c>
      <c r="B783" s="425">
        <v>22</v>
      </c>
      <c r="C783" s="357" t="s">
        <v>325</v>
      </c>
      <c r="D783" s="359" t="s">
        <v>2404</v>
      </c>
      <c r="E783" s="360">
        <v>0.15000000000000002</v>
      </c>
      <c r="F783" s="367"/>
      <c r="G783" s="360" t="s">
        <v>1309</v>
      </c>
      <c r="H783" s="360">
        <f t="shared" si="86"/>
        <v>0.15000000000000002</v>
      </c>
      <c r="I783" s="360">
        <f t="shared" si="85"/>
        <v>0.15000000000000002</v>
      </c>
      <c r="J783" s="360">
        <v>0.1</v>
      </c>
      <c r="K783" s="360">
        <v>0.05</v>
      </c>
      <c r="L783" s="360"/>
      <c r="M783" s="360"/>
      <c r="N783" s="360"/>
      <c r="O783" s="360"/>
      <c r="P783" s="360"/>
      <c r="Q783" s="360"/>
      <c r="R783" s="360"/>
      <c r="S783" s="360">
        <f t="shared" si="84"/>
        <v>0</v>
      </c>
      <c r="T783" s="360"/>
      <c r="U783" s="360"/>
      <c r="V783" s="360"/>
      <c r="W783" s="360"/>
      <c r="X783" s="360"/>
      <c r="Y783" s="360"/>
      <c r="Z783" s="360">
        <f t="shared" si="81"/>
        <v>0</v>
      </c>
      <c r="AA783" s="360"/>
      <c r="AB783" s="360"/>
      <c r="AC783" s="360"/>
      <c r="AD783" s="360"/>
      <c r="AE783" s="360"/>
      <c r="AF783" s="360"/>
      <c r="AG783" s="360"/>
      <c r="AH783" s="360"/>
      <c r="AI783" s="360"/>
      <c r="AJ783" s="360"/>
      <c r="AK783" s="360"/>
      <c r="AL783" s="360"/>
      <c r="AM783" s="360"/>
      <c r="AN783" s="360"/>
      <c r="AO783" s="360"/>
      <c r="AP783" s="360">
        <f t="shared" si="82"/>
        <v>0</v>
      </c>
      <c r="AQ783" s="360"/>
      <c r="AR783" s="367"/>
      <c r="AS783" s="367"/>
      <c r="AT783" s="357" t="s">
        <v>1310</v>
      </c>
      <c r="AU783" s="368" t="s">
        <v>161</v>
      </c>
      <c r="AV783" s="360" t="s">
        <v>197</v>
      </c>
      <c r="AW783" s="360" t="s">
        <v>198</v>
      </c>
      <c r="AX783" s="357"/>
      <c r="AY783" s="369"/>
      <c r="AZ783" s="370"/>
    </row>
    <row r="784" spans="1:52" s="356" customFormat="1" ht="31.15" customHeight="1">
      <c r="A784" s="425">
        <v>744</v>
      </c>
      <c r="B784" s="425">
        <v>23</v>
      </c>
      <c r="C784" s="357" t="s">
        <v>325</v>
      </c>
      <c r="D784" s="359" t="s">
        <v>2405</v>
      </c>
      <c r="E784" s="360">
        <v>0.5</v>
      </c>
      <c r="F784" s="367"/>
      <c r="G784" s="360" t="s">
        <v>1311</v>
      </c>
      <c r="H784" s="360">
        <f t="shared" si="86"/>
        <v>0.5</v>
      </c>
      <c r="I784" s="360">
        <f t="shared" si="85"/>
        <v>0.5</v>
      </c>
      <c r="J784" s="360">
        <v>0.5</v>
      </c>
      <c r="K784" s="360"/>
      <c r="L784" s="360"/>
      <c r="M784" s="360"/>
      <c r="N784" s="360"/>
      <c r="O784" s="360"/>
      <c r="P784" s="360"/>
      <c r="Q784" s="360"/>
      <c r="R784" s="360"/>
      <c r="S784" s="360">
        <f t="shared" si="84"/>
        <v>0</v>
      </c>
      <c r="T784" s="360"/>
      <c r="U784" s="360"/>
      <c r="V784" s="360"/>
      <c r="W784" s="360"/>
      <c r="X784" s="360"/>
      <c r="Y784" s="360"/>
      <c r="Z784" s="360">
        <f t="shared" si="81"/>
        <v>0</v>
      </c>
      <c r="AA784" s="360"/>
      <c r="AB784" s="360"/>
      <c r="AC784" s="360"/>
      <c r="AD784" s="360"/>
      <c r="AE784" s="360"/>
      <c r="AF784" s="360"/>
      <c r="AG784" s="360"/>
      <c r="AH784" s="360"/>
      <c r="AI784" s="360"/>
      <c r="AJ784" s="360"/>
      <c r="AK784" s="360"/>
      <c r="AL784" s="360"/>
      <c r="AM784" s="360"/>
      <c r="AN784" s="360"/>
      <c r="AO784" s="360"/>
      <c r="AP784" s="360">
        <f t="shared" si="82"/>
        <v>0</v>
      </c>
      <c r="AQ784" s="360"/>
      <c r="AR784" s="367"/>
      <c r="AS784" s="367"/>
      <c r="AT784" s="357" t="s">
        <v>2406</v>
      </c>
      <c r="AU784" s="368" t="s">
        <v>161</v>
      </c>
      <c r="AV784" s="360" t="s">
        <v>197</v>
      </c>
      <c r="AW784" s="360" t="s">
        <v>198</v>
      </c>
      <c r="AX784" s="357"/>
      <c r="AY784" s="369"/>
      <c r="AZ784" s="370"/>
    </row>
    <row r="785" spans="1:52" s="356" customFormat="1" ht="15.6" customHeight="1">
      <c r="A785" s="425">
        <v>745</v>
      </c>
      <c r="B785" s="425">
        <v>24</v>
      </c>
      <c r="C785" s="357" t="s">
        <v>325</v>
      </c>
      <c r="D785" s="359" t="s">
        <v>2407</v>
      </c>
      <c r="E785" s="360">
        <v>0.01</v>
      </c>
      <c r="F785" s="367"/>
      <c r="G785" s="360" t="s">
        <v>1312</v>
      </c>
      <c r="H785" s="360">
        <f t="shared" si="86"/>
        <v>0.01</v>
      </c>
      <c r="I785" s="360">
        <f t="shared" si="85"/>
        <v>0.01</v>
      </c>
      <c r="J785" s="360"/>
      <c r="K785" s="360">
        <v>0.01</v>
      </c>
      <c r="L785" s="360"/>
      <c r="M785" s="360"/>
      <c r="N785" s="360"/>
      <c r="O785" s="360"/>
      <c r="P785" s="360"/>
      <c r="Q785" s="360"/>
      <c r="R785" s="360"/>
      <c r="S785" s="360">
        <f t="shared" si="84"/>
        <v>0</v>
      </c>
      <c r="T785" s="360"/>
      <c r="U785" s="360"/>
      <c r="V785" s="360"/>
      <c r="W785" s="360"/>
      <c r="X785" s="360"/>
      <c r="Y785" s="360"/>
      <c r="Z785" s="360">
        <f t="shared" si="81"/>
        <v>0</v>
      </c>
      <c r="AA785" s="360"/>
      <c r="AB785" s="360"/>
      <c r="AC785" s="360"/>
      <c r="AD785" s="360"/>
      <c r="AE785" s="360"/>
      <c r="AF785" s="360"/>
      <c r="AG785" s="360"/>
      <c r="AH785" s="360"/>
      <c r="AI785" s="360"/>
      <c r="AJ785" s="360"/>
      <c r="AK785" s="360"/>
      <c r="AL785" s="360"/>
      <c r="AM785" s="360"/>
      <c r="AN785" s="360"/>
      <c r="AO785" s="360"/>
      <c r="AP785" s="360">
        <f t="shared" si="82"/>
        <v>0</v>
      </c>
      <c r="AQ785" s="360"/>
      <c r="AR785" s="367"/>
      <c r="AS785" s="367"/>
      <c r="AT785" s="357" t="s">
        <v>2408</v>
      </c>
      <c r="AU785" s="368" t="s">
        <v>161</v>
      </c>
      <c r="AV785" s="360" t="s">
        <v>197</v>
      </c>
      <c r="AW785" s="360" t="s">
        <v>198</v>
      </c>
      <c r="AX785" s="357"/>
      <c r="AY785" s="369"/>
      <c r="AZ785" s="370"/>
    </row>
    <row r="786" spans="1:52" s="356" customFormat="1" ht="15.6" customHeight="1">
      <c r="A786" s="425">
        <v>746</v>
      </c>
      <c r="B786" s="425">
        <v>25</v>
      </c>
      <c r="C786" s="357" t="s">
        <v>325</v>
      </c>
      <c r="D786" s="359" t="s">
        <v>2409</v>
      </c>
      <c r="E786" s="360">
        <v>0.01</v>
      </c>
      <c r="F786" s="367"/>
      <c r="G786" s="360" t="s">
        <v>1312</v>
      </c>
      <c r="H786" s="360">
        <f t="shared" si="86"/>
        <v>0.01</v>
      </c>
      <c r="I786" s="360">
        <f t="shared" si="85"/>
        <v>0.01</v>
      </c>
      <c r="J786" s="360"/>
      <c r="K786" s="360">
        <v>0.01</v>
      </c>
      <c r="L786" s="360"/>
      <c r="M786" s="360"/>
      <c r="N786" s="360"/>
      <c r="O786" s="360"/>
      <c r="P786" s="360"/>
      <c r="Q786" s="360"/>
      <c r="R786" s="360"/>
      <c r="S786" s="360">
        <f t="shared" si="84"/>
        <v>0</v>
      </c>
      <c r="T786" s="360"/>
      <c r="U786" s="360"/>
      <c r="V786" s="360"/>
      <c r="W786" s="360"/>
      <c r="X786" s="360"/>
      <c r="Y786" s="360"/>
      <c r="Z786" s="360">
        <f t="shared" si="81"/>
        <v>0</v>
      </c>
      <c r="AA786" s="360"/>
      <c r="AB786" s="360"/>
      <c r="AC786" s="360"/>
      <c r="AD786" s="360"/>
      <c r="AE786" s="360"/>
      <c r="AF786" s="360"/>
      <c r="AG786" s="360"/>
      <c r="AH786" s="360"/>
      <c r="AI786" s="360"/>
      <c r="AJ786" s="360"/>
      <c r="AK786" s="360"/>
      <c r="AL786" s="360"/>
      <c r="AM786" s="360"/>
      <c r="AN786" s="360"/>
      <c r="AO786" s="360"/>
      <c r="AP786" s="360">
        <f t="shared" si="82"/>
        <v>0</v>
      </c>
      <c r="AQ786" s="360"/>
      <c r="AR786" s="367"/>
      <c r="AS786" s="367"/>
      <c r="AT786" s="357" t="s">
        <v>2410</v>
      </c>
      <c r="AU786" s="368" t="s">
        <v>161</v>
      </c>
      <c r="AV786" s="360" t="s">
        <v>197</v>
      </c>
      <c r="AW786" s="360" t="s">
        <v>198</v>
      </c>
      <c r="AX786" s="357"/>
      <c r="AY786" s="369"/>
      <c r="AZ786" s="370"/>
    </row>
    <row r="787" spans="1:52" s="356" customFormat="1" ht="15.6" customHeight="1">
      <c r="A787" s="425">
        <v>747</v>
      </c>
      <c r="B787" s="425">
        <v>26</v>
      </c>
      <c r="C787" s="357" t="s">
        <v>325</v>
      </c>
      <c r="D787" s="359" t="s">
        <v>2411</v>
      </c>
      <c r="E787" s="360">
        <v>0.01</v>
      </c>
      <c r="F787" s="367"/>
      <c r="G787" s="360" t="s">
        <v>1312</v>
      </c>
      <c r="H787" s="360">
        <f t="shared" si="86"/>
        <v>0.01</v>
      </c>
      <c r="I787" s="360">
        <f t="shared" si="85"/>
        <v>0.01</v>
      </c>
      <c r="J787" s="360"/>
      <c r="K787" s="360">
        <v>0.01</v>
      </c>
      <c r="L787" s="360"/>
      <c r="M787" s="360"/>
      <c r="N787" s="360"/>
      <c r="O787" s="360"/>
      <c r="P787" s="360"/>
      <c r="Q787" s="360"/>
      <c r="R787" s="360"/>
      <c r="S787" s="360">
        <f t="shared" si="84"/>
        <v>0</v>
      </c>
      <c r="T787" s="360"/>
      <c r="U787" s="360"/>
      <c r="V787" s="360"/>
      <c r="W787" s="360"/>
      <c r="X787" s="360"/>
      <c r="Y787" s="360"/>
      <c r="Z787" s="360">
        <f t="shared" si="81"/>
        <v>0</v>
      </c>
      <c r="AA787" s="360"/>
      <c r="AB787" s="360"/>
      <c r="AC787" s="360"/>
      <c r="AD787" s="360"/>
      <c r="AE787" s="360"/>
      <c r="AF787" s="360"/>
      <c r="AG787" s="360"/>
      <c r="AH787" s="360"/>
      <c r="AI787" s="360"/>
      <c r="AJ787" s="360"/>
      <c r="AK787" s="360"/>
      <c r="AL787" s="360"/>
      <c r="AM787" s="360"/>
      <c r="AN787" s="360"/>
      <c r="AO787" s="360"/>
      <c r="AP787" s="360">
        <f t="shared" si="82"/>
        <v>0</v>
      </c>
      <c r="AQ787" s="360"/>
      <c r="AR787" s="367"/>
      <c r="AS787" s="367"/>
      <c r="AT787" s="357" t="s">
        <v>2141</v>
      </c>
      <c r="AU787" s="368" t="s">
        <v>161</v>
      </c>
      <c r="AV787" s="360" t="s">
        <v>197</v>
      </c>
      <c r="AW787" s="360" t="s">
        <v>198</v>
      </c>
      <c r="AX787" s="357"/>
      <c r="AY787" s="369"/>
      <c r="AZ787" s="370"/>
    </row>
    <row r="788" spans="1:52" s="356" customFormat="1" ht="15.6" customHeight="1">
      <c r="A788" s="425">
        <v>748</v>
      </c>
      <c r="B788" s="425">
        <v>27</v>
      </c>
      <c r="C788" s="357" t="s">
        <v>325</v>
      </c>
      <c r="D788" s="359" t="s">
        <v>2142</v>
      </c>
      <c r="E788" s="360">
        <v>0.02</v>
      </c>
      <c r="F788" s="367"/>
      <c r="G788" s="360" t="s">
        <v>2865</v>
      </c>
      <c r="H788" s="360">
        <f t="shared" si="86"/>
        <v>0.02</v>
      </c>
      <c r="I788" s="360">
        <f t="shared" si="85"/>
        <v>0.02</v>
      </c>
      <c r="J788" s="360"/>
      <c r="K788" s="360">
        <v>0.02</v>
      </c>
      <c r="L788" s="360"/>
      <c r="M788" s="360"/>
      <c r="N788" s="360"/>
      <c r="O788" s="360"/>
      <c r="P788" s="360"/>
      <c r="Q788" s="360"/>
      <c r="R788" s="360"/>
      <c r="S788" s="360">
        <f t="shared" si="84"/>
        <v>0</v>
      </c>
      <c r="T788" s="360"/>
      <c r="U788" s="360"/>
      <c r="V788" s="360"/>
      <c r="W788" s="360"/>
      <c r="X788" s="360"/>
      <c r="Y788" s="360"/>
      <c r="Z788" s="360">
        <f t="shared" si="81"/>
        <v>0</v>
      </c>
      <c r="AA788" s="360"/>
      <c r="AB788" s="360"/>
      <c r="AC788" s="360"/>
      <c r="AD788" s="360"/>
      <c r="AE788" s="360"/>
      <c r="AF788" s="360"/>
      <c r="AG788" s="360"/>
      <c r="AH788" s="360"/>
      <c r="AI788" s="360"/>
      <c r="AJ788" s="360"/>
      <c r="AK788" s="360"/>
      <c r="AL788" s="360"/>
      <c r="AM788" s="360"/>
      <c r="AN788" s="360"/>
      <c r="AO788" s="360"/>
      <c r="AP788" s="360">
        <f t="shared" si="82"/>
        <v>0</v>
      </c>
      <c r="AQ788" s="360"/>
      <c r="AR788" s="367"/>
      <c r="AS788" s="367"/>
      <c r="AT788" s="357" t="s">
        <v>2143</v>
      </c>
      <c r="AU788" s="368" t="s">
        <v>161</v>
      </c>
      <c r="AV788" s="360" t="s">
        <v>197</v>
      </c>
      <c r="AW788" s="360" t="s">
        <v>198</v>
      </c>
      <c r="AX788" s="357"/>
      <c r="AY788" s="369"/>
      <c r="AZ788" s="370"/>
    </row>
    <row r="789" spans="1:52" s="356" customFormat="1" ht="31.15" customHeight="1">
      <c r="A789" s="425">
        <v>749</v>
      </c>
      <c r="B789" s="425">
        <v>28</v>
      </c>
      <c r="C789" s="357" t="s">
        <v>325</v>
      </c>
      <c r="D789" s="359" t="s">
        <v>2144</v>
      </c>
      <c r="E789" s="360">
        <v>0.02</v>
      </c>
      <c r="F789" s="367"/>
      <c r="G789" s="360" t="s">
        <v>1313</v>
      </c>
      <c r="H789" s="360">
        <f t="shared" si="86"/>
        <v>0.02</v>
      </c>
      <c r="I789" s="360">
        <f t="shared" si="85"/>
        <v>0.01</v>
      </c>
      <c r="J789" s="360"/>
      <c r="K789" s="360">
        <v>0.01</v>
      </c>
      <c r="L789" s="360"/>
      <c r="M789" s="360"/>
      <c r="N789" s="360"/>
      <c r="O789" s="360">
        <v>0.01</v>
      </c>
      <c r="P789" s="360"/>
      <c r="Q789" s="360"/>
      <c r="R789" s="360"/>
      <c r="S789" s="360">
        <f t="shared" si="84"/>
        <v>0</v>
      </c>
      <c r="T789" s="360"/>
      <c r="U789" s="360"/>
      <c r="V789" s="360"/>
      <c r="W789" s="360"/>
      <c r="X789" s="360"/>
      <c r="Y789" s="360"/>
      <c r="Z789" s="360">
        <f t="shared" si="81"/>
        <v>0</v>
      </c>
      <c r="AA789" s="360"/>
      <c r="AB789" s="360"/>
      <c r="AC789" s="360"/>
      <c r="AD789" s="360"/>
      <c r="AE789" s="360"/>
      <c r="AF789" s="360"/>
      <c r="AG789" s="360"/>
      <c r="AH789" s="360"/>
      <c r="AI789" s="360"/>
      <c r="AJ789" s="360"/>
      <c r="AK789" s="360"/>
      <c r="AL789" s="360"/>
      <c r="AM789" s="360"/>
      <c r="AN789" s="360"/>
      <c r="AO789" s="360"/>
      <c r="AP789" s="360">
        <f t="shared" si="82"/>
        <v>0</v>
      </c>
      <c r="AQ789" s="360"/>
      <c r="AR789" s="367"/>
      <c r="AS789" s="367"/>
      <c r="AT789" s="357" t="s">
        <v>2145</v>
      </c>
      <c r="AU789" s="368" t="s">
        <v>161</v>
      </c>
      <c r="AV789" s="360" t="s">
        <v>197</v>
      </c>
      <c r="AW789" s="360" t="s">
        <v>198</v>
      </c>
      <c r="AX789" s="357"/>
      <c r="AY789" s="369"/>
      <c r="AZ789" s="370"/>
    </row>
    <row r="790" spans="1:52" s="356" customFormat="1" ht="31.15" customHeight="1">
      <c r="A790" s="425">
        <v>750</v>
      </c>
      <c r="B790" s="425">
        <v>29</v>
      </c>
      <c r="C790" s="357" t="s">
        <v>325</v>
      </c>
      <c r="D790" s="359" t="s">
        <v>2146</v>
      </c>
      <c r="E790" s="360">
        <v>0.02</v>
      </c>
      <c r="F790" s="367"/>
      <c r="G790" s="360" t="s">
        <v>1313</v>
      </c>
      <c r="H790" s="360">
        <f t="shared" si="86"/>
        <v>0.02</v>
      </c>
      <c r="I790" s="360">
        <f t="shared" si="85"/>
        <v>0.01</v>
      </c>
      <c r="J790" s="360"/>
      <c r="K790" s="360">
        <v>0.01</v>
      </c>
      <c r="L790" s="360"/>
      <c r="M790" s="360"/>
      <c r="N790" s="360"/>
      <c r="O790" s="360">
        <v>0.01</v>
      </c>
      <c r="P790" s="360"/>
      <c r="Q790" s="360"/>
      <c r="R790" s="360"/>
      <c r="S790" s="360">
        <f t="shared" si="84"/>
        <v>0</v>
      </c>
      <c r="T790" s="360"/>
      <c r="U790" s="360"/>
      <c r="V790" s="360"/>
      <c r="W790" s="360"/>
      <c r="X790" s="360"/>
      <c r="Y790" s="360"/>
      <c r="Z790" s="360">
        <f t="shared" si="81"/>
        <v>0</v>
      </c>
      <c r="AA790" s="360"/>
      <c r="AB790" s="360"/>
      <c r="AC790" s="360"/>
      <c r="AD790" s="360"/>
      <c r="AE790" s="360"/>
      <c r="AF790" s="360"/>
      <c r="AG790" s="360"/>
      <c r="AH790" s="360"/>
      <c r="AI790" s="360"/>
      <c r="AJ790" s="360"/>
      <c r="AK790" s="360"/>
      <c r="AL790" s="360"/>
      <c r="AM790" s="360"/>
      <c r="AN790" s="360"/>
      <c r="AO790" s="360"/>
      <c r="AP790" s="360">
        <f t="shared" si="82"/>
        <v>0</v>
      </c>
      <c r="AQ790" s="360"/>
      <c r="AR790" s="367"/>
      <c r="AS790" s="367"/>
      <c r="AT790" s="357" t="s">
        <v>2147</v>
      </c>
      <c r="AU790" s="368" t="s">
        <v>161</v>
      </c>
      <c r="AV790" s="360" t="s">
        <v>197</v>
      </c>
      <c r="AW790" s="360" t="s">
        <v>198</v>
      </c>
      <c r="AX790" s="357"/>
      <c r="AY790" s="369"/>
      <c r="AZ790" s="370"/>
    </row>
    <row r="791" spans="1:52" s="356" customFormat="1" ht="15.6" customHeight="1">
      <c r="A791" s="425">
        <v>751</v>
      </c>
      <c r="B791" s="425">
        <v>30</v>
      </c>
      <c r="C791" s="357" t="s">
        <v>325</v>
      </c>
      <c r="D791" s="359" t="s">
        <v>2148</v>
      </c>
      <c r="E791" s="360">
        <v>0.01</v>
      </c>
      <c r="F791" s="367"/>
      <c r="G791" s="360" t="s">
        <v>1312</v>
      </c>
      <c r="H791" s="360">
        <f t="shared" si="86"/>
        <v>0.01</v>
      </c>
      <c r="I791" s="360">
        <f t="shared" si="85"/>
        <v>0.01</v>
      </c>
      <c r="J791" s="360"/>
      <c r="K791" s="360">
        <v>0.01</v>
      </c>
      <c r="L791" s="360"/>
      <c r="M791" s="360"/>
      <c r="N791" s="360"/>
      <c r="O791" s="360"/>
      <c r="P791" s="360"/>
      <c r="Q791" s="360"/>
      <c r="R791" s="360"/>
      <c r="S791" s="360">
        <f t="shared" si="84"/>
        <v>0</v>
      </c>
      <c r="T791" s="360"/>
      <c r="U791" s="360"/>
      <c r="V791" s="360"/>
      <c r="W791" s="360"/>
      <c r="X791" s="360"/>
      <c r="Y791" s="360"/>
      <c r="Z791" s="360">
        <f t="shared" si="81"/>
        <v>0</v>
      </c>
      <c r="AA791" s="360"/>
      <c r="AB791" s="360"/>
      <c r="AC791" s="360"/>
      <c r="AD791" s="360"/>
      <c r="AE791" s="360"/>
      <c r="AF791" s="360"/>
      <c r="AG791" s="360"/>
      <c r="AH791" s="360"/>
      <c r="AI791" s="360"/>
      <c r="AJ791" s="360"/>
      <c r="AK791" s="360"/>
      <c r="AL791" s="360"/>
      <c r="AM791" s="360"/>
      <c r="AN791" s="360"/>
      <c r="AO791" s="360"/>
      <c r="AP791" s="360">
        <f t="shared" si="82"/>
        <v>0</v>
      </c>
      <c r="AQ791" s="360"/>
      <c r="AR791" s="367"/>
      <c r="AS791" s="367"/>
      <c r="AT791" s="357" t="s">
        <v>2149</v>
      </c>
      <c r="AU791" s="368" t="s">
        <v>161</v>
      </c>
      <c r="AV791" s="360" t="s">
        <v>197</v>
      </c>
      <c r="AW791" s="360" t="s">
        <v>198</v>
      </c>
      <c r="AX791" s="357"/>
      <c r="AY791" s="369"/>
      <c r="AZ791" s="370"/>
    </row>
    <row r="792" spans="1:52" s="356" customFormat="1" ht="31.15" customHeight="1">
      <c r="A792" s="425">
        <v>751</v>
      </c>
      <c r="B792" s="425">
        <v>31</v>
      </c>
      <c r="C792" s="357" t="s">
        <v>325</v>
      </c>
      <c r="D792" s="359" t="s">
        <v>2150</v>
      </c>
      <c r="E792" s="360">
        <v>0.3</v>
      </c>
      <c r="F792" s="367"/>
      <c r="G792" s="360" t="s">
        <v>1314</v>
      </c>
      <c r="H792" s="360">
        <f t="shared" si="86"/>
        <v>0.30000000000000004</v>
      </c>
      <c r="I792" s="360">
        <f t="shared" si="85"/>
        <v>0.2</v>
      </c>
      <c r="J792" s="360"/>
      <c r="K792" s="360">
        <v>0.2</v>
      </c>
      <c r="L792" s="360">
        <v>0.1</v>
      </c>
      <c r="M792" s="360"/>
      <c r="N792" s="360"/>
      <c r="O792" s="360"/>
      <c r="P792" s="360"/>
      <c r="Q792" s="360"/>
      <c r="R792" s="360"/>
      <c r="S792" s="360">
        <f t="shared" si="84"/>
        <v>0</v>
      </c>
      <c r="T792" s="360"/>
      <c r="U792" s="360"/>
      <c r="V792" s="360"/>
      <c r="W792" s="360"/>
      <c r="X792" s="360"/>
      <c r="Y792" s="360"/>
      <c r="Z792" s="360">
        <f t="shared" si="81"/>
        <v>0</v>
      </c>
      <c r="AA792" s="360"/>
      <c r="AB792" s="360"/>
      <c r="AC792" s="360"/>
      <c r="AD792" s="360"/>
      <c r="AE792" s="360"/>
      <c r="AF792" s="360"/>
      <c r="AG792" s="360"/>
      <c r="AH792" s="360"/>
      <c r="AI792" s="360"/>
      <c r="AJ792" s="360"/>
      <c r="AK792" s="360"/>
      <c r="AL792" s="360"/>
      <c r="AM792" s="360"/>
      <c r="AN792" s="360"/>
      <c r="AO792" s="360"/>
      <c r="AP792" s="360">
        <f t="shared" si="82"/>
        <v>0</v>
      </c>
      <c r="AQ792" s="360"/>
      <c r="AR792" s="367"/>
      <c r="AS792" s="367"/>
      <c r="AT792" s="357" t="s">
        <v>1245</v>
      </c>
      <c r="AU792" s="368" t="s">
        <v>160</v>
      </c>
      <c r="AV792" s="360" t="s">
        <v>197</v>
      </c>
      <c r="AW792" s="360" t="s">
        <v>198</v>
      </c>
      <c r="AX792" s="357"/>
      <c r="AY792" s="379"/>
      <c r="AZ792" s="380"/>
    </row>
    <row r="793" spans="1:52" s="356" customFormat="1" ht="15.6" customHeight="1">
      <c r="A793" s="425">
        <v>751</v>
      </c>
      <c r="B793" s="425">
        <v>32</v>
      </c>
      <c r="C793" s="357" t="s">
        <v>325</v>
      </c>
      <c r="D793" s="359" t="s">
        <v>2151</v>
      </c>
      <c r="E793" s="360">
        <v>3</v>
      </c>
      <c r="F793" s="367"/>
      <c r="G793" s="360" t="s">
        <v>311</v>
      </c>
      <c r="H793" s="360">
        <f t="shared" si="86"/>
        <v>3</v>
      </c>
      <c r="I793" s="360">
        <f t="shared" si="85"/>
        <v>0</v>
      </c>
      <c r="J793" s="360"/>
      <c r="K793" s="360"/>
      <c r="L793" s="360"/>
      <c r="M793" s="360"/>
      <c r="N793" s="360"/>
      <c r="O793" s="360">
        <v>3</v>
      </c>
      <c r="P793" s="360"/>
      <c r="Q793" s="360"/>
      <c r="R793" s="360"/>
      <c r="S793" s="360">
        <f t="shared" si="84"/>
        <v>0</v>
      </c>
      <c r="T793" s="360"/>
      <c r="U793" s="360"/>
      <c r="V793" s="360"/>
      <c r="W793" s="360"/>
      <c r="X793" s="360"/>
      <c r="Y793" s="360"/>
      <c r="Z793" s="360">
        <f t="shared" si="81"/>
        <v>0</v>
      </c>
      <c r="AA793" s="360"/>
      <c r="AB793" s="360"/>
      <c r="AC793" s="360"/>
      <c r="AD793" s="360"/>
      <c r="AE793" s="360"/>
      <c r="AF793" s="360"/>
      <c r="AG793" s="360"/>
      <c r="AH793" s="360"/>
      <c r="AI793" s="360"/>
      <c r="AJ793" s="360"/>
      <c r="AK793" s="360"/>
      <c r="AL793" s="360"/>
      <c r="AM793" s="360"/>
      <c r="AN793" s="360"/>
      <c r="AO793" s="360"/>
      <c r="AP793" s="360">
        <f t="shared" si="82"/>
        <v>0</v>
      </c>
      <c r="AQ793" s="360"/>
      <c r="AR793" s="367"/>
      <c r="AS793" s="367"/>
      <c r="AT793" s="357" t="s">
        <v>3256</v>
      </c>
      <c r="AU793" s="368" t="s">
        <v>156</v>
      </c>
      <c r="AV793" s="360" t="s">
        <v>197</v>
      </c>
      <c r="AW793" s="360" t="s">
        <v>198</v>
      </c>
      <c r="AX793" s="357"/>
      <c r="AY793" s="379"/>
      <c r="AZ793" s="380"/>
    </row>
    <row r="794" spans="1:52" s="356" customFormat="1" ht="31.15" customHeight="1">
      <c r="A794" s="425">
        <v>751</v>
      </c>
      <c r="B794" s="425">
        <v>33</v>
      </c>
      <c r="C794" s="357" t="s">
        <v>325</v>
      </c>
      <c r="D794" s="359" t="s">
        <v>2152</v>
      </c>
      <c r="E794" s="360">
        <v>1</v>
      </c>
      <c r="F794" s="367"/>
      <c r="G794" s="360" t="s">
        <v>1374</v>
      </c>
      <c r="H794" s="360">
        <f t="shared" si="86"/>
        <v>1</v>
      </c>
      <c r="I794" s="360">
        <f t="shared" si="85"/>
        <v>0</v>
      </c>
      <c r="J794" s="360"/>
      <c r="K794" s="360"/>
      <c r="L794" s="360">
        <v>0.5</v>
      </c>
      <c r="M794" s="360"/>
      <c r="N794" s="360"/>
      <c r="O794" s="360"/>
      <c r="P794" s="360"/>
      <c r="Q794" s="360"/>
      <c r="R794" s="360"/>
      <c r="S794" s="360">
        <f t="shared" si="84"/>
        <v>0</v>
      </c>
      <c r="T794" s="360"/>
      <c r="U794" s="360"/>
      <c r="V794" s="360"/>
      <c r="W794" s="360"/>
      <c r="X794" s="360"/>
      <c r="Y794" s="360"/>
      <c r="Z794" s="360">
        <f t="shared" si="81"/>
        <v>0.5</v>
      </c>
      <c r="AA794" s="360"/>
      <c r="AB794" s="360"/>
      <c r="AC794" s="360"/>
      <c r="AD794" s="360"/>
      <c r="AE794" s="360"/>
      <c r="AF794" s="360"/>
      <c r="AG794" s="360"/>
      <c r="AH794" s="360"/>
      <c r="AI794" s="360"/>
      <c r="AJ794" s="360"/>
      <c r="AK794" s="360"/>
      <c r="AL794" s="360"/>
      <c r="AM794" s="360"/>
      <c r="AN794" s="360"/>
      <c r="AO794" s="360">
        <v>0.5</v>
      </c>
      <c r="AP794" s="360">
        <f t="shared" si="82"/>
        <v>0</v>
      </c>
      <c r="AQ794" s="360"/>
      <c r="AR794" s="367"/>
      <c r="AS794" s="367"/>
      <c r="AT794" s="357" t="s">
        <v>3248</v>
      </c>
      <c r="AU794" s="368" t="s">
        <v>154</v>
      </c>
      <c r="AV794" s="360" t="s">
        <v>197</v>
      </c>
      <c r="AW794" s="360" t="s">
        <v>198</v>
      </c>
      <c r="AX794" s="357"/>
      <c r="AY794" s="379"/>
      <c r="AZ794" s="380"/>
    </row>
    <row r="795" spans="1:52" s="356" customFormat="1" ht="31.15" customHeight="1">
      <c r="A795" s="425">
        <v>751</v>
      </c>
      <c r="B795" s="425">
        <v>34</v>
      </c>
      <c r="C795" s="357" t="s">
        <v>325</v>
      </c>
      <c r="D795" s="359" t="s">
        <v>1371</v>
      </c>
      <c r="E795" s="360">
        <v>3</v>
      </c>
      <c r="F795" s="367"/>
      <c r="G795" s="360" t="s">
        <v>1373</v>
      </c>
      <c r="H795" s="360">
        <f t="shared" si="86"/>
        <v>3</v>
      </c>
      <c r="I795" s="360">
        <f t="shared" si="85"/>
        <v>0</v>
      </c>
      <c r="J795" s="360"/>
      <c r="K795" s="360"/>
      <c r="L795" s="360">
        <v>2</v>
      </c>
      <c r="M795" s="360"/>
      <c r="N795" s="360">
        <v>1</v>
      </c>
      <c r="O795" s="360"/>
      <c r="P795" s="360"/>
      <c r="Q795" s="360"/>
      <c r="R795" s="360"/>
      <c r="S795" s="360">
        <f t="shared" si="84"/>
        <v>0</v>
      </c>
      <c r="T795" s="360"/>
      <c r="U795" s="360"/>
      <c r="V795" s="360"/>
      <c r="W795" s="360"/>
      <c r="X795" s="360"/>
      <c r="Y795" s="360"/>
      <c r="Z795" s="360">
        <f t="shared" si="81"/>
        <v>0</v>
      </c>
      <c r="AA795" s="360"/>
      <c r="AB795" s="360"/>
      <c r="AC795" s="360"/>
      <c r="AD795" s="360"/>
      <c r="AE795" s="360"/>
      <c r="AF795" s="360"/>
      <c r="AG795" s="360"/>
      <c r="AH795" s="360"/>
      <c r="AI795" s="360"/>
      <c r="AJ795" s="360"/>
      <c r="AK795" s="360"/>
      <c r="AL795" s="360"/>
      <c r="AM795" s="360"/>
      <c r="AN795" s="360"/>
      <c r="AO795" s="360"/>
      <c r="AP795" s="360">
        <f t="shared" si="82"/>
        <v>0</v>
      </c>
      <c r="AQ795" s="360"/>
      <c r="AR795" s="367"/>
      <c r="AS795" s="367"/>
      <c r="AT795" s="357" t="s">
        <v>1372</v>
      </c>
      <c r="AU795" s="368" t="s">
        <v>154</v>
      </c>
      <c r="AV795" s="360" t="s">
        <v>197</v>
      </c>
      <c r="AW795" s="360" t="s">
        <v>198</v>
      </c>
      <c r="AX795" s="357"/>
      <c r="AY795" s="379"/>
      <c r="AZ795" s="380"/>
    </row>
    <row r="796" spans="1:52" s="356" customFormat="1" ht="15.6" customHeight="1">
      <c r="A796" s="425">
        <v>751</v>
      </c>
      <c r="B796" s="425">
        <v>35</v>
      </c>
      <c r="C796" s="357" t="s">
        <v>325</v>
      </c>
      <c r="D796" s="359" t="s">
        <v>2153</v>
      </c>
      <c r="E796" s="360">
        <v>0.2</v>
      </c>
      <c r="F796" s="367"/>
      <c r="G796" s="360" t="s">
        <v>305</v>
      </c>
      <c r="H796" s="360">
        <f t="shared" si="86"/>
        <v>0.2</v>
      </c>
      <c r="I796" s="360">
        <f t="shared" si="85"/>
        <v>0.2</v>
      </c>
      <c r="J796" s="360"/>
      <c r="K796" s="360">
        <v>0.2</v>
      </c>
      <c r="L796" s="360"/>
      <c r="M796" s="360"/>
      <c r="N796" s="360"/>
      <c r="O796" s="360"/>
      <c r="P796" s="360"/>
      <c r="Q796" s="360"/>
      <c r="R796" s="360"/>
      <c r="S796" s="360">
        <f t="shared" si="84"/>
        <v>0</v>
      </c>
      <c r="T796" s="360"/>
      <c r="U796" s="360"/>
      <c r="V796" s="360"/>
      <c r="W796" s="360"/>
      <c r="X796" s="360"/>
      <c r="Y796" s="360"/>
      <c r="Z796" s="360">
        <f t="shared" si="81"/>
        <v>0</v>
      </c>
      <c r="AA796" s="360"/>
      <c r="AB796" s="360"/>
      <c r="AC796" s="360"/>
      <c r="AD796" s="360"/>
      <c r="AE796" s="360"/>
      <c r="AF796" s="360"/>
      <c r="AG796" s="360"/>
      <c r="AH796" s="360"/>
      <c r="AI796" s="360"/>
      <c r="AJ796" s="360"/>
      <c r="AK796" s="360"/>
      <c r="AL796" s="360"/>
      <c r="AM796" s="360"/>
      <c r="AN796" s="360"/>
      <c r="AO796" s="360"/>
      <c r="AP796" s="360">
        <f t="shared" si="82"/>
        <v>0</v>
      </c>
      <c r="AQ796" s="360"/>
      <c r="AR796" s="367"/>
      <c r="AS796" s="367"/>
      <c r="AT796" s="357" t="s">
        <v>2454</v>
      </c>
      <c r="AU796" s="368" t="s">
        <v>1795</v>
      </c>
      <c r="AV796" s="360" t="s">
        <v>197</v>
      </c>
      <c r="AW796" s="360" t="s">
        <v>198</v>
      </c>
      <c r="AX796" s="357"/>
      <c r="AY796" s="379"/>
      <c r="AZ796" s="380"/>
    </row>
    <row r="797" spans="1:52" s="356" customFormat="1" ht="15.6" customHeight="1">
      <c r="A797" s="425">
        <v>751</v>
      </c>
      <c r="B797" s="425">
        <v>36</v>
      </c>
      <c r="C797" s="357" t="s">
        <v>325</v>
      </c>
      <c r="D797" s="359" t="s">
        <v>2154</v>
      </c>
      <c r="E797" s="360">
        <v>0.02</v>
      </c>
      <c r="F797" s="367"/>
      <c r="G797" s="360" t="s">
        <v>305</v>
      </c>
      <c r="H797" s="360">
        <f t="shared" si="86"/>
        <v>0.02</v>
      </c>
      <c r="I797" s="360">
        <f t="shared" si="85"/>
        <v>0.02</v>
      </c>
      <c r="J797" s="360"/>
      <c r="K797" s="360">
        <v>0.02</v>
      </c>
      <c r="L797" s="360"/>
      <c r="M797" s="360"/>
      <c r="N797" s="360"/>
      <c r="O797" s="360"/>
      <c r="P797" s="360"/>
      <c r="Q797" s="360"/>
      <c r="R797" s="360"/>
      <c r="S797" s="360">
        <f t="shared" si="84"/>
        <v>0</v>
      </c>
      <c r="T797" s="360"/>
      <c r="U797" s="360"/>
      <c r="V797" s="360"/>
      <c r="W797" s="360"/>
      <c r="X797" s="360"/>
      <c r="Y797" s="360"/>
      <c r="Z797" s="360">
        <f t="shared" si="81"/>
        <v>0</v>
      </c>
      <c r="AA797" s="360"/>
      <c r="AB797" s="360"/>
      <c r="AC797" s="360"/>
      <c r="AD797" s="360"/>
      <c r="AE797" s="360"/>
      <c r="AF797" s="360"/>
      <c r="AG797" s="360"/>
      <c r="AH797" s="360"/>
      <c r="AI797" s="360"/>
      <c r="AJ797" s="360"/>
      <c r="AK797" s="360"/>
      <c r="AL797" s="360"/>
      <c r="AM797" s="360"/>
      <c r="AN797" s="360"/>
      <c r="AO797" s="360"/>
      <c r="AP797" s="360">
        <f t="shared" si="82"/>
        <v>0</v>
      </c>
      <c r="AQ797" s="360"/>
      <c r="AR797" s="367"/>
      <c r="AS797" s="367"/>
      <c r="AT797" s="357" t="s">
        <v>3236</v>
      </c>
      <c r="AU797" s="368" t="s">
        <v>153</v>
      </c>
      <c r="AV797" s="360" t="s">
        <v>197</v>
      </c>
      <c r="AW797" s="360" t="s">
        <v>198</v>
      </c>
      <c r="AX797" s="357"/>
      <c r="AY797" s="379"/>
      <c r="AZ797" s="380"/>
    </row>
    <row r="798" spans="1:52" s="413" customFormat="1" ht="62.45" customHeight="1">
      <c r="A798" s="530">
        <v>751</v>
      </c>
      <c r="B798" s="530">
        <v>37</v>
      </c>
      <c r="C798" s="407" t="s">
        <v>325</v>
      </c>
      <c r="D798" s="427" t="s">
        <v>2155</v>
      </c>
      <c r="E798" s="409">
        <v>2</v>
      </c>
      <c r="F798" s="410"/>
      <c r="G798" s="409" t="s">
        <v>2584</v>
      </c>
      <c r="H798" s="409">
        <f t="shared" si="86"/>
        <v>2</v>
      </c>
      <c r="I798" s="409">
        <f t="shared" si="85"/>
        <v>0.03</v>
      </c>
      <c r="J798" s="409">
        <v>0.03</v>
      </c>
      <c r="K798" s="409"/>
      <c r="L798" s="409">
        <v>0.7</v>
      </c>
      <c r="M798" s="409"/>
      <c r="N798" s="409"/>
      <c r="O798" s="409">
        <v>1.2</v>
      </c>
      <c r="P798" s="409"/>
      <c r="Q798" s="409"/>
      <c r="R798" s="409"/>
      <c r="S798" s="409">
        <f t="shared" si="84"/>
        <v>0</v>
      </c>
      <c r="T798" s="409"/>
      <c r="U798" s="409"/>
      <c r="V798" s="409"/>
      <c r="W798" s="409"/>
      <c r="X798" s="409"/>
      <c r="Y798" s="409"/>
      <c r="Z798" s="409">
        <f t="shared" si="81"/>
        <v>7.0000000000000007E-2</v>
      </c>
      <c r="AA798" s="409"/>
      <c r="AB798" s="409">
        <v>7.0000000000000007E-2</v>
      </c>
      <c r="AC798" s="409"/>
      <c r="AD798" s="409"/>
      <c r="AE798" s="409"/>
      <c r="AF798" s="409"/>
      <c r="AG798" s="409"/>
      <c r="AH798" s="409"/>
      <c r="AI798" s="409"/>
      <c r="AJ798" s="409"/>
      <c r="AK798" s="409"/>
      <c r="AL798" s="409"/>
      <c r="AM798" s="409"/>
      <c r="AN798" s="409"/>
      <c r="AO798" s="409"/>
      <c r="AP798" s="409">
        <f t="shared" si="82"/>
        <v>0</v>
      </c>
      <c r="AQ798" s="409"/>
      <c r="AR798" s="410"/>
      <c r="AS798" s="410"/>
      <c r="AT798" s="407" t="s">
        <v>2585</v>
      </c>
      <c r="AU798" s="428" t="s">
        <v>1801</v>
      </c>
      <c r="AV798" s="409" t="s">
        <v>197</v>
      </c>
      <c r="AW798" s="409" t="s">
        <v>198</v>
      </c>
      <c r="AX798" s="407"/>
      <c r="AY798" s="429"/>
      <c r="AZ798" s="430"/>
    </row>
    <row r="799" spans="1:52" s="356" customFormat="1" ht="15.6" customHeight="1">
      <c r="A799" s="425">
        <v>751</v>
      </c>
      <c r="B799" s="425">
        <v>38</v>
      </c>
      <c r="C799" s="357" t="s">
        <v>325</v>
      </c>
      <c r="D799" s="359" t="s">
        <v>1436</v>
      </c>
      <c r="E799" s="360">
        <v>0.03</v>
      </c>
      <c r="F799" s="367"/>
      <c r="G799" s="360" t="s">
        <v>312</v>
      </c>
      <c r="H799" s="360">
        <f t="shared" si="86"/>
        <v>0.03</v>
      </c>
      <c r="I799" s="360">
        <f t="shared" si="85"/>
        <v>0</v>
      </c>
      <c r="J799" s="360"/>
      <c r="K799" s="360"/>
      <c r="L799" s="360"/>
      <c r="M799" s="360"/>
      <c r="N799" s="360"/>
      <c r="O799" s="360"/>
      <c r="P799" s="360"/>
      <c r="Q799" s="360"/>
      <c r="R799" s="360">
        <v>0.03</v>
      </c>
      <c r="S799" s="360">
        <f t="shared" si="84"/>
        <v>0</v>
      </c>
      <c r="T799" s="360"/>
      <c r="U799" s="360"/>
      <c r="V799" s="360"/>
      <c r="W799" s="360"/>
      <c r="X799" s="360"/>
      <c r="Y799" s="360"/>
      <c r="Z799" s="360">
        <f t="shared" si="81"/>
        <v>0</v>
      </c>
      <c r="AA799" s="360"/>
      <c r="AB799" s="360"/>
      <c r="AC799" s="360"/>
      <c r="AD799" s="360"/>
      <c r="AE799" s="360"/>
      <c r="AF799" s="360"/>
      <c r="AG799" s="360"/>
      <c r="AH799" s="360"/>
      <c r="AI799" s="360"/>
      <c r="AJ799" s="360"/>
      <c r="AK799" s="360"/>
      <c r="AL799" s="360"/>
      <c r="AM799" s="360"/>
      <c r="AN799" s="360"/>
      <c r="AO799" s="360"/>
      <c r="AP799" s="360">
        <f t="shared" si="82"/>
        <v>0</v>
      </c>
      <c r="AQ799" s="360"/>
      <c r="AR799" s="367"/>
      <c r="AS799" s="367"/>
      <c r="AT799" s="357" t="s">
        <v>209</v>
      </c>
      <c r="AU799" s="368" t="s">
        <v>1796</v>
      </c>
      <c r="AV799" s="360" t="s">
        <v>197</v>
      </c>
      <c r="AW799" s="360" t="s">
        <v>198</v>
      </c>
      <c r="AX799" s="357"/>
      <c r="AY799" s="379"/>
      <c r="AZ799" s="380"/>
    </row>
    <row r="800" spans="1:52" s="356" customFormat="1" ht="31.15" customHeight="1">
      <c r="A800" s="425">
        <v>751</v>
      </c>
      <c r="B800" s="425">
        <v>39</v>
      </c>
      <c r="C800" s="357" t="s">
        <v>325</v>
      </c>
      <c r="D800" s="359" t="s">
        <v>2156</v>
      </c>
      <c r="E800" s="360">
        <v>0.05</v>
      </c>
      <c r="F800" s="367"/>
      <c r="G800" s="360" t="s">
        <v>311</v>
      </c>
      <c r="H800" s="360">
        <f t="shared" si="86"/>
        <v>0.05</v>
      </c>
      <c r="I800" s="360">
        <f t="shared" si="85"/>
        <v>0</v>
      </c>
      <c r="J800" s="360"/>
      <c r="K800" s="360"/>
      <c r="L800" s="360"/>
      <c r="M800" s="360"/>
      <c r="N800" s="360"/>
      <c r="O800" s="360">
        <v>0.05</v>
      </c>
      <c r="P800" s="360"/>
      <c r="Q800" s="360"/>
      <c r="R800" s="360"/>
      <c r="S800" s="360">
        <f t="shared" si="84"/>
        <v>0</v>
      </c>
      <c r="T800" s="360"/>
      <c r="U800" s="360"/>
      <c r="V800" s="360"/>
      <c r="W800" s="360"/>
      <c r="X800" s="360"/>
      <c r="Y800" s="360"/>
      <c r="Z800" s="360">
        <f t="shared" si="81"/>
        <v>0</v>
      </c>
      <c r="AA800" s="360"/>
      <c r="AB800" s="360"/>
      <c r="AC800" s="360"/>
      <c r="AD800" s="360"/>
      <c r="AE800" s="360"/>
      <c r="AF800" s="360"/>
      <c r="AG800" s="360"/>
      <c r="AH800" s="360"/>
      <c r="AI800" s="360"/>
      <c r="AJ800" s="360"/>
      <c r="AK800" s="360"/>
      <c r="AL800" s="360"/>
      <c r="AM800" s="360"/>
      <c r="AN800" s="360"/>
      <c r="AO800" s="360"/>
      <c r="AP800" s="360">
        <f t="shared" si="82"/>
        <v>0</v>
      </c>
      <c r="AQ800" s="360"/>
      <c r="AR800" s="367"/>
      <c r="AS800" s="367"/>
      <c r="AT800" s="357" t="s">
        <v>35</v>
      </c>
      <c r="AU800" s="368" t="s">
        <v>158</v>
      </c>
      <c r="AV800" s="360" t="s">
        <v>197</v>
      </c>
      <c r="AW800" s="360" t="s">
        <v>198</v>
      </c>
      <c r="AX800" s="357"/>
      <c r="AY800" s="379"/>
      <c r="AZ800" s="380"/>
    </row>
    <row r="801" spans="1:52" s="356" customFormat="1" ht="15.6" customHeight="1">
      <c r="A801" s="425">
        <v>751</v>
      </c>
      <c r="B801" s="425">
        <v>40</v>
      </c>
      <c r="C801" s="357" t="s">
        <v>325</v>
      </c>
      <c r="D801" s="359" t="s">
        <v>2157</v>
      </c>
      <c r="E801" s="360">
        <v>0.02</v>
      </c>
      <c r="F801" s="367"/>
      <c r="G801" s="360" t="s">
        <v>308</v>
      </c>
      <c r="H801" s="360">
        <f t="shared" si="86"/>
        <v>0.02</v>
      </c>
      <c r="I801" s="360">
        <f t="shared" si="85"/>
        <v>0</v>
      </c>
      <c r="J801" s="360"/>
      <c r="K801" s="360"/>
      <c r="L801" s="360"/>
      <c r="M801" s="360"/>
      <c r="N801" s="360">
        <v>0.02</v>
      </c>
      <c r="O801" s="360"/>
      <c r="P801" s="360"/>
      <c r="Q801" s="360"/>
      <c r="R801" s="360"/>
      <c r="S801" s="360">
        <f t="shared" si="84"/>
        <v>0</v>
      </c>
      <c r="T801" s="360"/>
      <c r="U801" s="360"/>
      <c r="V801" s="360"/>
      <c r="W801" s="360"/>
      <c r="X801" s="360"/>
      <c r="Y801" s="360"/>
      <c r="Z801" s="360">
        <f t="shared" ref="Z801:Z882" si="87">SUM(AA801:AO801)</f>
        <v>0</v>
      </c>
      <c r="AA801" s="360"/>
      <c r="AB801" s="360"/>
      <c r="AC801" s="360"/>
      <c r="AD801" s="360"/>
      <c r="AE801" s="360"/>
      <c r="AF801" s="360"/>
      <c r="AG801" s="360"/>
      <c r="AH801" s="360"/>
      <c r="AI801" s="360"/>
      <c r="AJ801" s="360"/>
      <c r="AK801" s="360"/>
      <c r="AL801" s="360"/>
      <c r="AM801" s="360"/>
      <c r="AN801" s="360"/>
      <c r="AO801" s="360"/>
      <c r="AP801" s="360">
        <f t="shared" ref="AP801:AP882" si="88">SUM(AQ801:AS801)</f>
        <v>0</v>
      </c>
      <c r="AQ801" s="360"/>
      <c r="AR801" s="367"/>
      <c r="AS801" s="367"/>
      <c r="AT801" s="357" t="s">
        <v>203</v>
      </c>
      <c r="AU801" s="368" t="s">
        <v>160</v>
      </c>
      <c r="AV801" s="360" t="s">
        <v>197</v>
      </c>
      <c r="AW801" s="360" t="s">
        <v>198</v>
      </c>
      <c r="AX801" s="357"/>
      <c r="AY801" s="379"/>
      <c r="AZ801" s="380"/>
    </row>
    <row r="802" spans="1:52" s="356" customFormat="1" ht="15.6" customHeight="1">
      <c r="A802" s="425">
        <v>751</v>
      </c>
      <c r="B802" s="425">
        <v>41</v>
      </c>
      <c r="C802" s="357" t="s">
        <v>325</v>
      </c>
      <c r="D802" s="359" t="s">
        <v>2158</v>
      </c>
      <c r="E802" s="360">
        <v>0.02</v>
      </c>
      <c r="F802" s="367"/>
      <c r="G802" s="360" t="s">
        <v>308</v>
      </c>
      <c r="H802" s="360">
        <f t="shared" si="86"/>
        <v>0.02</v>
      </c>
      <c r="I802" s="360">
        <f t="shared" si="85"/>
        <v>0</v>
      </c>
      <c r="J802" s="360"/>
      <c r="K802" s="360"/>
      <c r="L802" s="360"/>
      <c r="M802" s="360"/>
      <c r="N802" s="360">
        <v>0.02</v>
      </c>
      <c r="O802" s="360"/>
      <c r="P802" s="360"/>
      <c r="Q802" s="360"/>
      <c r="R802" s="360"/>
      <c r="S802" s="360">
        <f t="shared" si="84"/>
        <v>0</v>
      </c>
      <c r="T802" s="360"/>
      <c r="U802" s="360"/>
      <c r="V802" s="360"/>
      <c r="W802" s="360"/>
      <c r="X802" s="360"/>
      <c r="Y802" s="360"/>
      <c r="Z802" s="360">
        <f t="shared" si="87"/>
        <v>0</v>
      </c>
      <c r="AA802" s="360"/>
      <c r="AB802" s="360"/>
      <c r="AC802" s="360"/>
      <c r="AD802" s="360"/>
      <c r="AE802" s="360"/>
      <c r="AF802" s="360"/>
      <c r="AG802" s="360"/>
      <c r="AH802" s="360"/>
      <c r="AI802" s="360"/>
      <c r="AJ802" s="360"/>
      <c r="AK802" s="360"/>
      <c r="AL802" s="360"/>
      <c r="AM802" s="360"/>
      <c r="AN802" s="360"/>
      <c r="AO802" s="360"/>
      <c r="AP802" s="360">
        <f t="shared" si="88"/>
        <v>0</v>
      </c>
      <c r="AQ802" s="360"/>
      <c r="AR802" s="367"/>
      <c r="AS802" s="367"/>
      <c r="AT802" s="357" t="s">
        <v>574</v>
      </c>
      <c r="AU802" s="368" t="s">
        <v>160</v>
      </c>
      <c r="AV802" s="360" t="s">
        <v>197</v>
      </c>
      <c r="AW802" s="360" t="s">
        <v>198</v>
      </c>
      <c r="AX802" s="357"/>
      <c r="AY802" s="379"/>
      <c r="AZ802" s="380"/>
    </row>
    <row r="803" spans="1:52" s="356" customFormat="1" ht="15.6" customHeight="1">
      <c r="A803" s="425">
        <v>751</v>
      </c>
      <c r="B803" s="425">
        <v>42</v>
      </c>
      <c r="C803" s="357" t="s">
        <v>325</v>
      </c>
      <c r="D803" s="359" t="s">
        <v>2159</v>
      </c>
      <c r="E803" s="360">
        <v>0.7</v>
      </c>
      <c r="F803" s="367"/>
      <c r="G803" s="360" t="s">
        <v>190</v>
      </c>
      <c r="H803" s="360">
        <f t="shared" si="86"/>
        <v>0.7</v>
      </c>
      <c r="I803" s="360">
        <f t="shared" si="85"/>
        <v>0</v>
      </c>
      <c r="J803" s="360"/>
      <c r="K803" s="360"/>
      <c r="L803" s="360">
        <v>0.7</v>
      </c>
      <c r="M803" s="360"/>
      <c r="N803" s="360"/>
      <c r="O803" s="360"/>
      <c r="P803" s="360"/>
      <c r="Q803" s="360"/>
      <c r="R803" s="360"/>
      <c r="S803" s="360">
        <f t="shared" si="84"/>
        <v>0</v>
      </c>
      <c r="T803" s="360"/>
      <c r="U803" s="360"/>
      <c r="V803" s="360"/>
      <c r="W803" s="360"/>
      <c r="X803" s="360"/>
      <c r="Y803" s="360"/>
      <c r="Z803" s="360">
        <f t="shared" si="87"/>
        <v>0</v>
      </c>
      <c r="AA803" s="360"/>
      <c r="AB803" s="360"/>
      <c r="AC803" s="360"/>
      <c r="AD803" s="360"/>
      <c r="AE803" s="360"/>
      <c r="AF803" s="360"/>
      <c r="AG803" s="360"/>
      <c r="AH803" s="360"/>
      <c r="AI803" s="360"/>
      <c r="AJ803" s="360"/>
      <c r="AK803" s="360"/>
      <c r="AL803" s="360"/>
      <c r="AM803" s="360"/>
      <c r="AN803" s="360"/>
      <c r="AO803" s="360"/>
      <c r="AP803" s="360">
        <f t="shared" si="88"/>
        <v>0</v>
      </c>
      <c r="AQ803" s="360"/>
      <c r="AR803" s="367"/>
      <c r="AS803" s="367"/>
      <c r="AT803" s="357" t="s">
        <v>66</v>
      </c>
      <c r="AU803" s="368" t="s">
        <v>154</v>
      </c>
      <c r="AV803" s="360" t="s">
        <v>197</v>
      </c>
      <c r="AW803" s="360" t="s">
        <v>198</v>
      </c>
      <c r="AX803" s="357"/>
      <c r="AY803" s="379"/>
      <c r="AZ803" s="380"/>
    </row>
    <row r="804" spans="1:52" s="356" customFormat="1" ht="15.6" customHeight="1">
      <c r="A804" s="425">
        <v>751</v>
      </c>
      <c r="B804" s="425">
        <v>43</v>
      </c>
      <c r="C804" s="357" t="s">
        <v>325</v>
      </c>
      <c r="D804" s="359" t="s">
        <v>2160</v>
      </c>
      <c r="E804" s="360">
        <v>0.1</v>
      </c>
      <c r="F804" s="367"/>
      <c r="G804" s="360" t="s">
        <v>190</v>
      </c>
      <c r="H804" s="360">
        <f t="shared" si="86"/>
        <v>0.1</v>
      </c>
      <c r="I804" s="360">
        <f t="shared" si="85"/>
        <v>0</v>
      </c>
      <c r="J804" s="360"/>
      <c r="K804" s="360"/>
      <c r="L804" s="360">
        <v>0.1</v>
      </c>
      <c r="M804" s="360"/>
      <c r="N804" s="360"/>
      <c r="O804" s="360"/>
      <c r="P804" s="360"/>
      <c r="Q804" s="360"/>
      <c r="R804" s="360"/>
      <c r="S804" s="360">
        <f t="shared" si="84"/>
        <v>0</v>
      </c>
      <c r="T804" s="360"/>
      <c r="U804" s="360"/>
      <c r="V804" s="360"/>
      <c r="W804" s="360"/>
      <c r="X804" s="360"/>
      <c r="Y804" s="360"/>
      <c r="Z804" s="360">
        <f t="shared" si="87"/>
        <v>0</v>
      </c>
      <c r="AA804" s="360"/>
      <c r="AB804" s="360"/>
      <c r="AC804" s="360"/>
      <c r="AD804" s="360"/>
      <c r="AE804" s="360"/>
      <c r="AF804" s="360"/>
      <c r="AG804" s="360"/>
      <c r="AH804" s="360"/>
      <c r="AI804" s="360"/>
      <c r="AJ804" s="360"/>
      <c r="AK804" s="360"/>
      <c r="AL804" s="360"/>
      <c r="AM804" s="360"/>
      <c r="AN804" s="360"/>
      <c r="AO804" s="360"/>
      <c r="AP804" s="360">
        <f t="shared" si="88"/>
        <v>0</v>
      </c>
      <c r="AQ804" s="360"/>
      <c r="AR804" s="367"/>
      <c r="AS804" s="367"/>
      <c r="AT804" s="357" t="s">
        <v>2431</v>
      </c>
      <c r="AU804" s="368" t="s">
        <v>154</v>
      </c>
      <c r="AV804" s="360" t="s">
        <v>197</v>
      </c>
      <c r="AW804" s="360" t="s">
        <v>198</v>
      </c>
      <c r="AX804" s="357"/>
      <c r="AY804" s="379"/>
      <c r="AZ804" s="380"/>
    </row>
    <row r="805" spans="1:52" s="356" customFormat="1" ht="15.6" customHeight="1">
      <c r="A805" s="425">
        <v>751</v>
      </c>
      <c r="B805" s="425">
        <v>44</v>
      </c>
      <c r="C805" s="357" t="s">
        <v>325</v>
      </c>
      <c r="D805" s="359" t="s">
        <v>2161</v>
      </c>
      <c r="E805" s="360">
        <v>0.02</v>
      </c>
      <c r="F805" s="367"/>
      <c r="G805" s="360" t="s">
        <v>308</v>
      </c>
      <c r="H805" s="360">
        <f t="shared" si="86"/>
        <v>0.02</v>
      </c>
      <c r="I805" s="360">
        <f t="shared" si="85"/>
        <v>0</v>
      </c>
      <c r="J805" s="360"/>
      <c r="K805" s="360"/>
      <c r="L805" s="360"/>
      <c r="M805" s="360"/>
      <c r="N805" s="360">
        <v>0.02</v>
      </c>
      <c r="O805" s="360"/>
      <c r="P805" s="360"/>
      <c r="Q805" s="360"/>
      <c r="R805" s="360"/>
      <c r="S805" s="360">
        <f t="shared" si="84"/>
        <v>0</v>
      </c>
      <c r="T805" s="360"/>
      <c r="U805" s="360"/>
      <c r="V805" s="360"/>
      <c r="W805" s="360"/>
      <c r="X805" s="360"/>
      <c r="Y805" s="360"/>
      <c r="Z805" s="360">
        <f t="shared" si="87"/>
        <v>0</v>
      </c>
      <c r="AA805" s="360"/>
      <c r="AB805" s="360"/>
      <c r="AC805" s="360"/>
      <c r="AD805" s="360"/>
      <c r="AE805" s="360"/>
      <c r="AF805" s="360"/>
      <c r="AG805" s="360"/>
      <c r="AH805" s="360"/>
      <c r="AI805" s="360"/>
      <c r="AJ805" s="360"/>
      <c r="AK805" s="360"/>
      <c r="AL805" s="360"/>
      <c r="AM805" s="360"/>
      <c r="AN805" s="360"/>
      <c r="AO805" s="360"/>
      <c r="AP805" s="360">
        <f t="shared" si="88"/>
        <v>0</v>
      </c>
      <c r="AQ805" s="360"/>
      <c r="AR805" s="367"/>
      <c r="AS805" s="367"/>
      <c r="AT805" s="357" t="s">
        <v>2309</v>
      </c>
      <c r="AU805" s="368" t="s">
        <v>1800</v>
      </c>
      <c r="AV805" s="360" t="s">
        <v>197</v>
      </c>
      <c r="AW805" s="360" t="s">
        <v>198</v>
      </c>
      <c r="AX805" s="357"/>
      <c r="AY805" s="379"/>
      <c r="AZ805" s="380"/>
    </row>
    <row r="806" spans="1:52" s="356" customFormat="1" ht="15.6" customHeight="1">
      <c r="A806" s="425">
        <v>751</v>
      </c>
      <c r="B806" s="425">
        <v>45</v>
      </c>
      <c r="C806" s="357" t="s">
        <v>325</v>
      </c>
      <c r="D806" s="359" t="s">
        <v>2162</v>
      </c>
      <c r="E806" s="360">
        <v>0.5</v>
      </c>
      <c r="F806" s="367"/>
      <c r="G806" s="360" t="s">
        <v>308</v>
      </c>
      <c r="H806" s="360">
        <f t="shared" si="86"/>
        <v>0.5</v>
      </c>
      <c r="I806" s="360">
        <f t="shared" si="85"/>
        <v>0</v>
      </c>
      <c r="J806" s="360"/>
      <c r="K806" s="360"/>
      <c r="L806" s="360"/>
      <c r="M806" s="360"/>
      <c r="N806" s="360">
        <v>0.5</v>
      </c>
      <c r="O806" s="360"/>
      <c r="P806" s="360"/>
      <c r="Q806" s="360"/>
      <c r="R806" s="360"/>
      <c r="S806" s="360">
        <f t="shared" si="84"/>
        <v>0</v>
      </c>
      <c r="T806" s="360"/>
      <c r="U806" s="360"/>
      <c r="V806" s="360"/>
      <c r="W806" s="360"/>
      <c r="X806" s="360"/>
      <c r="Y806" s="360"/>
      <c r="Z806" s="360">
        <f t="shared" si="87"/>
        <v>0</v>
      </c>
      <c r="AA806" s="360"/>
      <c r="AB806" s="360"/>
      <c r="AC806" s="360"/>
      <c r="AD806" s="360"/>
      <c r="AE806" s="360"/>
      <c r="AF806" s="360"/>
      <c r="AG806" s="360"/>
      <c r="AH806" s="360"/>
      <c r="AI806" s="360"/>
      <c r="AJ806" s="360"/>
      <c r="AK806" s="360"/>
      <c r="AL806" s="360"/>
      <c r="AM806" s="360"/>
      <c r="AN806" s="360"/>
      <c r="AO806" s="360"/>
      <c r="AP806" s="360">
        <f t="shared" si="88"/>
        <v>0</v>
      </c>
      <c r="AQ806" s="360"/>
      <c r="AR806" s="367"/>
      <c r="AS806" s="367"/>
      <c r="AT806" s="357" t="s">
        <v>2423</v>
      </c>
      <c r="AU806" s="368" t="s">
        <v>157</v>
      </c>
      <c r="AV806" s="360" t="s">
        <v>197</v>
      </c>
      <c r="AW806" s="360" t="s">
        <v>198</v>
      </c>
      <c r="AX806" s="357"/>
      <c r="AY806" s="379"/>
      <c r="AZ806" s="380"/>
    </row>
    <row r="807" spans="1:52" s="356" customFormat="1" ht="15.6" customHeight="1">
      <c r="A807" s="425">
        <v>751</v>
      </c>
      <c r="B807" s="425">
        <v>46</v>
      </c>
      <c r="C807" s="357" t="s">
        <v>325</v>
      </c>
      <c r="D807" s="359" t="s">
        <v>2163</v>
      </c>
      <c r="E807" s="360">
        <v>0.06</v>
      </c>
      <c r="F807" s="367"/>
      <c r="G807" s="360" t="s">
        <v>190</v>
      </c>
      <c r="H807" s="360">
        <f t="shared" si="86"/>
        <v>0.06</v>
      </c>
      <c r="I807" s="360">
        <f t="shared" si="85"/>
        <v>0</v>
      </c>
      <c r="J807" s="360"/>
      <c r="K807" s="360"/>
      <c r="L807" s="360">
        <v>0.06</v>
      </c>
      <c r="M807" s="360"/>
      <c r="N807" s="360"/>
      <c r="O807" s="360"/>
      <c r="P807" s="360"/>
      <c r="Q807" s="360"/>
      <c r="R807" s="360"/>
      <c r="S807" s="360">
        <f t="shared" si="84"/>
        <v>0</v>
      </c>
      <c r="T807" s="360"/>
      <c r="U807" s="360"/>
      <c r="V807" s="360"/>
      <c r="W807" s="360"/>
      <c r="X807" s="360"/>
      <c r="Y807" s="360"/>
      <c r="Z807" s="360">
        <f t="shared" si="87"/>
        <v>0</v>
      </c>
      <c r="AA807" s="360"/>
      <c r="AB807" s="360"/>
      <c r="AC807" s="360"/>
      <c r="AD807" s="360"/>
      <c r="AE807" s="360"/>
      <c r="AF807" s="360"/>
      <c r="AG807" s="360"/>
      <c r="AH807" s="360"/>
      <c r="AI807" s="360"/>
      <c r="AJ807" s="360"/>
      <c r="AK807" s="360"/>
      <c r="AL807" s="360"/>
      <c r="AM807" s="360"/>
      <c r="AN807" s="360"/>
      <c r="AO807" s="360"/>
      <c r="AP807" s="360">
        <f t="shared" si="88"/>
        <v>0</v>
      </c>
      <c r="AQ807" s="360"/>
      <c r="AR807" s="367"/>
      <c r="AS807" s="367"/>
      <c r="AT807" s="357" t="s">
        <v>2246</v>
      </c>
      <c r="AU807" s="498" t="s">
        <v>1799</v>
      </c>
      <c r="AV807" s="360" t="s">
        <v>197</v>
      </c>
      <c r="AW807" s="360" t="s">
        <v>198</v>
      </c>
      <c r="AX807" s="357"/>
      <c r="AY807" s="379"/>
      <c r="AZ807" s="380"/>
    </row>
    <row r="808" spans="1:52" s="356" customFormat="1" ht="15.6" customHeight="1">
      <c r="A808" s="425">
        <v>751</v>
      </c>
      <c r="B808" s="425">
        <v>47</v>
      </c>
      <c r="C808" s="357" t="s">
        <v>325</v>
      </c>
      <c r="D808" s="359" t="s">
        <v>2164</v>
      </c>
      <c r="E808" s="360">
        <v>0.1</v>
      </c>
      <c r="F808" s="367"/>
      <c r="G808" s="360" t="s">
        <v>311</v>
      </c>
      <c r="H808" s="360">
        <f t="shared" si="86"/>
        <v>0.1</v>
      </c>
      <c r="I808" s="360">
        <f t="shared" si="85"/>
        <v>0</v>
      </c>
      <c r="J808" s="360"/>
      <c r="K808" s="360"/>
      <c r="L808" s="360"/>
      <c r="M808" s="360"/>
      <c r="N808" s="360"/>
      <c r="O808" s="360">
        <v>0.1</v>
      </c>
      <c r="P808" s="360"/>
      <c r="Q808" s="360"/>
      <c r="R808" s="360"/>
      <c r="S808" s="360">
        <f t="shared" si="84"/>
        <v>0</v>
      </c>
      <c r="T808" s="360"/>
      <c r="U808" s="360"/>
      <c r="V808" s="360"/>
      <c r="W808" s="360"/>
      <c r="X808" s="360"/>
      <c r="Y808" s="360"/>
      <c r="Z808" s="360">
        <f t="shared" si="87"/>
        <v>0</v>
      </c>
      <c r="AA808" s="360"/>
      <c r="AB808" s="360"/>
      <c r="AC808" s="360"/>
      <c r="AD808" s="360"/>
      <c r="AE808" s="360"/>
      <c r="AF808" s="360"/>
      <c r="AG808" s="360"/>
      <c r="AH808" s="360"/>
      <c r="AI808" s="360"/>
      <c r="AJ808" s="360"/>
      <c r="AK808" s="360"/>
      <c r="AL808" s="360"/>
      <c r="AM808" s="360"/>
      <c r="AN808" s="360"/>
      <c r="AO808" s="360"/>
      <c r="AP808" s="360">
        <f t="shared" si="88"/>
        <v>0</v>
      </c>
      <c r="AQ808" s="360"/>
      <c r="AR808" s="367"/>
      <c r="AS808" s="367"/>
      <c r="AT808" s="357" t="s">
        <v>1430</v>
      </c>
      <c r="AU808" s="498" t="s">
        <v>1799</v>
      </c>
      <c r="AV808" s="360" t="s">
        <v>197</v>
      </c>
      <c r="AW808" s="360" t="s">
        <v>198</v>
      </c>
      <c r="AX808" s="357"/>
      <c r="AY808" s="379"/>
      <c r="AZ808" s="380"/>
    </row>
    <row r="809" spans="1:52" s="356" customFormat="1" ht="31.15" customHeight="1">
      <c r="A809" s="425">
        <v>751</v>
      </c>
      <c r="B809" s="425"/>
      <c r="C809" s="357" t="s">
        <v>325</v>
      </c>
      <c r="D809" s="372" t="s">
        <v>3291</v>
      </c>
      <c r="E809" s="504">
        <v>0.1</v>
      </c>
      <c r="F809" s="367"/>
      <c r="G809" s="360" t="s">
        <v>190</v>
      </c>
      <c r="H809" s="360">
        <f t="shared" si="86"/>
        <v>0.1</v>
      </c>
      <c r="I809" s="360">
        <f t="shared" si="85"/>
        <v>0</v>
      </c>
      <c r="J809" s="360"/>
      <c r="K809" s="360"/>
      <c r="L809" s="360">
        <v>0.1</v>
      </c>
      <c r="M809" s="360"/>
      <c r="N809" s="360"/>
      <c r="O809" s="360"/>
      <c r="P809" s="360"/>
      <c r="Q809" s="360"/>
      <c r="R809" s="360"/>
      <c r="S809" s="360">
        <f t="shared" si="84"/>
        <v>0</v>
      </c>
      <c r="T809" s="360"/>
      <c r="U809" s="360"/>
      <c r="V809" s="360"/>
      <c r="W809" s="360"/>
      <c r="X809" s="360"/>
      <c r="Y809" s="360"/>
      <c r="Z809" s="360">
        <f t="shared" si="87"/>
        <v>0</v>
      </c>
      <c r="AA809" s="360"/>
      <c r="AB809" s="360"/>
      <c r="AC809" s="360"/>
      <c r="AD809" s="360"/>
      <c r="AE809" s="360"/>
      <c r="AF809" s="360"/>
      <c r="AG809" s="360"/>
      <c r="AH809" s="360"/>
      <c r="AI809" s="360"/>
      <c r="AJ809" s="360"/>
      <c r="AK809" s="360"/>
      <c r="AL809" s="360"/>
      <c r="AM809" s="360"/>
      <c r="AN809" s="360"/>
      <c r="AO809" s="360"/>
      <c r="AP809" s="360">
        <f t="shared" si="88"/>
        <v>0</v>
      </c>
      <c r="AQ809" s="360"/>
      <c r="AR809" s="367"/>
      <c r="AS809" s="367"/>
      <c r="AT809" s="357"/>
      <c r="AU809" s="498" t="s">
        <v>155</v>
      </c>
      <c r="AV809" s="360" t="s">
        <v>197</v>
      </c>
      <c r="AW809" s="360" t="s">
        <v>198</v>
      </c>
      <c r="AX809" s="357"/>
      <c r="AY809" s="379"/>
      <c r="AZ809" s="380"/>
    </row>
    <row r="810" spans="1:52" s="356" customFormat="1" ht="15.6" customHeight="1">
      <c r="A810" s="373" t="s">
        <v>1322</v>
      </c>
      <c r="B810" s="373" t="s">
        <v>1322</v>
      </c>
      <c r="C810" s="373"/>
      <c r="D810" s="374" t="s">
        <v>2763</v>
      </c>
      <c r="E810" s="353"/>
      <c r="F810" s="375"/>
      <c r="G810" s="375"/>
      <c r="H810" s="375"/>
      <c r="I810" s="375">
        <f t="shared" si="85"/>
        <v>0</v>
      </c>
      <c r="J810" s="375"/>
      <c r="K810" s="375"/>
      <c r="L810" s="375"/>
      <c r="M810" s="375"/>
      <c r="N810" s="375"/>
      <c r="O810" s="375"/>
      <c r="P810" s="375"/>
      <c r="Q810" s="375"/>
      <c r="R810" s="375"/>
      <c r="S810" s="375">
        <f t="shared" si="84"/>
        <v>0</v>
      </c>
      <c r="T810" s="375"/>
      <c r="U810" s="375"/>
      <c r="V810" s="375"/>
      <c r="W810" s="375"/>
      <c r="X810" s="375"/>
      <c r="Y810" s="375"/>
      <c r="Z810" s="375">
        <f t="shared" si="87"/>
        <v>0</v>
      </c>
      <c r="AA810" s="375"/>
      <c r="AB810" s="375"/>
      <c r="AC810" s="375"/>
      <c r="AD810" s="375"/>
      <c r="AE810" s="375"/>
      <c r="AF810" s="375"/>
      <c r="AG810" s="375"/>
      <c r="AH810" s="375"/>
      <c r="AI810" s="375"/>
      <c r="AJ810" s="375"/>
      <c r="AK810" s="375"/>
      <c r="AL810" s="375"/>
      <c r="AM810" s="375"/>
      <c r="AN810" s="375"/>
      <c r="AO810" s="375"/>
      <c r="AP810" s="375">
        <f t="shared" si="88"/>
        <v>0</v>
      </c>
      <c r="AQ810" s="375"/>
      <c r="AR810" s="375"/>
      <c r="AS810" s="375"/>
      <c r="AT810" s="499"/>
      <c r="AU810" s="376"/>
      <c r="AV810" s="375"/>
      <c r="AW810" s="375"/>
      <c r="AX810" s="499"/>
      <c r="AY810" s="499"/>
      <c r="AZ810" s="373"/>
    </row>
    <row r="811" spans="1:52" s="356" customFormat="1" ht="15.6" customHeight="1">
      <c r="A811" s="357"/>
      <c r="B811" s="357">
        <v>1</v>
      </c>
      <c r="C811" s="357" t="s">
        <v>328</v>
      </c>
      <c r="D811" s="384" t="s">
        <v>2165</v>
      </c>
      <c r="E811" s="360">
        <v>0.27</v>
      </c>
      <c r="F811" s="361"/>
      <c r="G811" s="360" t="s">
        <v>340</v>
      </c>
      <c r="H811" s="360">
        <f t="shared" ref="H811:H836" si="89">SUM(I811,L811,M811,N811,O811,P811,Q811,R811,S811,Z811,AP811)</f>
        <v>0.27</v>
      </c>
      <c r="I811" s="360">
        <f t="shared" si="85"/>
        <v>0</v>
      </c>
      <c r="J811" s="360"/>
      <c r="K811" s="360"/>
      <c r="L811" s="360"/>
      <c r="M811" s="360"/>
      <c r="N811" s="360"/>
      <c r="O811" s="360"/>
      <c r="P811" s="360"/>
      <c r="Q811" s="360"/>
      <c r="R811" s="360"/>
      <c r="S811" s="360">
        <f t="shared" si="84"/>
        <v>0</v>
      </c>
      <c r="T811" s="360"/>
      <c r="U811" s="360"/>
      <c r="V811" s="360"/>
      <c r="W811" s="360"/>
      <c r="X811" s="360"/>
      <c r="Y811" s="360"/>
      <c r="Z811" s="360">
        <f t="shared" si="87"/>
        <v>0.27</v>
      </c>
      <c r="AA811" s="360">
        <v>0.27</v>
      </c>
      <c r="AB811" s="360"/>
      <c r="AC811" s="360"/>
      <c r="AD811" s="360"/>
      <c r="AE811" s="360"/>
      <c r="AF811" s="360"/>
      <c r="AG811" s="360"/>
      <c r="AH811" s="360"/>
      <c r="AI811" s="360"/>
      <c r="AJ811" s="360"/>
      <c r="AK811" s="360"/>
      <c r="AL811" s="360"/>
      <c r="AM811" s="360"/>
      <c r="AN811" s="360"/>
      <c r="AO811" s="360"/>
      <c r="AP811" s="360">
        <f t="shared" si="88"/>
        <v>0</v>
      </c>
      <c r="AQ811" s="360"/>
      <c r="AR811" s="360"/>
      <c r="AS811" s="360"/>
      <c r="AT811" s="360"/>
      <c r="AU811" s="360" t="s">
        <v>1793</v>
      </c>
      <c r="AV811" s="360" t="s">
        <v>197</v>
      </c>
      <c r="AW811" s="360" t="s">
        <v>198</v>
      </c>
      <c r="AX811" s="360"/>
      <c r="AY811" s="390"/>
      <c r="AZ811" s="505"/>
    </row>
    <row r="812" spans="1:52" s="356" customFormat="1" ht="15.6" customHeight="1">
      <c r="A812" s="357" t="s">
        <v>2166</v>
      </c>
      <c r="B812" s="357">
        <v>2</v>
      </c>
      <c r="C812" s="357" t="s">
        <v>328</v>
      </c>
      <c r="D812" s="384" t="s">
        <v>2167</v>
      </c>
      <c r="E812" s="360">
        <v>0.13</v>
      </c>
      <c r="F812" s="361"/>
      <c r="G812" s="360" t="s">
        <v>190</v>
      </c>
      <c r="H812" s="360">
        <f t="shared" si="89"/>
        <v>0.13</v>
      </c>
      <c r="I812" s="360">
        <f t="shared" si="85"/>
        <v>0</v>
      </c>
      <c r="J812" s="360"/>
      <c r="K812" s="360"/>
      <c r="L812" s="360">
        <v>0.13</v>
      </c>
      <c r="M812" s="360"/>
      <c r="N812" s="360"/>
      <c r="O812" s="360"/>
      <c r="P812" s="360"/>
      <c r="Q812" s="360"/>
      <c r="R812" s="360"/>
      <c r="S812" s="360">
        <f t="shared" si="84"/>
        <v>0</v>
      </c>
      <c r="T812" s="360"/>
      <c r="U812" s="360"/>
      <c r="V812" s="360"/>
      <c r="W812" s="360"/>
      <c r="X812" s="360"/>
      <c r="Y812" s="360"/>
      <c r="Z812" s="360">
        <f t="shared" si="87"/>
        <v>0</v>
      </c>
      <c r="AA812" s="360"/>
      <c r="AB812" s="360"/>
      <c r="AC812" s="360"/>
      <c r="AD812" s="360"/>
      <c r="AE812" s="360"/>
      <c r="AF812" s="360"/>
      <c r="AG812" s="360"/>
      <c r="AH812" s="360"/>
      <c r="AI812" s="360"/>
      <c r="AJ812" s="360"/>
      <c r="AK812" s="360"/>
      <c r="AL812" s="360"/>
      <c r="AM812" s="360"/>
      <c r="AN812" s="360"/>
      <c r="AO812" s="360"/>
      <c r="AP812" s="360">
        <f t="shared" si="88"/>
        <v>0</v>
      </c>
      <c r="AQ812" s="360"/>
      <c r="AR812" s="360"/>
      <c r="AS812" s="360"/>
      <c r="AT812" s="360" t="s">
        <v>2313</v>
      </c>
      <c r="AU812" s="360" t="s">
        <v>156</v>
      </c>
      <c r="AV812" s="360" t="s">
        <v>197</v>
      </c>
      <c r="AW812" s="360" t="s">
        <v>198</v>
      </c>
      <c r="AX812" s="358"/>
      <c r="AY812" s="400"/>
      <c r="AZ812" s="385"/>
    </row>
    <row r="813" spans="1:52" s="356" customFormat="1" ht="15.6" customHeight="1">
      <c r="A813" s="357">
        <v>813</v>
      </c>
      <c r="B813" s="357">
        <v>3</v>
      </c>
      <c r="C813" s="357" t="s">
        <v>328</v>
      </c>
      <c r="D813" s="382" t="s">
        <v>2168</v>
      </c>
      <c r="E813" s="360">
        <v>0.03</v>
      </c>
      <c r="F813" s="506"/>
      <c r="G813" s="357" t="s">
        <v>308</v>
      </c>
      <c r="H813" s="360">
        <f t="shared" si="89"/>
        <v>0.03</v>
      </c>
      <c r="I813" s="360">
        <f t="shared" si="85"/>
        <v>0</v>
      </c>
      <c r="J813" s="360"/>
      <c r="K813" s="360"/>
      <c r="L813" s="360"/>
      <c r="M813" s="360"/>
      <c r="N813" s="360">
        <v>0.03</v>
      </c>
      <c r="O813" s="360"/>
      <c r="P813" s="360"/>
      <c r="Q813" s="360"/>
      <c r="R813" s="360"/>
      <c r="S813" s="360">
        <f t="shared" si="84"/>
        <v>0</v>
      </c>
      <c r="T813" s="360"/>
      <c r="U813" s="360"/>
      <c r="V813" s="360"/>
      <c r="W813" s="360"/>
      <c r="X813" s="360"/>
      <c r="Y813" s="360"/>
      <c r="Z813" s="360">
        <f t="shared" si="87"/>
        <v>0</v>
      </c>
      <c r="AA813" s="360"/>
      <c r="AB813" s="360"/>
      <c r="AC813" s="360"/>
      <c r="AD813" s="360"/>
      <c r="AE813" s="360"/>
      <c r="AF813" s="360"/>
      <c r="AG813" s="360"/>
      <c r="AH813" s="360"/>
      <c r="AI813" s="360"/>
      <c r="AJ813" s="360"/>
      <c r="AK813" s="360"/>
      <c r="AL813" s="360"/>
      <c r="AM813" s="360"/>
      <c r="AN813" s="360"/>
      <c r="AO813" s="360"/>
      <c r="AP813" s="360">
        <f t="shared" si="88"/>
        <v>0</v>
      </c>
      <c r="AQ813" s="360"/>
      <c r="AR813" s="360"/>
      <c r="AS813" s="360"/>
      <c r="AT813" s="364" t="s">
        <v>1323</v>
      </c>
      <c r="AU813" s="357" t="s">
        <v>153</v>
      </c>
      <c r="AV813" s="360" t="s">
        <v>196</v>
      </c>
      <c r="AW813" s="360" t="s">
        <v>198</v>
      </c>
      <c r="AX813" s="364"/>
      <c r="AY813" s="379"/>
      <c r="AZ813" s="400"/>
    </row>
    <row r="814" spans="1:52" s="356" customFormat="1" ht="15.6" customHeight="1">
      <c r="A814" s="357">
        <v>814</v>
      </c>
      <c r="B814" s="357">
        <v>4</v>
      </c>
      <c r="C814" s="357" t="s">
        <v>328</v>
      </c>
      <c r="D814" s="396" t="s">
        <v>2169</v>
      </c>
      <c r="E814" s="360">
        <v>0.02</v>
      </c>
      <c r="F814" s="506"/>
      <c r="G814" s="357" t="s">
        <v>308</v>
      </c>
      <c r="H814" s="360">
        <f t="shared" si="89"/>
        <v>0.02</v>
      </c>
      <c r="I814" s="360">
        <f t="shared" si="85"/>
        <v>0</v>
      </c>
      <c r="J814" s="360"/>
      <c r="K814" s="360"/>
      <c r="L814" s="360"/>
      <c r="M814" s="360"/>
      <c r="N814" s="360">
        <v>0.02</v>
      </c>
      <c r="O814" s="360"/>
      <c r="P814" s="360"/>
      <c r="Q814" s="360"/>
      <c r="R814" s="360"/>
      <c r="S814" s="360">
        <f t="shared" si="84"/>
        <v>0</v>
      </c>
      <c r="T814" s="360"/>
      <c r="U814" s="360"/>
      <c r="V814" s="360"/>
      <c r="W814" s="360"/>
      <c r="X814" s="360"/>
      <c r="Y814" s="360"/>
      <c r="Z814" s="360">
        <f t="shared" si="87"/>
        <v>0</v>
      </c>
      <c r="AA814" s="360"/>
      <c r="AB814" s="360"/>
      <c r="AC814" s="360"/>
      <c r="AD814" s="360"/>
      <c r="AE814" s="360"/>
      <c r="AF814" s="360"/>
      <c r="AG814" s="360"/>
      <c r="AH814" s="360"/>
      <c r="AI814" s="360"/>
      <c r="AJ814" s="360"/>
      <c r="AK814" s="360"/>
      <c r="AL814" s="360"/>
      <c r="AM814" s="360"/>
      <c r="AN814" s="360"/>
      <c r="AO814" s="360"/>
      <c r="AP814" s="360">
        <f t="shared" si="88"/>
        <v>0</v>
      </c>
      <c r="AQ814" s="360"/>
      <c r="AR814" s="360"/>
      <c r="AS814" s="360"/>
      <c r="AT814" s="364" t="s">
        <v>1324</v>
      </c>
      <c r="AU814" s="357" t="s">
        <v>157</v>
      </c>
      <c r="AV814" s="360" t="s">
        <v>196</v>
      </c>
      <c r="AW814" s="360" t="s">
        <v>198</v>
      </c>
      <c r="AX814" s="364"/>
      <c r="AY814" s="379"/>
      <c r="AZ814" s="397"/>
    </row>
    <row r="815" spans="1:52" s="356" customFormat="1" ht="78" customHeight="1">
      <c r="A815" s="357">
        <v>815</v>
      </c>
      <c r="B815" s="357">
        <v>5</v>
      </c>
      <c r="C815" s="357" t="s">
        <v>328</v>
      </c>
      <c r="D815" s="359" t="s">
        <v>2170</v>
      </c>
      <c r="E815" s="360">
        <v>0.1</v>
      </c>
      <c r="F815" s="367"/>
      <c r="G815" s="360" t="s">
        <v>311</v>
      </c>
      <c r="H815" s="360">
        <f t="shared" si="89"/>
        <v>0.1</v>
      </c>
      <c r="I815" s="360">
        <f t="shared" si="85"/>
        <v>0</v>
      </c>
      <c r="J815" s="360"/>
      <c r="K815" s="360"/>
      <c r="L815" s="360"/>
      <c r="M815" s="360"/>
      <c r="N815" s="360"/>
      <c r="O815" s="360">
        <v>0.1</v>
      </c>
      <c r="P815" s="360"/>
      <c r="Q815" s="360"/>
      <c r="R815" s="360"/>
      <c r="S815" s="360">
        <f t="shared" si="84"/>
        <v>0</v>
      </c>
      <c r="T815" s="360"/>
      <c r="U815" s="360"/>
      <c r="V815" s="360"/>
      <c r="W815" s="360"/>
      <c r="X815" s="360"/>
      <c r="Y815" s="360"/>
      <c r="Z815" s="360">
        <f t="shared" si="87"/>
        <v>0</v>
      </c>
      <c r="AA815" s="360"/>
      <c r="AB815" s="360"/>
      <c r="AC815" s="360"/>
      <c r="AD815" s="360"/>
      <c r="AE815" s="360"/>
      <c r="AF815" s="360"/>
      <c r="AG815" s="360"/>
      <c r="AH815" s="360"/>
      <c r="AI815" s="360"/>
      <c r="AJ815" s="360"/>
      <c r="AK815" s="360"/>
      <c r="AL815" s="360"/>
      <c r="AM815" s="360"/>
      <c r="AN815" s="360"/>
      <c r="AO815" s="360"/>
      <c r="AP815" s="360">
        <f t="shared" si="88"/>
        <v>0</v>
      </c>
      <c r="AQ815" s="360"/>
      <c r="AR815" s="367"/>
      <c r="AS815" s="367"/>
      <c r="AT815" s="357" t="s">
        <v>3222</v>
      </c>
      <c r="AU815" s="368" t="s">
        <v>1801</v>
      </c>
      <c r="AV815" s="360" t="s">
        <v>197</v>
      </c>
      <c r="AW815" s="360" t="s">
        <v>198</v>
      </c>
      <c r="AX815" s="357" t="s">
        <v>2171</v>
      </c>
      <c r="AY815" s="379"/>
      <c r="AZ815" s="380"/>
    </row>
    <row r="816" spans="1:52" s="356" customFormat="1" ht="15.6" customHeight="1">
      <c r="A816" s="357">
        <v>816</v>
      </c>
      <c r="B816" s="357">
        <v>6</v>
      </c>
      <c r="C816" s="357" t="s">
        <v>328</v>
      </c>
      <c r="D816" s="359" t="s">
        <v>2172</v>
      </c>
      <c r="E816" s="360">
        <v>0.15</v>
      </c>
      <c r="F816" s="367"/>
      <c r="G816" s="360" t="s">
        <v>311</v>
      </c>
      <c r="H816" s="360">
        <f t="shared" si="89"/>
        <v>0.15</v>
      </c>
      <c r="I816" s="360">
        <f t="shared" si="85"/>
        <v>0</v>
      </c>
      <c r="J816" s="360"/>
      <c r="K816" s="360"/>
      <c r="L816" s="360"/>
      <c r="M816" s="360"/>
      <c r="N816" s="360"/>
      <c r="O816" s="360">
        <v>0.15</v>
      </c>
      <c r="P816" s="360"/>
      <c r="Q816" s="360"/>
      <c r="R816" s="360"/>
      <c r="S816" s="360">
        <f t="shared" si="84"/>
        <v>0</v>
      </c>
      <c r="T816" s="360"/>
      <c r="U816" s="360"/>
      <c r="V816" s="360"/>
      <c r="W816" s="360"/>
      <c r="X816" s="360"/>
      <c r="Y816" s="360"/>
      <c r="Z816" s="360">
        <f t="shared" si="87"/>
        <v>0</v>
      </c>
      <c r="AA816" s="360"/>
      <c r="AB816" s="360"/>
      <c r="AC816" s="360"/>
      <c r="AD816" s="360"/>
      <c r="AE816" s="360"/>
      <c r="AF816" s="360"/>
      <c r="AG816" s="360"/>
      <c r="AH816" s="360"/>
      <c r="AI816" s="360"/>
      <c r="AJ816" s="360"/>
      <c r="AK816" s="360"/>
      <c r="AL816" s="360"/>
      <c r="AM816" s="360"/>
      <c r="AN816" s="360"/>
      <c r="AO816" s="360"/>
      <c r="AP816" s="360">
        <f t="shared" si="88"/>
        <v>0</v>
      </c>
      <c r="AQ816" s="360"/>
      <c r="AR816" s="367"/>
      <c r="AS816" s="367"/>
      <c r="AT816" s="357" t="s">
        <v>2454</v>
      </c>
      <c r="AU816" s="368" t="s">
        <v>1795</v>
      </c>
      <c r="AV816" s="360" t="s">
        <v>197</v>
      </c>
      <c r="AW816" s="360" t="s">
        <v>198</v>
      </c>
      <c r="AX816" s="357"/>
      <c r="AY816" s="379"/>
      <c r="AZ816" s="380"/>
    </row>
    <row r="817" spans="1:52" s="356" customFormat="1" ht="15.6" customHeight="1">
      <c r="A817" s="357">
        <v>816</v>
      </c>
      <c r="B817" s="357">
        <v>7</v>
      </c>
      <c r="C817" s="357" t="s">
        <v>328</v>
      </c>
      <c r="D817" s="359" t="s">
        <v>2173</v>
      </c>
      <c r="E817" s="360">
        <v>0.06</v>
      </c>
      <c r="F817" s="367"/>
      <c r="G817" s="360" t="s">
        <v>308</v>
      </c>
      <c r="H817" s="360">
        <f t="shared" si="89"/>
        <v>0.06</v>
      </c>
      <c r="I817" s="360">
        <f t="shared" si="85"/>
        <v>0</v>
      </c>
      <c r="J817" s="360"/>
      <c r="K817" s="360"/>
      <c r="L817" s="360"/>
      <c r="M817" s="360"/>
      <c r="N817" s="360">
        <v>0.06</v>
      </c>
      <c r="O817" s="360"/>
      <c r="P817" s="360"/>
      <c r="Q817" s="360"/>
      <c r="R817" s="360"/>
      <c r="S817" s="360">
        <f t="shared" si="84"/>
        <v>0</v>
      </c>
      <c r="T817" s="360"/>
      <c r="U817" s="360"/>
      <c r="V817" s="360"/>
      <c r="W817" s="360"/>
      <c r="X817" s="360"/>
      <c r="Y817" s="360"/>
      <c r="Z817" s="360">
        <f t="shared" si="87"/>
        <v>0</v>
      </c>
      <c r="AA817" s="360"/>
      <c r="AB817" s="360"/>
      <c r="AC817" s="360"/>
      <c r="AD817" s="360"/>
      <c r="AE817" s="360"/>
      <c r="AF817" s="360"/>
      <c r="AG817" s="360"/>
      <c r="AH817" s="360"/>
      <c r="AI817" s="360"/>
      <c r="AJ817" s="360"/>
      <c r="AK817" s="360"/>
      <c r="AL817" s="360"/>
      <c r="AM817" s="360"/>
      <c r="AN817" s="360"/>
      <c r="AO817" s="360"/>
      <c r="AP817" s="360">
        <f t="shared" si="88"/>
        <v>0</v>
      </c>
      <c r="AQ817" s="360"/>
      <c r="AR817" s="367"/>
      <c r="AS817" s="367"/>
      <c r="AT817" s="357" t="s">
        <v>209</v>
      </c>
      <c r="AU817" s="368" t="s">
        <v>1796</v>
      </c>
      <c r="AV817" s="360" t="s">
        <v>197</v>
      </c>
      <c r="AW817" s="360" t="s">
        <v>198</v>
      </c>
      <c r="AX817" s="357"/>
      <c r="AY817" s="379"/>
      <c r="AZ817" s="380"/>
    </row>
    <row r="818" spans="1:52" s="356" customFormat="1" ht="15.6" customHeight="1">
      <c r="A818" s="357">
        <v>816</v>
      </c>
      <c r="B818" s="357">
        <v>8</v>
      </c>
      <c r="C818" s="357" t="s">
        <v>328</v>
      </c>
      <c r="D818" s="359" t="s">
        <v>1325</v>
      </c>
      <c r="E818" s="360">
        <v>0.22</v>
      </c>
      <c r="F818" s="367"/>
      <c r="G818" s="360" t="s">
        <v>305</v>
      </c>
      <c r="H818" s="360">
        <f t="shared" si="89"/>
        <v>0.22</v>
      </c>
      <c r="I818" s="360">
        <f t="shared" si="85"/>
        <v>0.22</v>
      </c>
      <c r="J818" s="360"/>
      <c r="K818" s="360">
        <v>0.22</v>
      </c>
      <c r="L818" s="360"/>
      <c r="M818" s="360"/>
      <c r="N818" s="360"/>
      <c r="O818" s="360"/>
      <c r="P818" s="360"/>
      <c r="Q818" s="360"/>
      <c r="R818" s="360"/>
      <c r="S818" s="360">
        <f t="shared" si="84"/>
        <v>0</v>
      </c>
      <c r="T818" s="360"/>
      <c r="U818" s="360"/>
      <c r="V818" s="360"/>
      <c r="W818" s="360"/>
      <c r="X818" s="360"/>
      <c r="Y818" s="360"/>
      <c r="Z818" s="360">
        <f t="shared" si="87"/>
        <v>0</v>
      </c>
      <c r="AA818" s="360"/>
      <c r="AB818" s="360"/>
      <c r="AC818" s="360"/>
      <c r="AD818" s="360"/>
      <c r="AE818" s="360"/>
      <c r="AF818" s="360"/>
      <c r="AG818" s="360"/>
      <c r="AH818" s="360"/>
      <c r="AI818" s="360"/>
      <c r="AJ818" s="360"/>
      <c r="AK818" s="360"/>
      <c r="AL818" s="360"/>
      <c r="AM818" s="360"/>
      <c r="AN818" s="360"/>
      <c r="AO818" s="360"/>
      <c r="AP818" s="360">
        <f t="shared" si="88"/>
        <v>0</v>
      </c>
      <c r="AQ818" s="360"/>
      <c r="AR818" s="367"/>
      <c r="AS818" s="367"/>
      <c r="AT818" s="357" t="s">
        <v>1052</v>
      </c>
      <c r="AU818" s="368" t="s">
        <v>1793</v>
      </c>
      <c r="AV818" s="360" t="s">
        <v>197</v>
      </c>
      <c r="AW818" s="360" t="s">
        <v>198</v>
      </c>
      <c r="AX818" s="357"/>
      <c r="AY818" s="379"/>
      <c r="AZ818" s="380"/>
    </row>
    <row r="819" spans="1:52" s="356" customFormat="1" ht="15.6" customHeight="1">
      <c r="A819" s="357">
        <v>774</v>
      </c>
      <c r="B819" s="357">
        <v>9</v>
      </c>
      <c r="C819" s="357" t="s">
        <v>328</v>
      </c>
      <c r="D819" s="382" t="s">
        <v>2174</v>
      </c>
      <c r="E819" s="360">
        <v>0.03</v>
      </c>
      <c r="F819" s="361"/>
      <c r="G819" s="360" t="s">
        <v>305</v>
      </c>
      <c r="H819" s="360">
        <f t="shared" si="89"/>
        <v>0.03</v>
      </c>
      <c r="I819" s="360">
        <f t="shared" si="85"/>
        <v>0.03</v>
      </c>
      <c r="J819" s="360"/>
      <c r="K819" s="360">
        <v>0.03</v>
      </c>
      <c r="L819" s="360"/>
      <c r="M819" s="360"/>
      <c r="N819" s="360"/>
      <c r="O819" s="360"/>
      <c r="P819" s="360"/>
      <c r="Q819" s="360"/>
      <c r="R819" s="360"/>
      <c r="S819" s="360">
        <f t="shared" si="84"/>
        <v>0</v>
      </c>
      <c r="T819" s="360"/>
      <c r="U819" s="360"/>
      <c r="V819" s="360"/>
      <c r="W819" s="360"/>
      <c r="X819" s="360"/>
      <c r="Y819" s="360"/>
      <c r="Z819" s="360">
        <f t="shared" si="87"/>
        <v>0</v>
      </c>
      <c r="AA819" s="360"/>
      <c r="AB819" s="360"/>
      <c r="AC819" s="360"/>
      <c r="AD819" s="360"/>
      <c r="AE819" s="360"/>
      <c r="AF819" s="360"/>
      <c r="AG819" s="360"/>
      <c r="AH819" s="360"/>
      <c r="AI819" s="360"/>
      <c r="AJ819" s="360"/>
      <c r="AK819" s="360"/>
      <c r="AL819" s="360"/>
      <c r="AM819" s="360"/>
      <c r="AN819" s="360"/>
      <c r="AO819" s="360"/>
      <c r="AP819" s="360">
        <f t="shared" si="88"/>
        <v>0</v>
      </c>
      <c r="AQ819" s="360"/>
      <c r="AR819" s="360"/>
      <c r="AS819" s="360"/>
      <c r="AT819" s="364" t="s">
        <v>1315</v>
      </c>
      <c r="AU819" s="358" t="s">
        <v>1796</v>
      </c>
      <c r="AV819" s="360" t="s">
        <v>196</v>
      </c>
      <c r="AW819" s="360" t="s">
        <v>198</v>
      </c>
      <c r="AX819" s="364"/>
      <c r="AY819" s="364"/>
      <c r="AZ819" s="400"/>
    </row>
    <row r="820" spans="1:52" s="356" customFormat="1" ht="15.6" customHeight="1">
      <c r="A820" s="357">
        <v>776</v>
      </c>
      <c r="B820" s="357">
        <v>10</v>
      </c>
      <c r="C820" s="357" t="s">
        <v>328</v>
      </c>
      <c r="D820" s="382" t="s">
        <v>2175</v>
      </c>
      <c r="E820" s="360">
        <v>0.06</v>
      </c>
      <c r="F820" s="361"/>
      <c r="G820" s="360" t="s">
        <v>308</v>
      </c>
      <c r="H820" s="360">
        <f t="shared" si="89"/>
        <v>0.06</v>
      </c>
      <c r="I820" s="360">
        <f t="shared" si="85"/>
        <v>0</v>
      </c>
      <c r="J820" s="360"/>
      <c r="K820" s="360"/>
      <c r="L820" s="360"/>
      <c r="M820" s="360"/>
      <c r="N820" s="360">
        <v>0.06</v>
      </c>
      <c r="O820" s="360"/>
      <c r="P820" s="360"/>
      <c r="Q820" s="360"/>
      <c r="R820" s="360"/>
      <c r="S820" s="360">
        <f t="shared" si="84"/>
        <v>0</v>
      </c>
      <c r="T820" s="360"/>
      <c r="U820" s="360"/>
      <c r="V820" s="360"/>
      <c r="W820" s="360"/>
      <c r="X820" s="360"/>
      <c r="Y820" s="360"/>
      <c r="Z820" s="360">
        <f t="shared" si="87"/>
        <v>0</v>
      </c>
      <c r="AA820" s="360"/>
      <c r="AB820" s="360"/>
      <c r="AC820" s="360"/>
      <c r="AD820" s="360"/>
      <c r="AE820" s="360"/>
      <c r="AF820" s="360"/>
      <c r="AG820" s="360"/>
      <c r="AH820" s="360"/>
      <c r="AI820" s="360"/>
      <c r="AJ820" s="360"/>
      <c r="AK820" s="360"/>
      <c r="AL820" s="360"/>
      <c r="AM820" s="360"/>
      <c r="AN820" s="360"/>
      <c r="AO820" s="360"/>
      <c r="AP820" s="360">
        <f t="shared" si="88"/>
        <v>0</v>
      </c>
      <c r="AQ820" s="360"/>
      <c r="AR820" s="360"/>
      <c r="AS820" s="360"/>
      <c r="AT820" s="364" t="s">
        <v>1316</v>
      </c>
      <c r="AU820" s="358" t="s">
        <v>1796</v>
      </c>
      <c r="AV820" s="360" t="s">
        <v>196</v>
      </c>
      <c r="AW820" s="360" t="s">
        <v>198</v>
      </c>
      <c r="AX820" s="364"/>
      <c r="AY820" s="364"/>
      <c r="AZ820" s="400"/>
    </row>
    <row r="821" spans="1:52" s="356" customFormat="1" ht="15.6" customHeight="1">
      <c r="A821" s="357">
        <v>777</v>
      </c>
      <c r="B821" s="357">
        <v>11</v>
      </c>
      <c r="C821" s="357" t="s">
        <v>328</v>
      </c>
      <c r="D821" s="396" t="s">
        <v>1317</v>
      </c>
      <c r="E821" s="360">
        <v>0.04</v>
      </c>
      <c r="F821" s="361"/>
      <c r="G821" s="360" t="s">
        <v>308</v>
      </c>
      <c r="H821" s="360">
        <f t="shared" si="89"/>
        <v>0.04</v>
      </c>
      <c r="I821" s="360">
        <f t="shared" si="85"/>
        <v>0</v>
      </c>
      <c r="J821" s="360"/>
      <c r="K821" s="360"/>
      <c r="L821" s="360"/>
      <c r="M821" s="360"/>
      <c r="N821" s="360">
        <v>0.04</v>
      </c>
      <c r="O821" s="360"/>
      <c r="P821" s="360"/>
      <c r="Q821" s="360"/>
      <c r="R821" s="360"/>
      <c r="S821" s="360">
        <f t="shared" si="84"/>
        <v>0</v>
      </c>
      <c r="T821" s="360"/>
      <c r="U821" s="360"/>
      <c r="V821" s="360"/>
      <c r="W821" s="360"/>
      <c r="X821" s="360"/>
      <c r="Y821" s="360"/>
      <c r="Z821" s="360">
        <f t="shared" si="87"/>
        <v>0</v>
      </c>
      <c r="AA821" s="360"/>
      <c r="AB821" s="360"/>
      <c r="AC821" s="360"/>
      <c r="AD821" s="360"/>
      <c r="AE821" s="360"/>
      <c r="AF821" s="360"/>
      <c r="AG821" s="360"/>
      <c r="AH821" s="360"/>
      <c r="AI821" s="360"/>
      <c r="AJ821" s="360"/>
      <c r="AK821" s="360"/>
      <c r="AL821" s="360"/>
      <c r="AM821" s="360"/>
      <c r="AN821" s="360"/>
      <c r="AO821" s="360"/>
      <c r="AP821" s="360">
        <f t="shared" si="88"/>
        <v>0</v>
      </c>
      <c r="AQ821" s="360"/>
      <c r="AR821" s="360"/>
      <c r="AS821" s="360"/>
      <c r="AT821" s="471" t="s">
        <v>3227</v>
      </c>
      <c r="AU821" s="358" t="s">
        <v>1796</v>
      </c>
      <c r="AV821" s="360" t="s">
        <v>196</v>
      </c>
      <c r="AW821" s="360" t="s">
        <v>198</v>
      </c>
      <c r="AX821" s="471"/>
      <c r="AY821" s="471"/>
      <c r="AZ821" s="397"/>
    </row>
    <row r="822" spans="1:52" s="356" customFormat="1" ht="15.6" customHeight="1">
      <c r="A822" s="357">
        <v>790</v>
      </c>
      <c r="B822" s="357">
        <v>12</v>
      </c>
      <c r="C822" s="357" t="s">
        <v>328</v>
      </c>
      <c r="D822" s="382" t="s">
        <v>2176</v>
      </c>
      <c r="E822" s="360">
        <v>0.08</v>
      </c>
      <c r="F822" s="361"/>
      <c r="G822" s="360" t="s">
        <v>308</v>
      </c>
      <c r="H822" s="360">
        <f t="shared" si="89"/>
        <v>0.08</v>
      </c>
      <c r="I822" s="360">
        <f t="shared" si="85"/>
        <v>0</v>
      </c>
      <c r="J822" s="360"/>
      <c r="K822" s="360"/>
      <c r="L822" s="360"/>
      <c r="M822" s="360"/>
      <c r="N822" s="360">
        <v>0.08</v>
      </c>
      <c r="O822" s="360"/>
      <c r="P822" s="360"/>
      <c r="Q822" s="360"/>
      <c r="R822" s="360"/>
      <c r="S822" s="360">
        <f t="shared" si="84"/>
        <v>0</v>
      </c>
      <c r="T822" s="360"/>
      <c r="U822" s="360"/>
      <c r="V822" s="360"/>
      <c r="W822" s="360"/>
      <c r="X822" s="360"/>
      <c r="Y822" s="360"/>
      <c r="Z822" s="360">
        <f t="shared" si="87"/>
        <v>0</v>
      </c>
      <c r="AA822" s="360"/>
      <c r="AB822" s="360"/>
      <c r="AC822" s="360"/>
      <c r="AD822" s="360"/>
      <c r="AE822" s="360"/>
      <c r="AF822" s="360"/>
      <c r="AG822" s="360"/>
      <c r="AH822" s="360"/>
      <c r="AI822" s="360"/>
      <c r="AJ822" s="360"/>
      <c r="AK822" s="360"/>
      <c r="AL822" s="360"/>
      <c r="AM822" s="360"/>
      <c r="AN822" s="360"/>
      <c r="AO822" s="360"/>
      <c r="AP822" s="360">
        <f t="shared" si="88"/>
        <v>0</v>
      </c>
      <c r="AQ822" s="360"/>
      <c r="AR822" s="448"/>
      <c r="AS822" s="448"/>
      <c r="AT822" s="357" t="s">
        <v>1318</v>
      </c>
      <c r="AU822" s="357" t="s">
        <v>159</v>
      </c>
      <c r="AV822" s="360" t="s">
        <v>196</v>
      </c>
      <c r="AW822" s="360" t="s">
        <v>198</v>
      </c>
      <c r="AX822" s="379"/>
      <c r="AY822" s="379"/>
      <c r="AZ822" s="400"/>
    </row>
    <row r="823" spans="1:52" s="356" customFormat="1" ht="15.6" customHeight="1">
      <c r="A823" s="357">
        <v>790</v>
      </c>
      <c r="B823" s="357">
        <v>13</v>
      </c>
      <c r="C823" s="357" t="s">
        <v>328</v>
      </c>
      <c r="D823" s="382" t="s">
        <v>2177</v>
      </c>
      <c r="E823" s="360">
        <v>0.03</v>
      </c>
      <c r="F823" s="361"/>
      <c r="G823" s="360" t="s">
        <v>308</v>
      </c>
      <c r="H823" s="360">
        <f t="shared" si="89"/>
        <v>0.03</v>
      </c>
      <c r="I823" s="360">
        <f t="shared" si="85"/>
        <v>0</v>
      </c>
      <c r="J823" s="360"/>
      <c r="K823" s="360"/>
      <c r="L823" s="360"/>
      <c r="M823" s="360"/>
      <c r="N823" s="360">
        <v>0.03</v>
      </c>
      <c r="O823" s="360"/>
      <c r="P823" s="360"/>
      <c r="Q823" s="360"/>
      <c r="R823" s="360"/>
      <c r="S823" s="360">
        <f t="shared" si="84"/>
        <v>0</v>
      </c>
      <c r="T823" s="360"/>
      <c r="U823" s="360"/>
      <c r="V823" s="360"/>
      <c r="W823" s="360"/>
      <c r="X823" s="360"/>
      <c r="Y823" s="360"/>
      <c r="Z823" s="360">
        <f t="shared" si="87"/>
        <v>0</v>
      </c>
      <c r="AA823" s="360"/>
      <c r="AB823" s="360"/>
      <c r="AC823" s="360"/>
      <c r="AD823" s="360"/>
      <c r="AE823" s="360"/>
      <c r="AF823" s="360"/>
      <c r="AG823" s="360"/>
      <c r="AH823" s="360"/>
      <c r="AI823" s="360"/>
      <c r="AJ823" s="360"/>
      <c r="AK823" s="360"/>
      <c r="AL823" s="360"/>
      <c r="AM823" s="360"/>
      <c r="AN823" s="360"/>
      <c r="AO823" s="360"/>
      <c r="AP823" s="360">
        <f t="shared" si="88"/>
        <v>0</v>
      </c>
      <c r="AQ823" s="360"/>
      <c r="AR823" s="448"/>
      <c r="AS823" s="448"/>
      <c r="AT823" s="357" t="s">
        <v>1319</v>
      </c>
      <c r="AU823" s="357" t="s">
        <v>159</v>
      </c>
      <c r="AV823" s="360" t="s">
        <v>197</v>
      </c>
      <c r="AW823" s="360" t="s">
        <v>198</v>
      </c>
      <c r="AX823" s="379"/>
      <c r="AY823" s="379"/>
      <c r="AZ823" s="400"/>
    </row>
    <row r="824" spans="1:52" s="356" customFormat="1" ht="15.6" customHeight="1">
      <c r="A824" s="357">
        <v>790</v>
      </c>
      <c r="B824" s="357">
        <v>14</v>
      </c>
      <c r="C824" s="357" t="s">
        <v>328</v>
      </c>
      <c r="D824" s="382" t="s">
        <v>2177</v>
      </c>
      <c r="E824" s="360">
        <v>0.03</v>
      </c>
      <c r="F824" s="361"/>
      <c r="G824" s="360" t="s">
        <v>308</v>
      </c>
      <c r="H824" s="360">
        <f t="shared" si="89"/>
        <v>0.03</v>
      </c>
      <c r="I824" s="360">
        <f t="shared" si="85"/>
        <v>0</v>
      </c>
      <c r="J824" s="360"/>
      <c r="K824" s="360"/>
      <c r="L824" s="360"/>
      <c r="M824" s="360"/>
      <c r="N824" s="360">
        <v>0.03</v>
      </c>
      <c r="O824" s="360"/>
      <c r="P824" s="360"/>
      <c r="Q824" s="360"/>
      <c r="R824" s="360"/>
      <c r="S824" s="360">
        <f t="shared" si="84"/>
        <v>0</v>
      </c>
      <c r="T824" s="360"/>
      <c r="U824" s="360"/>
      <c r="V824" s="360"/>
      <c r="W824" s="360"/>
      <c r="X824" s="360"/>
      <c r="Y824" s="360"/>
      <c r="Z824" s="360">
        <f t="shared" si="87"/>
        <v>0</v>
      </c>
      <c r="AA824" s="360"/>
      <c r="AB824" s="360"/>
      <c r="AC824" s="360"/>
      <c r="AD824" s="360"/>
      <c r="AE824" s="360"/>
      <c r="AF824" s="360"/>
      <c r="AG824" s="360"/>
      <c r="AH824" s="360"/>
      <c r="AI824" s="360"/>
      <c r="AJ824" s="360"/>
      <c r="AK824" s="360"/>
      <c r="AL824" s="360"/>
      <c r="AM824" s="360"/>
      <c r="AN824" s="360"/>
      <c r="AO824" s="360"/>
      <c r="AP824" s="360">
        <f t="shared" si="88"/>
        <v>0</v>
      </c>
      <c r="AQ824" s="360"/>
      <c r="AR824" s="448"/>
      <c r="AS824" s="448"/>
      <c r="AT824" s="357" t="s">
        <v>2446</v>
      </c>
      <c r="AU824" s="357" t="s">
        <v>159</v>
      </c>
      <c r="AV824" s="360" t="s">
        <v>197</v>
      </c>
      <c r="AW824" s="360" t="s">
        <v>198</v>
      </c>
      <c r="AX824" s="379"/>
      <c r="AY824" s="379"/>
      <c r="AZ824" s="400"/>
    </row>
    <row r="825" spans="1:52" s="356" customFormat="1" ht="15.6" customHeight="1">
      <c r="A825" s="357">
        <v>790</v>
      </c>
      <c r="B825" s="357">
        <v>15</v>
      </c>
      <c r="C825" s="357" t="s">
        <v>328</v>
      </c>
      <c r="D825" s="382" t="s">
        <v>2177</v>
      </c>
      <c r="E825" s="360">
        <v>0.03</v>
      </c>
      <c r="F825" s="361"/>
      <c r="G825" s="360" t="s">
        <v>308</v>
      </c>
      <c r="H825" s="360">
        <f t="shared" si="89"/>
        <v>0.03</v>
      </c>
      <c r="I825" s="360">
        <f t="shared" si="85"/>
        <v>0</v>
      </c>
      <c r="J825" s="360"/>
      <c r="K825" s="360"/>
      <c r="L825" s="360"/>
      <c r="M825" s="360"/>
      <c r="N825" s="360">
        <v>0.03</v>
      </c>
      <c r="O825" s="360"/>
      <c r="P825" s="360"/>
      <c r="Q825" s="360"/>
      <c r="R825" s="360"/>
      <c r="S825" s="360">
        <f t="shared" si="84"/>
        <v>0</v>
      </c>
      <c r="T825" s="360"/>
      <c r="U825" s="360"/>
      <c r="V825" s="360"/>
      <c r="W825" s="360"/>
      <c r="X825" s="360"/>
      <c r="Y825" s="360"/>
      <c r="Z825" s="360">
        <f t="shared" si="87"/>
        <v>0</v>
      </c>
      <c r="AA825" s="360"/>
      <c r="AB825" s="360"/>
      <c r="AC825" s="360"/>
      <c r="AD825" s="360"/>
      <c r="AE825" s="360"/>
      <c r="AF825" s="360"/>
      <c r="AG825" s="360"/>
      <c r="AH825" s="360"/>
      <c r="AI825" s="360"/>
      <c r="AJ825" s="360"/>
      <c r="AK825" s="360"/>
      <c r="AL825" s="360"/>
      <c r="AM825" s="360"/>
      <c r="AN825" s="360"/>
      <c r="AO825" s="360"/>
      <c r="AP825" s="360">
        <f t="shared" si="88"/>
        <v>0</v>
      </c>
      <c r="AQ825" s="360"/>
      <c r="AR825" s="448"/>
      <c r="AS825" s="448"/>
      <c r="AT825" s="357" t="s">
        <v>1320</v>
      </c>
      <c r="AU825" s="357" t="s">
        <v>159</v>
      </c>
      <c r="AV825" s="360" t="s">
        <v>197</v>
      </c>
      <c r="AW825" s="360" t="s">
        <v>198</v>
      </c>
      <c r="AX825" s="379"/>
      <c r="AY825" s="379"/>
      <c r="AZ825" s="400"/>
    </row>
    <row r="826" spans="1:52" s="356" customFormat="1" ht="15.6" customHeight="1">
      <c r="A826" s="357">
        <v>790</v>
      </c>
      <c r="B826" s="357">
        <v>16</v>
      </c>
      <c r="C826" s="357" t="s">
        <v>328</v>
      </c>
      <c r="D826" s="382" t="s">
        <v>2177</v>
      </c>
      <c r="E826" s="360">
        <v>0.03</v>
      </c>
      <c r="F826" s="361"/>
      <c r="G826" s="360" t="s">
        <v>308</v>
      </c>
      <c r="H826" s="360">
        <f t="shared" si="89"/>
        <v>0.03</v>
      </c>
      <c r="I826" s="360">
        <f t="shared" si="85"/>
        <v>0</v>
      </c>
      <c r="J826" s="360"/>
      <c r="K826" s="360"/>
      <c r="L826" s="360"/>
      <c r="M826" s="360"/>
      <c r="N826" s="360">
        <v>0.03</v>
      </c>
      <c r="O826" s="360"/>
      <c r="P826" s="360"/>
      <c r="Q826" s="360"/>
      <c r="R826" s="360"/>
      <c r="S826" s="360">
        <f t="shared" si="84"/>
        <v>0</v>
      </c>
      <c r="T826" s="360"/>
      <c r="U826" s="360"/>
      <c r="V826" s="360"/>
      <c r="W826" s="360"/>
      <c r="X826" s="360"/>
      <c r="Y826" s="360"/>
      <c r="Z826" s="360">
        <f t="shared" si="87"/>
        <v>0</v>
      </c>
      <c r="AA826" s="360"/>
      <c r="AB826" s="360"/>
      <c r="AC826" s="360"/>
      <c r="AD826" s="360"/>
      <c r="AE826" s="360"/>
      <c r="AF826" s="360"/>
      <c r="AG826" s="360"/>
      <c r="AH826" s="360"/>
      <c r="AI826" s="360"/>
      <c r="AJ826" s="360"/>
      <c r="AK826" s="360"/>
      <c r="AL826" s="360"/>
      <c r="AM826" s="360"/>
      <c r="AN826" s="360"/>
      <c r="AO826" s="360"/>
      <c r="AP826" s="360">
        <f t="shared" si="88"/>
        <v>0</v>
      </c>
      <c r="AQ826" s="360"/>
      <c r="AR826" s="448"/>
      <c r="AS826" s="448"/>
      <c r="AT826" s="357" t="s">
        <v>202</v>
      </c>
      <c r="AU826" s="357" t="s">
        <v>159</v>
      </c>
      <c r="AV826" s="360" t="s">
        <v>197</v>
      </c>
      <c r="AW826" s="360" t="s">
        <v>198</v>
      </c>
      <c r="AX826" s="379"/>
      <c r="AY826" s="379"/>
      <c r="AZ826" s="400"/>
    </row>
    <row r="827" spans="1:52" s="356" customFormat="1" ht="15.6" customHeight="1">
      <c r="A827" s="357">
        <v>797</v>
      </c>
      <c r="B827" s="357">
        <v>17</v>
      </c>
      <c r="C827" s="357" t="s">
        <v>328</v>
      </c>
      <c r="D827" s="396" t="s">
        <v>2178</v>
      </c>
      <c r="E827" s="360">
        <v>0.08</v>
      </c>
      <c r="F827" s="361"/>
      <c r="G827" s="360" t="s">
        <v>311</v>
      </c>
      <c r="H827" s="360">
        <f t="shared" si="89"/>
        <v>0.08</v>
      </c>
      <c r="I827" s="360">
        <f t="shared" si="85"/>
        <v>0</v>
      </c>
      <c r="J827" s="360"/>
      <c r="K827" s="360"/>
      <c r="L827" s="360"/>
      <c r="M827" s="360"/>
      <c r="N827" s="360"/>
      <c r="O827" s="360">
        <v>0.08</v>
      </c>
      <c r="P827" s="360"/>
      <c r="Q827" s="360"/>
      <c r="R827" s="360"/>
      <c r="S827" s="360">
        <f t="shared" si="84"/>
        <v>0</v>
      </c>
      <c r="T827" s="360"/>
      <c r="U827" s="360"/>
      <c r="V827" s="360"/>
      <c r="W827" s="360"/>
      <c r="X827" s="360"/>
      <c r="Y827" s="360"/>
      <c r="Z827" s="360">
        <f t="shared" si="87"/>
        <v>0</v>
      </c>
      <c r="AA827" s="360"/>
      <c r="AB827" s="360"/>
      <c r="AC827" s="360"/>
      <c r="AD827" s="360"/>
      <c r="AE827" s="360"/>
      <c r="AF827" s="360"/>
      <c r="AG827" s="360"/>
      <c r="AH827" s="360"/>
      <c r="AI827" s="360"/>
      <c r="AJ827" s="360"/>
      <c r="AK827" s="360"/>
      <c r="AL827" s="360"/>
      <c r="AM827" s="360"/>
      <c r="AN827" s="360"/>
      <c r="AO827" s="360"/>
      <c r="AP827" s="360">
        <f t="shared" si="88"/>
        <v>0</v>
      </c>
      <c r="AQ827" s="360"/>
      <c r="AR827" s="507"/>
      <c r="AS827" s="507"/>
      <c r="AT827" s="403" t="s">
        <v>1321</v>
      </c>
      <c r="AU827" s="357" t="s">
        <v>156</v>
      </c>
      <c r="AV827" s="360" t="s">
        <v>196</v>
      </c>
      <c r="AW827" s="360" t="s">
        <v>198</v>
      </c>
      <c r="AX827" s="403"/>
      <c r="AY827" s="508"/>
      <c r="AZ827" s="509"/>
    </row>
    <row r="828" spans="1:52" s="356" customFormat="1" ht="15.6" customHeight="1">
      <c r="A828" s="357">
        <v>790</v>
      </c>
      <c r="B828" s="357">
        <v>18</v>
      </c>
      <c r="C828" s="357" t="s">
        <v>328</v>
      </c>
      <c r="D828" s="382" t="s">
        <v>2176</v>
      </c>
      <c r="E828" s="360">
        <v>0.02</v>
      </c>
      <c r="F828" s="361"/>
      <c r="G828" s="360" t="s">
        <v>308</v>
      </c>
      <c r="H828" s="360">
        <f t="shared" si="89"/>
        <v>0.02</v>
      </c>
      <c r="I828" s="360">
        <f t="shared" si="85"/>
        <v>0</v>
      </c>
      <c r="J828" s="360"/>
      <c r="K828" s="360"/>
      <c r="L828" s="360"/>
      <c r="M828" s="360"/>
      <c r="N828" s="360">
        <v>0.02</v>
      </c>
      <c r="O828" s="360"/>
      <c r="P828" s="360"/>
      <c r="Q828" s="360"/>
      <c r="R828" s="360"/>
      <c r="S828" s="360">
        <f t="shared" si="84"/>
        <v>0</v>
      </c>
      <c r="T828" s="360"/>
      <c r="U828" s="360"/>
      <c r="V828" s="360"/>
      <c r="W828" s="360"/>
      <c r="X828" s="360"/>
      <c r="Y828" s="360"/>
      <c r="Z828" s="360">
        <f t="shared" si="87"/>
        <v>0</v>
      </c>
      <c r="AA828" s="360"/>
      <c r="AB828" s="360"/>
      <c r="AC828" s="360"/>
      <c r="AD828" s="360"/>
      <c r="AE828" s="360"/>
      <c r="AF828" s="360"/>
      <c r="AG828" s="360"/>
      <c r="AH828" s="360"/>
      <c r="AI828" s="360"/>
      <c r="AJ828" s="360"/>
      <c r="AK828" s="360"/>
      <c r="AL828" s="360"/>
      <c r="AM828" s="360"/>
      <c r="AN828" s="360"/>
      <c r="AO828" s="360"/>
      <c r="AP828" s="360">
        <f t="shared" si="88"/>
        <v>0</v>
      </c>
      <c r="AQ828" s="360"/>
      <c r="AR828" s="448"/>
      <c r="AS828" s="448"/>
      <c r="AT828" s="357" t="s">
        <v>795</v>
      </c>
      <c r="AU828" s="357" t="s">
        <v>159</v>
      </c>
      <c r="AV828" s="360" t="s">
        <v>197</v>
      </c>
      <c r="AW828" s="360" t="s">
        <v>198</v>
      </c>
      <c r="AX828" s="379"/>
      <c r="AY828" s="379"/>
      <c r="AZ828" s="400"/>
    </row>
    <row r="829" spans="1:52" s="356" customFormat="1" ht="15.6" customHeight="1">
      <c r="A829" s="357">
        <v>790</v>
      </c>
      <c r="B829" s="357">
        <v>19</v>
      </c>
      <c r="C829" s="357" t="s">
        <v>328</v>
      </c>
      <c r="D829" s="382" t="s">
        <v>2176</v>
      </c>
      <c r="E829" s="360">
        <v>0.05</v>
      </c>
      <c r="F829" s="361"/>
      <c r="G829" s="360" t="s">
        <v>308</v>
      </c>
      <c r="H829" s="360">
        <f t="shared" si="89"/>
        <v>0.05</v>
      </c>
      <c r="I829" s="360">
        <f t="shared" si="85"/>
        <v>0</v>
      </c>
      <c r="J829" s="360"/>
      <c r="K829" s="360"/>
      <c r="L829" s="360"/>
      <c r="M829" s="360"/>
      <c r="N829" s="360">
        <v>0.05</v>
      </c>
      <c r="O829" s="360"/>
      <c r="P829" s="360"/>
      <c r="Q829" s="360"/>
      <c r="R829" s="360"/>
      <c r="S829" s="360">
        <f t="shared" si="84"/>
        <v>0</v>
      </c>
      <c r="T829" s="360"/>
      <c r="U829" s="360"/>
      <c r="V829" s="360"/>
      <c r="W829" s="360"/>
      <c r="X829" s="360"/>
      <c r="Y829" s="360"/>
      <c r="Z829" s="360">
        <f t="shared" si="87"/>
        <v>0</v>
      </c>
      <c r="AA829" s="360"/>
      <c r="AB829" s="360"/>
      <c r="AC829" s="360"/>
      <c r="AD829" s="360"/>
      <c r="AE829" s="360"/>
      <c r="AF829" s="360"/>
      <c r="AG829" s="360"/>
      <c r="AH829" s="360"/>
      <c r="AI829" s="360"/>
      <c r="AJ829" s="360"/>
      <c r="AK829" s="360"/>
      <c r="AL829" s="360"/>
      <c r="AM829" s="360"/>
      <c r="AN829" s="360"/>
      <c r="AO829" s="360"/>
      <c r="AP829" s="360">
        <f t="shared" si="88"/>
        <v>0</v>
      </c>
      <c r="AQ829" s="360"/>
      <c r="AR829" s="448"/>
      <c r="AS829" s="448"/>
      <c r="AT829" s="357" t="s">
        <v>793</v>
      </c>
      <c r="AU829" s="357" t="s">
        <v>159</v>
      </c>
      <c r="AV829" s="360" t="s">
        <v>197</v>
      </c>
      <c r="AW829" s="360" t="s">
        <v>198</v>
      </c>
      <c r="AX829" s="379"/>
      <c r="AY829" s="379"/>
      <c r="AZ829" s="400"/>
    </row>
    <row r="830" spans="1:52" s="356" customFormat="1" ht="15.6" customHeight="1">
      <c r="A830" s="357">
        <v>790</v>
      </c>
      <c r="B830" s="357">
        <v>20</v>
      </c>
      <c r="C830" s="357" t="s">
        <v>328</v>
      </c>
      <c r="D830" s="382" t="s">
        <v>2176</v>
      </c>
      <c r="E830" s="360">
        <v>0.05</v>
      </c>
      <c r="F830" s="361"/>
      <c r="G830" s="360" t="s">
        <v>308</v>
      </c>
      <c r="H830" s="360">
        <f t="shared" si="89"/>
        <v>0.05</v>
      </c>
      <c r="I830" s="360">
        <f t="shared" si="85"/>
        <v>0</v>
      </c>
      <c r="J830" s="360"/>
      <c r="K830" s="360"/>
      <c r="L830" s="360"/>
      <c r="M830" s="360"/>
      <c r="N830" s="360">
        <v>0.05</v>
      </c>
      <c r="O830" s="360"/>
      <c r="P830" s="360"/>
      <c r="Q830" s="360"/>
      <c r="R830" s="360"/>
      <c r="S830" s="360">
        <f t="shared" si="84"/>
        <v>0</v>
      </c>
      <c r="T830" s="360"/>
      <c r="U830" s="360"/>
      <c r="V830" s="360"/>
      <c r="W830" s="360"/>
      <c r="X830" s="360"/>
      <c r="Y830" s="360"/>
      <c r="Z830" s="360">
        <f t="shared" si="87"/>
        <v>0</v>
      </c>
      <c r="AA830" s="360"/>
      <c r="AB830" s="360"/>
      <c r="AC830" s="360"/>
      <c r="AD830" s="360"/>
      <c r="AE830" s="360"/>
      <c r="AF830" s="360"/>
      <c r="AG830" s="360"/>
      <c r="AH830" s="360"/>
      <c r="AI830" s="360"/>
      <c r="AJ830" s="360"/>
      <c r="AK830" s="360"/>
      <c r="AL830" s="360"/>
      <c r="AM830" s="360"/>
      <c r="AN830" s="360"/>
      <c r="AO830" s="360"/>
      <c r="AP830" s="360">
        <f t="shared" si="88"/>
        <v>0</v>
      </c>
      <c r="AQ830" s="360"/>
      <c r="AR830" s="448"/>
      <c r="AS830" s="448"/>
      <c r="AT830" s="357" t="s">
        <v>3263</v>
      </c>
      <c r="AU830" s="357" t="s">
        <v>159</v>
      </c>
      <c r="AV830" s="360" t="s">
        <v>197</v>
      </c>
      <c r="AW830" s="360" t="s">
        <v>198</v>
      </c>
      <c r="AX830" s="379"/>
      <c r="AY830" s="379"/>
      <c r="AZ830" s="400"/>
    </row>
    <row r="831" spans="1:52" s="356" customFormat="1" ht="78" customHeight="1">
      <c r="A831" s="357">
        <v>790</v>
      </c>
      <c r="B831" s="357">
        <v>21</v>
      </c>
      <c r="C831" s="357" t="s">
        <v>328</v>
      </c>
      <c r="D831" s="382" t="s">
        <v>2179</v>
      </c>
      <c r="E831" s="360">
        <v>0.47</v>
      </c>
      <c r="F831" s="361"/>
      <c r="G831" s="360" t="s">
        <v>330</v>
      </c>
      <c r="H831" s="360">
        <f t="shared" si="89"/>
        <v>0.47</v>
      </c>
      <c r="I831" s="360">
        <f t="shared" si="85"/>
        <v>0</v>
      </c>
      <c r="J831" s="360"/>
      <c r="K831" s="360"/>
      <c r="L831" s="360"/>
      <c r="M831" s="360"/>
      <c r="N831" s="360"/>
      <c r="O831" s="360"/>
      <c r="P831" s="360"/>
      <c r="Q831" s="360"/>
      <c r="R831" s="360"/>
      <c r="S831" s="360">
        <f t="shared" si="84"/>
        <v>0</v>
      </c>
      <c r="T831" s="360"/>
      <c r="U831" s="360"/>
      <c r="V831" s="360"/>
      <c r="W831" s="360"/>
      <c r="X831" s="360"/>
      <c r="Y831" s="360"/>
      <c r="Z831" s="360">
        <f t="shared" si="87"/>
        <v>0.47</v>
      </c>
      <c r="AA831" s="360"/>
      <c r="AB831" s="360"/>
      <c r="AC831" s="360"/>
      <c r="AD831" s="360"/>
      <c r="AE831" s="360"/>
      <c r="AF831" s="360"/>
      <c r="AG831" s="360">
        <v>0.47</v>
      </c>
      <c r="AH831" s="360"/>
      <c r="AI831" s="360"/>
      <c r="AJ831" s="360"/>
      <c r="AK831" s="360"/>
      <c r="AL831" s="360"/>
      <c r="AM831" s="360"/>
      <c r="AN831" s="360"/>
      <c r="AO831" s="360"/>
      <c r="AP831" s="360">
        <f t="shared" si="88"/>
        <v>0</v>
      </c>
      <c r="AQ831" s="360"/>
      <c r="AR831" s="448"/>
      <c r="AS831" s="448"/>
      <c r="AT831" s="357" t="s">
        <v>1</v>
      </c>
      <c r="AU831" s="357" t="s">
        <v>1797</v>
      </c>
      <c r="AV831" s="360" t="s">
        <v>197</v>
      </c>
      <c r="AW831" s="360" t="s">
        <v>198</v>
      </c>
      <c r="AX831" s="379"/>
      <c r="AY831" s="379"/>
      <c r="AZ831" s="400"/>
    </row>
    <row r="832" spans="1:52" s="356" customFormat="1" ht="15.6" customHeight="1">
      <c r="A832" s="357">
        <v>790</v>
      </c>
      <c r="B832" s="357">
        <v>22</v>
      </c>
      <c r="C832" s="357" t="s">
        <v>328</v>
      </c>
      <c r="D832" s="382" t="s">
        <v>7</v>
      </c>
      <c r="E832" s="360">
        <v>0.12</v>
      </c>
      <c r="F832" s="361"/>
      <c r="G832" s="360" t="s">
        <v>330</v>
      </c>
      <c r="H832" s="360">
        <f t="shared" si="89"/>
        <v>0.12</v>
      </c>
      <c r="I832" s="360">
        <f t="shared" si="85"/>
        <v>0</v>
      </c>
      <c r="J832" s="360"/>
      <c r="K832" s="360"/>
      <c r="L832" s="360"/>
      <c r="M832" s="360"/>
      <c r="N832" s="360"/>
      <c r="O832" s="360"/>
      <c r="P832" s="360"/>
      <c r="Q832" s="360"/>
      <c r="R832" s="360"/>
      <c r="S832" s="360">
        <f t="shared" si="84"/>
        <v>0</v>
      </c>
      <c r="T832" s="360"/>
      <c r="U832" s="360"/>
      <c r="V832" s="360"/>
      <c r="W832" s="360"/>
      <c r="X832" s="360"/>
      <c r="Y832" s="360"/>
      <c r="Z832" s="360">
        <f t="shared" si="87"/>
        <v>0.12</v>
      </c>
      <c r="AA832" s="360"/>
      <c r="AB832" s="360"/>
      <c r="AC832" s="360"/>
      <c r="AD832" s="360"/>
      <c r="AE832" s="360"/>
      <c r="AF832" s="360"/>
      <c r="AG832" s="360">
        <v>0.12</v>
      </c>
      <c r="AH832" s="360"/>
      <c r="AI832" s="360"/>
      <c r="AJ832" s="360"/>
      <c r="AK832" s="360"/>
      <c r="AL832" s="360"/>
      <c r="AM832" s="360"/>
      <c r="AN832" s="360"/>
      <c r="AO832" s="360"/>
      <c r="AP832" s="360">
        <f t="shared" si="88"/>
        <v>0</v>
      </c>
      <c r="AQ832" s="360"/>
      <c r="AR832" s="448"/>
      <c r="AS832" s="448"/>
      <c r="AT832" s="357" t="s">
        <v>2747</v>
      </c>
      <c r="AU832" s="357" t="s">
        <v>1793</v>
      </c>
      <c r="AV832" s="360" t="s">
        <v>197</v>
      </c>
      <c r="AW832" s="360" t="s">
        <v>198</v>
      </c>
      <c r="AX832" s="379"/>
      <c r="AY832" s="379"/>
      <c r="AZ832" s="400"/>
    </row>
    <row r="833" spans="1:52" s="356" customFormat="1" ht="15.6" customHeight="1">
      <c r="A833" s="357">
        <v>790</v>
      </c>
      <c r="B833" s="357">
        <v>23</v>
      </c>
      <c r="C833" s="357" t="s">
        <v>328</v>
      </c>
      <c r="D833" s="382" t="s">
        <v>8</v>
      </c>
      <c r="E833" s="360">
        <v>0.5</v>
      </c>
      <c r="F833" s="361"/>
      <c r="G833" s="360" t="s">
        <v>344</v>
      </c>
      <c r="H833" s="360">
        <f t="shared" si="89"/>
        <v>0.5</v>
      </c>
      <c r="I833" s="360">
        <f t="shared" si="85"/>
        <v>0</v>
      </c>
      <c r="J833" s="360"/>
      <c r="K833" s="360"/>
      <c r="L833" s="360"/>
      <c r="M833" s="360"/>
      <c r="N833" s="360"/>
      <c r="O833" s="360"/>
      <c r="P833" s="360"/>
      <c r="Q833" s="360"/>
      <c r="R833" s="360"/>
      <c r="S833" s="360">
        <f t="shared" si="84"/>
        <v>0</v>
      </c>
      <c r="T833" s="360"/>
      <c r="U833" s="360"/>
      <c r="V833" s="360"/>
      <c r="W833" s="360"/>
      <c r="X833" s="360"/>
      <c r="Y833" s="360"/>
      <c r="Z833" s="360">
        <f t="shared" si="87"/>
        <v>0.5</v>
      </c>
      <c r="AA833" s="360"/>
      <c r="AB833" s="360"/>
      <c r="AC833" s="360"/>
      <c r="AD833" s="360"/>
      <c r="AE833" s="360"/>
      <c r="AF833" s="360"/>
      <c r="AG833" s="360"/>
      <c r="AH833" s="360"/>
      <c r="AI833" s="360"/>
      <c r="AJ833" s="360"/>
      <c r="AK833" s="360"/>
      <c r="AL833" s="360"/>
      <c r="AM833" s="360"/>
      <c r="AN833" s="360">
        <v>0.5</v>
      </c>
      <c r="AO833" s="360"/>
      <c r="AP833" s="360">
        <f t="shared" si="88"/>
        <v>0</v>
      </c>
      <c r="AQ833" s="360"/>
      <c r="AR833" s="448"/>
      <c r="AS833" s="448"/>
      <c r="AT833" s="357" t="s">
        <v>9</v>
      </c>
      <c r="AU833" s="357" t="s">
        <v>1793</v>
      </c>
      <c r="AV833" s="360" t="s">
        <v>197</v>
      </c>
      <c r="AW833" s="360" t="s">
        <v>198</v>
      </c>
      <c r="AX833" s="379"/>
      <c r="AY833" s="379"/>
      <c r="AZ833" s="400"/>
    </row>
    <row r="834" spans="1:52" s="356" customFormat="1" ht="15.6" customHeight="1">
      <c r="A834" s="357">
        <v>790</v>
      </c>
      <c r="B834" s="357">
        <v>24</v>
      </c>
      <c r="C834" s="357" t="s">
        <v>328</v>
      </c>
      <c r="D834" s="382" t="s">
        <v>2180</v>
      </c>
      <c r="E834" s="360">
        <v>0.23</v>
      </c>
      <c r="F834" s="361"/>
      <c r="G834" s="360" t="s">
        <v>330</v>
      </c>
      <c r="H834" s="360">
        <f t="shared" si="89"/>
        <v>0.23</v>
      </c>
      <c r="I834" s="360">
        <f t="shared" si="85"/>
        <v>0</v>
      </c>
      <c r="J834" s="360"/>
      <c r="K834" s="360"/>
      <c r="L834" s="360"/>
      <c r="M834" s="360"/>
      <c r="N834" s="360"/>
      <c r="O834" s="360"/>
      <c r="P834" s="360"/>
      <c r="Q834" s="360"/>
      <c r="R834" s="360"/>
      <c r="S834" s="360">
        <f t="shared" si="84"/>
        <v>0</v>
      </c>
      <c r="T834" s="360"/>
      <c r="U834" s="360"/>
      <c r="V834" s="360"/>
      <c r="W834" s="360"/>
      <c r="X834" s="360"/>
      <c r="Y834" s="360"/>
      <c r="Z834" s="360">
        <f t="shared" si="87"/>
        <v>0.23</v>
      </c>
      <c r="AA834" s="360"/>
      <c r="AB834" s="360"/>
      <c r="AC834" s="360"/>
      <c r="AD834" s="360"/>
      <c r="AE834" s="360"/>
      <c r="AF834" s="360"/>
      <c r="AG834" s="360">
        <v>0.23</v>
      </c>
      <c r="AH834" s="360"/>
      <c r="AI834" s="360"/>
      <c r="AJ834" s="360"/>
      <c r="AK834" s="360"/>
      <c r="AL834" s="360"/>
      <c r="AM834" s="360"/>
      <c r="AN834" s="360"/>
      <c r="AO834" s="360"/>
      <c r="AP834" s="360">
        <f t="shared" si="88"/>
        <v>0</v>
      </c>
      <c r="AQ834" s="360"/>
      <c r="AR834" s="448"/>
      <c r="AS834" s="448"/>
      <c r="AT834" s="357" t="s">
        <v>10</v>
      </c>
      <c r="AU834" s="357" t="s">
        <v>1793</v>
      </c>
      <c r="AV834" s="360" t="s">
        <v>197</v>
      </c>
      <c r="AW834" s="360" t="s">
        <v>198</v>
      </c>
      <c r="AX834" s="379"/>
      <c r="AY834" s="379"/>
      <c r="AZ834" s="400"/>
    </row>
    <row r="835" spans="1:52" s="356" customFormat="1" ht="15.6" customHeight="1">
      <c r="A835" s="357">
        <v>790</v>
      </c>
      <c r="B835" s="357">
        <v>25</v>
      </c>
      <c r="C835" s="357" t="s">
        <v>328</v>
      </c>
      <c r="D835" s="382" t="s">
        <v>2181</v>
      </c>
      <c r="E835" s="360">
        <v>0.17</v>
      </c>
      <c r="F835" s="361"/>
      <c r="G835" s="360" t="s">
        <v>340</v>
      </c>
      <c r="H835" s="360">
        <f t="shared" si="89"/>
        <v>0.17</v>
      </c>
      <c r="I835" s="360">
        <f t="shared" si="85"/>
        <v>0</v>
      </c>
      <c r="J835" s="360"/>
      <c r="K835" s="360"/>
      <c r="L835" s="360"/>
      <c r="M835" s="360"/>
      <c r="N835" s="360"/>
      <c r="O835" s="360"/>
      <c r="P835" s="360"/>
      <c r="Q835" s="360"/>
      <c r="R835" s="360"/>
      <c r="S835" s="360">
        <f t="shared" si="84"/>
        <v>0</v>
      </c>
      <c r="T835" s="360"/>
      <c r="U835" s="360"/>
      <c r="V835" s="360"/>
      <c r="W835" s="360"/>
      <c r="X835" s="360"/>
      <c r="Y835" s="360"/>
      <c r="Z835" s="360">
        <f t="shared" si="87"/>
        <v>0.17</v>
      </c>
      <c r="AA835" s="360">
        <v>0.17</v>
      </c>
      <c r="AB835" s="360"/>
      <c r="AC835" s="360"/>
      <c r="AD835" s="360"/>
      <c r="AE835" s="360"/>
      <c r="AF835" s="360"/>
      <c r="AG835" s="360"/>
      <c r="AH835" s="360"/>
      <c r="AI835" s="360"/>
      <c r="AJ835" s="360"/>
      <c r="AK835" s="360"/>
      <c r="AL835" s="360"/>
      <c r="AM835" s="360"/>
      <c r="AN835" s="360"/>
      <c r="AO835" s="360"/>
      <c r="AP835" s="360">
        <f t="shared" si="88"/>
        <v>0</v>
      </c>
      <c r="AQ835" s="360"/>
      <c r="AR835" s="448"/>
      <c r="AS835" s="448"/>
      <c r="AT835" s="357" t="s">
        <v>11</v>
      </c>
      <c r="AU835" s="357" t="s">
        <v>1793</v>
      </c>
      <c r="AV835" s="360" t="s">
        <v>197</v>
      </c>
      <c r="AW835" s="360" t="s">
        <v>198</v>
      </c>
      <c r="AX835" s="379"/>
      <c r="AY835" s="379"/>
      <c r="AZ835" s="400"/>
    </row>
    <row r="836" spans="1:52" s="356" customFormat="1" ht="15.6" customHeight="1">
      <c r="A836" s="357">
        <v>790</v>
      </c>
      <c r="B836" s="357">
        <v>26</v>
      </c>
      <c r="C836" s="357" t="s">
        <v>328</v>
      </c>
      <c r="D836" s="382" t="s">
        <v>58</v>
      </c>
      <c r="E836" s="360">
        <v>0.1</v>
      </c>
      <c r="F836" s="361"/>
      <c r="G836" s="360" t="s">
        <v>305</v>
      </c>
      <c r="H836" s="360">
        <f t="shared" si="89"/>
        <v>0.1</v>
      </c>
      <c r="I836" s="360">
        <f t="shared" si="85"/>
        <v>0.1</v>
      </c>
      <c r="J836" s="360"/>
      <c r="K836" s="360">
        <v>0.1</v>
      </c>
      <c r="L836" s="360"/>
      <c r="M836" s="360"/>
      <c r="N836" s="360"/>
      <c r="O836" s="360"/>
      <c r="P836" s="360"/>
      <c r="Q836" s="360"/>
      <c r="R836" s="360"/>
      <c r="S836" s="360">
        <f t="shared" si="84"/>
        <v>0</v>
      </c>
      <c r="T836" s="360"/>
      <c r="U836" s="360"/>
      <c r="V836" s="360"/>
      <c r="W836" s="360"/>
      <c r="X836" s="360"/>
      <c r="Y836" s="360"/>
      <c r="Z836" s="360">
        <f t="shared" si="87"/>
        <v>0</v>
      </c>
      <c r="AA836" s="360"/>
      <c r="AB836" s="360"/>
      <c r="AC836" s="360"/>
      <c r="AD836" s="360"/>
      <c r="AE836" s="360"/>
      <c r="AF836" s="360"/>
      <c r="AG836" s="360"/>
      <c r="AH836" s="360"/>
      <c r="AI836" s="360"/>
      <c r="AJ836" s="360"/>
      <c r="AK836" s="360"/>
      <c r="AL836" s="360"/>
      <c r="AM836" s="360"/>
      <c r="AN836" s="360"/>
      <c r="AO836" s="360"/>
      <c r="AP836" s="360">
        <f t="shared" si="88"/>
        <v>0</v>
      </c>
      <c r="AQ836" s="360"/>
      <c r="AR836" s="448"/>
      <c r="AS836" s="448"/>
      <c r="AT836" s="357" t="s">
        <v>2435</v>
      </c>
      <c r="AU836" s="357" t="s">
        <v>160</v>
      </c>
      <c r="AV836" s="360" t="s">
        <v>197</v>
      </c>
      <c r="AW836" s="360" t="s">
        <v>198</v>
      </c>
      <c r="AX836" s="379"/>
      <c r="AY836" s="379"/>
      <c r="AZ836" s="400"/>
    </row>
    <row r="837" spans="1:52" s="356" customFormat="1" ht="15.6" customHeight="1">
      <c r="A837" s="373" t="s">
        <v>1053</v>
      </c>
      <c r="B837" s="373" t="s">
        <v>1053</v>
      </c>
      <c r="C837" s="373"/>
      <c r="D837" s="374" t="s">
        <v>2759</v>
      </c>
      <c r="E837" s="353"/>
      <c r="F837" s="375"/>
      <c r="G837" s="375"/>
      <c r="H837" s="375"/>
      <c r="I837" s="375">
        <f t="shared" si="85"/>
        <v>0</v>
      </c>
      <c r="J837" s="375"/>
      <c r="K837" s="375"/>
      <c r="L837" s="375"/>
      <c r="M837" s="375"/>
      <c r="N837" s="375"/>
      <c r="O837" s="375"/>
      <c r="P837" s="375"/>
      <c r="Q837" s="375"/>
      <c r="R837" s="375"/>
      <c r="S837" s="375">
        <f t="shared" si="84"/>
        <v>0</v>
      </c>
      <c r="T837" s="375"/>
      <c r="U837" s="375"/>
      <c r="V837" s="375"/>
      <c r="W837" s="375"/>
      <c r="X837" s="375"/>
      <c r="Y837" s="375"/>
      <c r="Z837" s="375">
        <f t="shared" si="87"/>
        <v>0</v>
      </c>
      <c r="AA837" s="375"/>
      <c r="AB837" s="375"/>
      <c r="AC837" s="375"/>
      <c r="AD837" s="375"/>
      <c r="AE837" s="375"/>
      <c r="AF837" s="375"/>
      <c r="AG837" s="375"/>
      <c r="AH837" s="375"/>
      <c r="AI837" s="375"/>
      <c r="AJ837" s="375"/>
      <c r="AK837" s="375"/>
      <c r="AL837" s="375"/>
      <c r="AM837" s="375"/>
      <c r="AN837" s="375"/>
      <c r="AO837" s="375"/>
      <c r="AP837" s="375">
        <f t="shared" si="88"/>
        <v>0</v>
      </c>
      <c r="AQ837" s="375"/>
      <c r="AR837" s="375"/>
      <c r="AS837" s="375"/>
      <c r="AT837" s="499"/>
      <c r="AU837" s="376"/>
      <c r="AV837" s="375"/>
      <c r="AW837" s="375"/>
      <c r="AX837" s="499"/>
      <c r="AY837" s="499"/>
      <c r="AZ837" s="373"/>
    </row>
    <row r="838" spans="1:52" s="356" customFormat="1" ht="31.15" customHeight="1">
      <c r="A838" s="357">
        <v>822</v>
      </c>
      <c r="B838" s="357">
        <v>1</v>
      </c>
      <c r="C838" s="357" t="s">
        <v>329</v>
      </c>
      <c r="D838" s="382" t="s">
        <v>2182</v>
      </c>
      <c r="E838" s="360">
        <v>0.2</v>
      </c>
      <c r="F838" s="361"/>
      <c r="G838" s="360" t="s">
        <v>2784</v>
      </c>
      <c r="H838" s="360">
        <f>SUM(I838,L838,M838,N838,O838,P838,Q838,R838,S838,Z838,AP838)</f>
        <v>0.2</v>
      </c>
      <c r="I838" s="360">
        <f t="shared" si="85"/>
        <v>0</v>
      </c>
      <c r="J838" s="360"/>
      <c r="K838" s="360"/>
      <c r="L838" s="360">
        <v>0.04</v>
      </c>
      <c r="M838" s="360"/>
      <c r="N838" s="360"/>
      <c r="O838" s="360">
        <v>0.16</v>
      </c>
      <c r="P838" s="360"/>
      <c r="Q838" s="360"/>
      <c r="R838" s="360"/>
      <c r="S838" s="360">
        <f t="shared" si="84"/>
        <v>0</v>
      </c>
      <c r="T838" s="360"/>
      <c r="U838" s="360"/>
      <c r="V838" s="360"/>
      <c r="W838" s="360"/>
      <c r="X838" s="360"/>
      <c r="Y838" s="360"/>
      <c r="Z838" s="360">
        <f t="shared" si="87"/>
        <v>0</v>
      </c>
      <c r="AA838" s="360"/>
      <c r="AB838" s="360"/>
      <c r="AC838" s="360"/>
      <c r="AD838" s="360"/>
      <c r="AE838" s="360"/>
      <c r="AF838" s="360"/>
      <c r="AG838" s="360"/>
      <c r="AH838" s="360"/>
      <c r="AI838" s="360"/>
      <c r="AJ838" s="360"/>
      <c r="AK838" s="360"/>
      <c r="AL838" s="360"/>
      <c r="AM838" s="360"/>
      <c r="AN838" s="360"/>
      <c r="AO838" s="360"/>
      <c r="AP838" s="360">
        <f t="shared" si="88"/>
        <v>0</v>
      </c>
      <c r="AQ838" s="360"/>
      <c r="AR838" s="360"/>
      <c r="AS838" s="360"/>
      <c r="AT838" s="364" t="s">
        <v>204</v>
      </c>
      <c r="AU838" s="357" t="s">
        <v>157</v>
      </c>
      <c r="AV838" s="360" t="s">
        <v>196</v>
      </c>
      <c r="AW838" s="360" t="s">
        <v>198</v>
      </c>
      <c r="AX838" s="364"/>
      <c r="AY838" s="400"/>
      <c r="AZ838" s="400"/>
    </row>
    <row r="839" spans="1:52" s="356" customFormat="1" ht="15.6" customHeight="1">
      <c r="A839" s="357">
        <v>822</v>
      </c>
      <c r="B839" s="357">
        <v>2</v>
      </c>
      <c r="C839" s="357" t="s">
        <v>329</v>
      </c>
      <c r="D839" s="382" t="s">
        <v>1054</v>
      </c>
      <c r="E839" s="360">
        <v>0.04</v>
      </c>
      <c r="F839" s="361"/>
      <c r="G839" s="360" t="s">
        <v>305</v>
      </c>
      <c r="H839" s="360">
        <f>SUM(I839,L839,M839,N839,O839,P839,Q839,R839,S839,Z839,AP839)</f>
        <v>0.04</v>
      </c>
      <c r="I839" s="360">
        <f t="shared" si="85"/>
        <v>0.04</v>
      </c>
      <c r="J839" s="360"/>
      <c r="K839" s="360">
        <v>0.04</v>
      </c>
      <c r="L839" s="360"/>
      <c r="M839" s="360"/>
      <c r="N839" s="360"/>
      <c r="O839" s="360"/>
      <c r="P839" s="360"/>
      <c r="Q839" s="360"/>
      <c r="R839" s="360"/>
      <c r="S839" s="360">
        <f t="shared" si="84"/>
        <v>0</v>
      </c>
      <c r="T839" s="360"/>
      <c r="U839" s="360"/>
      <c r="V839" s="360"/>
      <c r="W839" s="360"/>
      <c r="X839" s="360"/>
      <c r="Y839" s="360"/>
      <c r="Z839" s="360">
        <f t="shared" si="87"/>
        <v>0</v>
      </c>
      <c r="AA839" s="360"/>
      <c r="AB839" s="360"/>
      <c r="AC839" s="360"/>
      <c r="AD839" s="360"/>
      <c r="AE839" s="360"/>
      <c r="AF839" s="360"/>
      <c r="AG839" s="360"/>
      <c r="AH839" s="360"/>
      <c r="AI839" s="360"/>
      <c r="AJ839" s="360"/>
      <c r="AK839" s="360"/>
      <c r="AL839" s="360"/>
      <c r="AM839" s="360"/>
      <c r="AN839" s="360"/>
      <c r="AO839" s="360"/>
      <c r="AP839" s="360">
        <f t="shared" si="88"/>
        <v>0</v>
      </c>
      <c r="AQ839" s="360"/>
      <c r="AR839" s="360"/>
      <c r="AS839" s="360"/>
      <c r="AT839" s="364" t="s">
        <v>209</v>
      </c>
      <c r="AU839" s="357" t="s">
        <v>1796</v>
      </c>
      <c r="AV839" s="360" t="s">
        <v>197</v>
      </c>
      <c r="AW839" s="360" t="s">
        <v>198</v>
      </c>
      <c r="AX839" s="364"/>
      <c r="AY839" s="400"/>
      <c r="AZ839" s="400"/>
    </row>
    <row r="840" spans="1:52" s="356" customFormat="1" ht="33.6" customHeight="1">
      <c r="A840" s="357">
        <v>822</v>
      </c>
      <c r="B840" s="357">
        <v>3</v>
      </c>
      <c r="C840" s="357" t="s">
        <v>329</v>
      </c>
      <c r="D840" s="382" t="s">
        <v>46</v>
      </c>
      <c r="E840" s="360">
        <v>0.1</v>
      </c>
      <c r="F840" s="361"/>
      <c r="G840" s="360" t="s">
        <v>308</v>
      </c>
      <c r="H840" s="360">
        <f>SUM(I840,L840,M840,N840,O840,P840,Q840,R840,S840,Z840,AP840)</f>
        <v>0.1</v>
      </c>
      <c r="I840" s="360">
        <f t="shared" si="85"/>
        <v>0</v>
      </c>
      <c r="J840" s="360"/>
      <c r="K840" s="360"/>
      <c r="L840" s="360"/>
      <c r="M840" s="360"/>
      <c r="N840" s="360">
        <v>0.1</v>
      </c>
      <c r="O840" s="360"/>
      <c r="P840" s="360"/>
      <c r="Q840" s="360"/>
      <c r="R840" s="360"/>
      <c r="S840" s="360">
        <f t="shared" si="84"/>
        <v>0</v>
      </c>
      <c r="T840" s="360"/>
      <c r="U840" s="360"/>
      <c r="V840" s="360"/>
      <c r="W840" s="360"/>
      <c r="X840" s="360"/>
      <c r="Y840" s="360"/>
      <c r="Z840" s="360">
        <f t="shared" si="87"/>
        <v>0</v>
      </c>
      <c r="AA840" s="360"/>
      <c r="AB840" s="360"/>
      <c r="AC840" s="360"/>
      <c r="AD840" s="360"/>
      <c r="AE840" s="360"/>
      <c r="AF840" s="360"/>
      <c r="AG840" s="360"/>
      <c r="AH840" s="360"/>
      <c r="AI840" s="360"/>
      <c r="AJ840" s="360"/>
      <c r="AK840" s="360"/>
      <c r="AL840" s="360"/>
      <c r="AM840" s="360"/>
      <c r="AN840" s="360"/>
      <c r="AO840" s="360"/>
      <c r="AP840" s="360">
        <f t="shared" si="88"/>
        <v>0</v>
      </c>
      <c r="AQ840" s="360"/>
      <c r="AR840" s="360"/>
      <c r="AS840" s="360"/>
      <c r="AT840" s="364" t="s">
        <v>2435</v>
      </c>
      <c r="AU840" s="357" t="s">
        <v>160</v>
      </c>
      <c r="AV840" s="360" t="s">
        <v>197</v>
      </c>
      <c r="AW840" s="360" t="s">
        <v>198</v>
      </c>
      <c r="AX840" s="364"/>
      <c r="AY840" s="400"/>
      <c r="AZ840" s="400"/>
    </row>
    <row r="841" spans="1:52" s="356" customFormat="1" ht="15.6" customHeight="1">
      <c r="A841" s="357">
        <v>822</v>
      </c>
      <c r="B841" s="357">
        <v>4</v>
      </c>
      <c r="C841" s="357" t="s">
        <v>329</v>
      </c>
      <c r="D841" s="382" t="s">
        <v>25</v>
      </c>
      <c r="E841" s="360">
        <v>1</v>
      </c>
      <c r="F841" s="361"/>
      <c r="G841" s="360" t="s">
        <v>308</v>
      </c>
      <c r="H841" s="360">
        <f>SUM(I841,L841,M841,N841,O841,P841,Q841,R841,S841,Z841,AP841)</f>
        <v>1</v>
      </c>
      <c r="I841" s="360">
        <f>SUM(J841:K841)</f>
        <v>0</v>
      </c>
      <c r="J841" s="360"/>
      <c r="K841" s="360"/>
      <c r="L841" s="360"/>
      <c r="M841" s="360"/>
      <c r="N841" s="360">
        <v>1</v>
      </c>
      <c r="O841" s="360"/>
      <c r="P841" s="360"/>
      <c r="Q841" s="360"/>
      <c r="R841" s="360"/>
      <c r="S841" s="360">
        <f t="shared" ref="S841:S973" si="90">SUM(T841:Y841)</f>
        <v>0</v>
      </c>
      <c r="T841" s="360"/>
      <c r="U841" s="360"/>
      <c r="V841" s="360"/>
      <c r="W841" s="360"/>
      <c r="X841" s="360"/>
      <c r="Y841" s="360"/>
      <c r="Z841" s="360">
        <f t="shared" si="87"/>
        <v>0</v>
      </c>
      <c r="AA841" s="360"/>
      <c r="AB841" s="360"/>
      <c r="AC841" s="360"/>
      <c r="AD841" s="360"/>
      <c r="AE841" s="360"/>
      <c r="AF841" s="360"/>
      <c r="AG841" s="360"/>
      <c r="AH841" s="360"/>
      <c r="AI841" s="360"/>
      <c r="AJ841" s="360"/>
      <c r="AK841" s="360"/>
      <c r="AL841" s="360"/>
      <c r="AM841" s="360"/>
      <c r="AN841" s="360"/>
      <c r="AO841" s="360"/>
      <c r="AP841" s="360">
        <f t="shared" si="88"/>
        <v>0</v>
      </c>
      <c r="AQ841" s="360"/>
      <c r="AR841" s="360"/>
      <c r="AS841" s="360"/>
      <c r="AT841" s="364" t="s">
        <v>6</v>
      </c>
      <c r="AU841" s="357" t="s">
        <v>1793</v>
      </c>
      <c r="AV841" s="360" t="s">
        <v>197</v>
      </c>
      <c r="AW841" s="360" t="s">
        <v>198</v>
      </c>
      <c r="AX841" s="364"/>
      <c r="AY841" s="400"/>
      <c r="AZ841" s="400"/>
    </row>
    <row r="842" spans="1:52" s="356" customFormat="1" ht="15.6" customHeight="1">
      <c r="A842" s="373" t="s">
        <v>1055</v>
      </c>
      <c r="B842" s="373" t="s">
        <v>1055</v>
      </c>
      <c r="C842" s="373"/>
      <c r="D842" s="374" t="s">
        <v>2183</v>
      </c>
      <c r="E842" s="353"/>
      <c r="F842" s="375"/>
      <c r="G842" s="375"/>
      <c r="H842" s="375"/>
      <c r="I842" s="375">
        <f t="shared" si="85"/>
        <v>0</v>
      </c>
      <c r="J842" s="375"/>
      <c r="K842" s="375"/>
      <c r="L842" s="375"/>
      <c r="M842" s="375"/>
      <c r="N842" s="375"/>
      <c r="O842" s="375"/>
      <c r="P842" s="375"/>
      <c r="Q842" s="375"/>
      <c r="R842" s="375"/>
      <c r="S842" s="375">
        <f t="shared" si="90"/>
        <v>0</v>
      </c>
      <c r="T842" s="375"/>
      <c r="U842" s="375"/>
      <c r="V842" s="375"/>
      <c r="W842" s="375"/>
      <c r="X842" s="375"/>
      <c r="Y842" s="375"/>
      <c r="Z842" s="375">
        <f t="shared" si="87"/>
        <v>0</v>
      </c>
      <c r="AA842" s="375"/>
      <c r="AB842" s="375"/>
      <c r="AC842" s="375"/>
      <c r="AD842" s="375"/>
      <c r="AE842" s="375"/>
      <c r="AF842" s="375"/>
      <c r="AG842" s="375"/>
      <c r="AH842" s="375"/>
      <c r="AI842" s="375"/>
      <c r="AJ842" s="375"/>
      <c r="AK842" s="375"/>
      <c r="AL842" s="375"/>
      <c r="AM842" s="375"/>
      <c r="AN842" s="375"/>
      <c r="AO842" s="375"/>
      <c r="AP842" s="375">
        <f t="shared" si="88"/>
        <v>0</v>
      </c>
      <c r="AQ842" s="375"/>
      <c r="AR842" s="375"/>
      <c r="AS842" s="375"/>
      <c r="AT842" s="499"/>
      <c r="AU842" s="376"/>
      <c r="AV842" s="375"/>
      <c r="AW842" s="375"/>
      <c r="AX842" s="499"/>
      <c r="AY842" s="499"/>
      <c r="AZ842" s="373"/>
    </row>
    <row r="843" spans="1:52" s="356" customFormat="1" ht="15.6" customHeight="1">
      <c r="A843" s="357"/>
      <c r="B843" s="357">
        <v>1</v>
      </c>
      <c r="C843" s="357" t="s">
        <v>330</v>
      </c>
      <c r="D843" s="395" t="s">
        <v>2184</v>
      </c>
      <c r="E843" s="360">
        <v>1</v>
      </c>
      <c r="F843" s="480"/>
      <c r="G843" s="480" t="s">
        <v>311</v>
      </c>
      <c r="H843" s="360">
        <f t="shared" ref="H843:H891" si="91">SUM(I843,L843,M843,N843,O843,P843,Q843,R843,S843,Z843,AP843)</f>
        <v>1</v>
      </c>
      <c r="I843" s="360">
        <f t="shared" si="85"/>
        <v>0</v>
      </c>
      <c r="J843" s="360"/>
      <c r="K843" s="360"/>
      <c r="L843" s="360"/>
      <c r="M843" s="360"/>
      <c r="N843" s="360"/>
      <c r="O843" s="360">
        <v>1</v>
      </c>
      <c r="P843" s="360"/>
      <c r="Q843" s="360"/>
      <c r="R843" s="360"/>
      <c r="S843" s="360">
        <f t="shared" si="90"/>
        <v>0</v>
      </c>
      <c r="T843" s="360"/>
      <c r="U843" s="360"/>
      <c r="V843" s="360"/>
      <c r="W843" s="360"/>
      <c r="X843" s="360"/>
      <c r="Y843" s="360"/>
      <c r="Z843" s="360">
        <f t="shared" si="87"/>
        <v>0</v>
      </c>
      <c r="AA843" s="360"/>
      <c r="AB843" s="360"/>
      <c r="AC843" s="360"/>
      <c r="AD843" s="360"/>
      <c r="AE843" s="360"/>
      <c r="AF843" s="360"/>
      <c r="AG843" s="360"/>
      <c r="AH843" s="360"/>
      <c r="AI843" s="360"/>
      <c r="AJ843" s="360"/>
      <c r="AK843" s="360"/>
      <c r="AL843" s="360"/>
      <c r="AM843" s="360"/>
      <c r="AN843" s="360"/>
      <c r="AO843" s="360"/>
      <c r="AP843" s="360">
        <f t="shared" si="88"/>
        <v>0</v>
      </c>
      <c r="AQ843" s="360"/>
      <c r="AR843" s="403"/>
      <c r="AS843" s="403"/>
      <c r="AT843" s="358" t="s">
        <v>1076</v>
      </c>
      <c r="AU843" s="360" t="s">
        <v>1799</v>
      </c>
      <c r="AV843" s="360" t="s">
        <v>197</v>
      </c>
      <c r="AW843" s="360" t="s">
        <v>198</v>
      </c>
      <c r="AX843" s="358"/>
      <c r="AY843" s="400"/>
      <c r="AZ843" s="361"/>
    </row>
    <row r="844" spans="1:52" s="356" customFormat="1" ht="46.9" customHeight="1">
      <c r="A844" s="357"/>
      <c r="B844" s="357">
        <v>2</v>
      </c>
      <c r="C844" s="357" t="s">
        <v>330</v>
      </c>
      <c r="D844" s="395" t="s">
        <v>2185</v>
      </c>
      <c r="E844" s="360">
        <v>0.55000000000000004</v>
      </c>
      <c r="F844" s="480"/>
      <c r="G844" s="480" t="s">
        <v>2785</v>
      </c>
      <c r="H844" s="360">
        <f t="shared" si="91"/>
        <v>0.55000000000000004</v>
      </c>
      <c r="I844" s="360">
        <f t="shared" si="85"/>
        <v>0</v>
      </c>
      <c r="J844" s="360"/>
      <c r="K844" s="360"/>
      <c r="L844" s="360">
        <v>0.05</v>
      </c>
      <c r="M844" s="360"/>
      <c r="N844" s="360">
        <v>0.47</v>
      </c>
      <c r="O844" s="360">
        <v>0.03</v>
      </c>
      <c r="P844" s="360"/>
      <c r="Q844" s="360"/>
      <c r="R844" s="360"/>
      <c r="S844" s="360">
        <f t="shared" si="90"/>
        <v>0</v>
      </c>
      <c r="T844" s="360"/>
      <c r="U844" s="360"/>
      <c r="V844" s="360"/>
      <c r="W844" s="360"/>
      <c r="X844" s="360"/>
      <c r="Y844" s="360"/>
      <c r="Z844" s="360">
        <f t="shared" si="87"/>
        <v>0</v>
      </c>
      <c r="AA844" s="360"/>
      <c r="AB844" s="360"/>
      <c r="AC844" s="360"/>
      <c r="AD844" s="360"/>
      <c r="AE844" s="360"/>
      <c r="AF844" s="360"/>
      <c r="AG844" s="360"/>
      <c r="AH844" s="360"/>
      <c r="AI844" s="360"/>
      <c r="AJ844" s="360"/>
      <c r="AK844" s="360"/>
      <c r="AL844" s="360"/>
      <c r="AM844" s="360"/>
      <c r="AN844" s="360"/>
      <c r="AO844" s="360"/>
      <c r="AP844" s="360">
        <f t="shared" si="88"/>
        <v>0</v>
      </c>
      <c r="AQ844" s="360"/>
      <c r="AR844" s="403"/>
      <c r="AS844" s="403"/>
      <c r="AT844" s="358" t="s">
        <v>204</v>
      </c>
      <c r="AU844" s="360" t="s">
        <v>157</v>
      </c>
      <c r="AV844" s="360" t="s">
        <v>197</v>
      </c>
      <c r="AW844" s="360" t="s">
        <v>198</v>
      </c>
      <c r="AX844" s="358"/>
      <c r="AY844" s="400"/>
      <c r="AZ844" s="361"/>
    </row>
    <row r="845" spans="1:52" s="356" customFormat="1" ht="65.45" customHeight="1">
      <c r="A845" s="357">
        <v>845</v>
      </c>
      <c r="B845" s="357">
        <v>3</v>
      </c>
      <c r="C845" s="357" t="s">
        <v>330</v>
      </c>
      <c r="D845" s="359" t="s">
        <v>2186</v>
      </c>
      <c r="E845" s="360">
        <v>0.03</v>
      </c>
      <c r="F845" s="367"/>
      <c r="G845" s="360" t="s">
        <v>331</v>
      </c>
      <c r="H845" s="360">
        <f t="shared" si="91"/>
        <v>0.03</v>
      </c>
      <c r="I845" s="360">
        <f t="shared" si="85"/>
        <v>0</v>
      </c>
      <c r="J845" s="360"/>
      <c r="K845" s="360"/>
      <c r="L845" s="360"/>
      <c r="M845" s="360"/>
      <c r="N845" s="360"/>
      <c r="O845" s="360"/>
      <c r="P845" s="360"/>
      <c r="Q845" s="360"/>
      <c r="R845" s="360"/>
      <c r="S845" s="360">
        <f t="shared" si="90"/>
        <v>0</v>
      </c>
      <c r="T845" s="360"/>
      <c r="U845" s="360"/>
      <c r="V845" s="360"/>
      <c r="W845" s="360"/>
      <c r="X845" s="360"/>
      <c r="Y845" s="360"/>
      <c r="Z845" s="360">
        <f t="shared" si="87"/>
        <v>0.03</v>
      </c>
      <c r="AA845" s="360"/>
      <c r="AB845" s="360"/>
      <c r="AC845" s="360"/>
      <c r="AD845" s="360"/>
      <c r="AE845" s="360"/>
      <c r="AF845" s="360"/>
      <c r="AG845" s="360"/>
      <c r="AH845" s="360"/>
      <c r="AI845" s="360"/>
      <c r="AJ845" s="360"/>
      <c r="AK845" s="360"/>
      <c r="AL845" s="360"/>
      <c r="AM845" s="360">
        <v>0.03</v>
      </c>
      <c r="AN845" s="360"/>
      <c r="AO845" s="360"/>
      <c r="AP845" s="360">
        <f t="shared" si="88"/>
        <v>0</v>
      </c>
      <c r="AQ845" s="360"/>
      <c r="AR845" s="367"/>
      <c r="AS845" s="367"/>
      <c r="AT845" s="357" t="s">
        <v>2295</v>
      </c>
      <c r="AU845" s="368" t="s">
        <v>1797</v>
      </c>
      <c r="AV845" s="360" t="s">
        <v>197</v>
      </c>
      <c r="AW845" s="360" t="s">
        <v>198</v>
      </c>
      <c r="AX845" s="357" t="s">
        <v>2187</v>
      </c>
      <c r="AY845" s="379"/>
      <c r="AZ845" s="380"/>
    </row>
    <row r="846" spans="1:52" s="356" customFormat="1" ht="40.9" customHeight="1">
      <c r="A846" s="357">
        <v>846</v>
      </c>
      <c r="B846" s="357">
        <v>4</v>
      </c>
      <c r="C846" s="357" t="s">
        <v>330</v>
      </c>
      <c r="D846" s="359" t="s">
        <v>2188</v>
      </c>
      <c r="E846" s="360">
        <v>0.1</v>
      </c>
      <c r="F846" s="367"/>
      <c r="G846" s="360" t="s">
        <v>331</v>
      </c>
      <c r="H846" s="360">
        <f t="shared" si="91"/>
        <v>0.1</v>
      </c>
      <c r="I846" s="360">
        <f t="shared" si="85"/>
        <v>0</v>
      </c>
      <c r="J846" s="360"/>
      <c r="K846" s="360"/>
      <c r="L846" s="360"/>
      <c r="M846" s="360"/>
      <c r="N846" s="360"/>
      <c r="O846" s="360"/>
      <c r="P846" s="360"/>
      <c r="Q846" s="360"/>
      <c r="R846" s="360"/>
      <c r="S846" s="360">
        <f t="shared" si="90"/>
        <v>0</v>
      </c>
      <c r="T846" s="360"/>
      <c r="U846" s="360"/>
      <c r="V846" s="360"/>
      <c r="W846" s="360"/>
      <c r="X846" s="360"/>
      <c r="Y846" s="360"/>
      <c r="Z846" s="360">
        <f t="shared" si="87"/>
        <v>0.1</v>
      </c>
      <c r="AA846" s="360"/>
      <c r="AB846" s="360"/>
      <c r="AC846" s="360"/>
      <c r="AD846" s="360"/>
      <c r="AE846" s="360"/>
      <c r="AF846" s="360"/>
      <c r="AG846" s="360"/>
      <c r="AH846" s="360"/>
      <c r="AI846" s="360"/>
      <c r="AJ846" s="360"/>
      <c r="AK846" s="360"/>
      <c r="AL846" s="360"/>
      <c r="AM846" s="360">
        <v>0.1</v>
      </c>
      <c r="AN846" s="360"/>
      <c r="AO846" s="360"/>
      <c r="AP846" s="360">
        <f t="shared" si="88"/>
        <v>0</v>
      </c>
      <c r="AQ846" s="360"/>
      <c r="AR846" s="367"/>
      <c r="AS846" s="367"/>
      <c r="AT846" s="357" t="s">
        <v>3222</v>
      </c>
      <c r="AU846" s="368" t="s">
        <v>1801</v>
      </c>
      <c r="AV846" s="360" t="s">
        <v>197</v>
      </c>
      <c r="AW846" s="360" t="s">
        <v>198</v>
      </c>
      <c r="AX846" s="357"/>
      <c r="AY846" s="379"/>
      <c r="AZ846" s="380"/>
    </row>
    <row r="847" spans="1:52" s="356" customFormat="1" ht="32.450000000000003" customHeight="1">
      <c r="A847" s="357">
        <v>846</v>
      </c>
      <c r="B847" s="357">
        <v>5</v>
      </c>
      <c r="C847" s="357" t="s">
        <v>330</v>
      </c>
      <c r="D847" s="359" t="s">
        <v>2189</v>
      </c>
      <c r="E847" s="360">
        <v>0.4</v>
      </c>
      <c r="F847" s="367"/>
      <c r="G847" s="360" t="s">
        <v>2741</v>
      </c>
      <c r="H847" s="360">
        <f t="shared" si="91"/>
        <v>0.4</v>
      </c>
      <c r="I847" s="360">
        <f t="shared" si="85"/>
        <v>0</v>
      </c>
      <c r="J847" s="360"/>
      <c r="K847" s="360"/>
      <c r="L847" s="360"/>
      <c r="M847" s="360"/>
      <c r="N847" s="360">
        <v>0.1</v>
      </c>
      <c r="O847" s="360">
        <v>0.3</v>
      </c>
      <c r="P847" s="360"/>
      <c r="Q847" s="360"/>
      <c r="R847" s="360"/>
      <c r="S847" s="360">
        <f t="shared" si="90"/>
        <v>0</v>
      </c>
      <c r="T847" s="360"/>
      <c r="U847" s="360"/>
      <c r="V847" s="360"/>
      <c r="W847" s="360"/>
      <c r="X847" s="360"/>
      <c r="Y847" s="360"/>
      <c r="Z847" s="360">
        <f t="shared" si="87"/>
        <v>0</v>
      </c>
      <c r="AA847" s="360"/>
      <c r="AB847" s="360"/>
      <c r="AC847" s="360"/>
      <c r="AD847" s="360"/>
      <c r="AE847" s="360"/>
      <c r="AF847" s="360"/>
      <c r="AG847" s="360"/>
      <c r="AH847" s="360"/>
      <c r="AI847" s="360"/>
      <c r="AJ847" s="360"/>
      <c r="AK847" s="360"/>
      <c r="AL847" s="360"/>
      <c r="AM847" s="360"/>
      <c r="AN847" s="360"/>
      <c r="AO847" s="360"/>
      <c r="AP847" s="360">
        <f t="shared" si="88"/>
        <v>0</v>
      </c>
      <c r="AQ847" s="360"/>
      <c r="AR847" s="367"/>
      <c r="AS847" s="367"/>
      <c r="AT847" s="357" t="s">
        <v>205</v>
      </c>
      <c r="AU847" s="368" t="s">
        <v>153</v>
      </c>
      <c r="AV847" s="360" t="s">
        <v>197</v>
      </c>
      <c r="AW847" s="360" t="s">
        <v>198</v>
      </c>
      <c r="AX847" s="357"/>
      <c r="AY847" s="379"/>
      <c r="AZ847" s="380"/>
    </row>
    <row r="848" spans="1:52" s="356" customFormat="1" ht="46.9" customHeight="1">
      <c r="A848" s="357">
        <v>846</v>
      </c>
      <c r="B848" s="357">
        <v>6</v>
      </c>
      <c r="C848" s="357" t="s">
        <v>330</v>
      </c>
      <c r="D848" s="359" t="s">
        <v>1339</v>
      </c>
      <c r="E848" s="360">
        <v>1.1000000000000001</v>
      </c>
      <c r="F848" s="367"/>
      <c r="G848" s="360" t="s">
        <v>1530</v>
      </c>
      <c r="H848" s="360">
        <f t="shared" si="91"/>
        <v>1.1000000000000001</v>
      </c>
      <c r="I848" s="360">
        <f t="shared" si="85"/>
        <v>0.8</v>
      </c>
      <c r="J848" s="360">
        <v>0.8</v>
      </c>
      <c r="K848" s="360"/>
      <c r="L848" s="360">
        <v>0.15</v>
      </c>
      <c r="M848" s="360"/>
      <c r="N848" s="360">
        <v>0.15</v>
      </c>
      <c r="O848" s="360"/>
      <c r="P848" s="360"/>
      <c r="Q848" s="360"/>
      <c r="R848" s="360"/>
      <c r="S848" s="360">
        <f t="shared" si="90"/>
        <v>0</v>
      </c>
      <c r="T848" s="360"/>
      <c r="U848" s="360"/>
      <c r="V848" s="360"/>
      <c r="W848" s="360"/>
      <c r="X848" s="360"/>
      <c r="Y848" s="360"/>
      <c r="Z848" s="360">
        <f t="shared" si="87"/>
        <v>0</v>
      </c>
      <c r="AA848" s="360"/>
      <c r="AB848" s="360"/>
      <c r="AC848" s="360"/>
      <c r="AD848" s="360"/>
      <c r="AE848" s="360"/>
      <c r="AF848" s="360"/>
      <c r="AG848" s="360"/>
      <c r="AH848" s="360"/>
      <c r="AI848" s="360"/>
      <c r="AJ848" s="360"/>
      <c r="AK848" s="360"/>
      <c r="AL848" s="360"/>
      <c r="AM848" s="360"/>
      <c r="AN848" s="360"/>
      <c r="AO848" s="360"/>
      <c r="AP848" s="360">
        <f t="shared" si="88"/>
        <v>0</v>
      </c>
      <c r="AQ848" s="360"/>
      <c r="AR848" s="367"/>
      <c r="AS848" s="367"/>
      <c r="AT848" s="357" t="s">
        <v>3203</v>
      </c>
      <c r="AU848" s="368" t="s">
        <v>1795</v>
      </c>
      <c r="AV848" s="360" t="s">
        <v>197</v>
      </c>
      <c r="AW848" s="360" t="s">
        <v>198</v>
      </c>
      <c r="AX848" s="357"/>
      <c r="AY848" s="379"/>
      <c r="AZ848" s="380"/>
    </row>
    <row r="849" spans="1:52" s="356" customFormat="1" ht="15.6" customHeight="1">
      <c r="A849" s="357">
        <v>846</v>
      </c>
      <c r="B849" s="357">
        <v>7</v>
      </c>
      <c r="C849" s="357" t="s">
        <v>330</v>
      </c>
      <c r="D849" s="359" t="s">
        <v>2190</v>
      </c>
      <c r="E849" s="360">
        <v>0.2</v>
      </c>
      <c r="F849" s="367"/>
      <c r="G849" s="360" t="s">
        <v>308</v>
      </c>
      <c r="H849" s="360">
        <f t="shared" si="91"/>
        <v>0.2</v>
      </c>
      <c r="I849" s="360">
        <f t="shared" si="85"/>
        <v>0</v>
      </c>
      <c r="J849" s="360"/>
      <c r="K849" s="360"/>
      <c r="L849" s="360"/>
      <c r="M849" s="360"/>
      <c r="N849" s="360">
        <v>0.2</v>
      </c>
      <c r="O849" s="360"/>
      <c r="P849" s="360"/>
      <c r="Q849" s="360"/>
      <c r="R849" s="360"/>
      <c r="S849" s="360">
        <f t="shared" si="90"/>
        <v>0</v>
      </c>
      <c r="T849" s="360"/>
      <c r="U849" s="360"/>
      <c r="V849" s="360"/>
      <c r="W849" s="360"/>
      <c r="X849" s="360"/>
      <c r="Y849" s="360"/>
      <c r="Z849" s="360">
        <f t="shared" si="87"/>
        <v>0</v>
      </c>
      <c r="AA849" s="360"/>
      <c r="AB849" s="360"/>
      <c r="AC849" s="360"/>
      <c r="AD849" s="360"/>
      <c r="AE849" s="360"/>
      <c r="AF849" s="360"/>
      <c r="AG849" s="360"/>
      <c r="AH849" s="360"/>
      <c r="AI849" s="360"/>
      <c r="AJ849" s="360"/>
      <c r="AK849" s="360"/>
      <c r="AL849" s="360"/>
      <c r="AM849" s="360"/>
      <c r="AN849" s="360"/>
      <c r="AO849" s="360"/>
      <c r="AP849" s="360">
        <f t="shared" si="88"/>
        <v>0</v>
      </c>
      <c r="AQ849" s="360"/>
      <c r="AR849" s="367"/>
      <c r="AS849" s="367"/>
      <c r="AT849" s="357" t="s">
        <v>1056</v>
      </c>
      <c r="AU849" s="368" t="s">
        <v>1795</v>
      </c>
      <c r="AV849" s="360" t="s">
        <v>197</v>
      </c>
      <c r="AW849" s="360" t="s">
        <v>198</v>
      </c>
      <c r="AX849" s="357"/>
      <c r="AY849" s="379"/>
      <c r="AZ849" s="380"/>
    </row>
    <row r="850" spans="1:52" s="356" customFormat="1" ht="31.15" customHeight="1">
      <c r="A850" s="357">
        <v>846</v>
      </c>
      <c r="B850" s="357">
        <v>8</v>
      </c>
      <c r="C850" s="357" t="s">
        <v>330</v>
      </c>
      <c r="D850" s="359" t="s">
        <v>2191</v>
      </c>
      <c r="E850" s="360">
        <v>0.2</v>
      </c>
      <c r="F850" s="367"/>
      <c r="G850" s="360" t="s">
        <v>190</v>
      </c>
      <c r="H850" s="360">
        <f t="shared" si="91"/>
        <v>0.2</v>
      </c>
      <c r="I850" s="360">
        <f t="shared" si="85"/>
        <v>0</v>
      </c>
      <c r="J850" s="360"/>
      <c r="K850" s="360"/>
      <c r="L850" s="360">
        <v>0.2</v>
      </c>
      <c r="M850" s="360"/>
      <c r="N850" s="360"/>
      <c r="O850" s="360"/>
      <c r="P850" s="360"/>
      <c r="Q850" s="360"/>
      <c r="R850" s="360"/>
      <c r="S850" s="360">
        <f t="shared" si="90"/>
        <v>0</v>
      </c>
      <c r="T850" s="360"/>
      <c r="U850" s="360"/>
      <c r="V850" s="360"/>
      <c r="W850" s="360"/>
      <c r="X850" s="360"/>
      <c r="Y850" s="360"/>
      <c r="Z850" s="360">
        <f t="shared" si="87"/>
        <v>0</v>
      </c>
      <c r="AA850" s="360"/>
      <c r="AB850" s="360"/>
      <c r="AC850" s="360"/>
      <c r="AD850" s="360"/>
      <c r="AE850" s="360"/>
      <c r="AF850" s="360"/>
      <c r="AG850" s="360"/>
      <c r="AH850" s="360"/>
      <c r="AI850" s="360"/>
      <c r="AJ850" s="360"/>
      <c r="AK850" s="360"/>
      <c r="AL850" s="360"/>
      <c r="AM850" s="360"/>
      <c r="AN850" s="360"/>
      <c r="AO850" s="360"/>
      <c r="AP850" s="360">
        <f t="shared" si="88"/>
        <v>0</v>
      </c>
      <c r="AQ850" s="360"/>
      <c r="AR850" s="367"/>
      <c r="AS850" s="367"/>
      <c r="AT850" s="357" t="s">
        <v>3233</v>
      </c>
      <c r="AU850" s="368" t="s">
        <v>1795</v>
      </c>
      <c r="AV850" s="360" t="s">
        <v>197</v>
      </c>
      <c r="AW850" s="360" t="s">
        <v>198</v>
      </c>
      <c r="AX850" s="357"/>
      <c r="AY850" s="379"/>
      <c r="AZ850" s="380"/>
    </row>
    <row r="851" spans="1:52" s="356" customFormat="1" ht="31.15" customHeight="1">
      <c r="A851" s="357">
        <v>846</v>
      </c>
      <c r="B851" s="357">
        <v>9</v>
      </c>
      <c r="C851" s="357" t="s">
        <v>330</v>
      </c>
      <c r="D851" s="359" t="s">
        <v>2192</v>
      </c>
      <c r="E851" s="360">
        <v>0.25</v>
      </c>
      <c r="F851" s="367"/>
      <c r="G851" s="360" t="s">
        <v>304</v>
      </c>
      <c r="H851" s="360">
        <f t="shared" si="91"/>
        <v>0.25</v>
      </c>
      <c r="I851" s="360">
        <f t="shared" si="85"/>
        <v>0.25</v>
      </c>
      <c r="J851" s="360">
        <v>0.25</v>
      </c>
      <c r="K851" s="360"/>
      <c r="L851" s="360"/>
      <c r="M851" s="360"/>
      <c r="N851" s="360"/>
      <c r="O851" s="360"/>
      <c r="P851" s="360"/>
      <c r="Q851" s="360"/>
      <c r="R851" s="360"/>
      <c r="S851" s="360">
        <f t="shared" si="90"/>
        <v>0</v>
      </c>
      <c r="T851" s="360"/>
      <c r="U851" s="360"/>
      <c r="V851" s="360"/>
      <c r="W851" s="360"/>
      <c r="X851" s="360"/>
      <c r="Y851" s="360"/>
      <c r="Z851" s="360">
        <f t="shared" si="87"/>
        <v>0</v>
      </c>
      <c r="AA851" s="360"/>
      <c r="AB851" s="360"/>
      <c r="AC851" s="360"/>
      <c r="AD851" s="360"/>
      <c r="AE851" s="360"/>
      <c r="AF851" s="360"/>
      <c r="AG851" s="360"/>
      <c r="AH851" s="360"/>
      <c r="AI851" s="360"/>
      <c r="AJ851" s="360"/>
      <c r="AK851" s="360"/>
      <c r="AL851" s="360"/>
      <c r="AM851" s="360"/>
      <c r="AN851" s="360"/>
      <c r="AO851" s="360"/>
      <c r="AP851" s="360">
        <f t="shared" si="88"/>
        <v>0</v>
      </c>
      <c r="AQ851" s="360"/>
      <c r="AR851" s="367"/>
      <c r="AS851" s="367"/>
      <c r="AT851" s="357" t="s">
        <v>2454</v>
      </c>
      <c r="AU851" s="368" t="s">
        <v>1795</v>
      </c>
      <c r="AV851" s="360" t="s">
        <v>197</v>
      </c>
      <c r="AW851" s="360" t="s">
        <v>198</v>
      </c>
      <c r="AX851" s="357"/>
      <c r="AY851" s="379"/>
      <c r="AZ851" s="380"/>
    </row>
    <row r="852" spans="1:52" s="356" customFormat="1" ht="15.6" customHeight="1">
      <c r="A852" s="357">
        <v>846</v>
      </c>
      <c r="B852" s="357">
        <v>10</v>
      </c>
      <c r="C852" s="357" t="s">
        <v>330</v>
      </c>
      <c r="D852" s="359" t="s">
        <v>1057</v>
      </c>
      <c r="E852" s="360">
        <v>0.04</v>
      </c>
      <c r="F852" s="367"/>
      <c r="G852" s="360" t="s">
        <v>308</v>
      </c>
      <c r="H852" s="360">
        <f t="shared" si="91"/>
        <v>0.04</v>
      </c>
      <c r="I852" s="360">
        <f t="shared" si="85"/>
        <v>0</v>
      </c>
      <c r="J852" s="360"/>
      <c r="K852" s="360"/>
      <c r="L852" s="360"/>
      <c r="M852" s="360"/>
      <c r="N852" s="360">
        <v>0.04</v>
      </c>
      <c r="O852" s="360"/>
      <c r="P852" s="360"/>
      <c r="Q852" s="360"/>
      <c r="R852" s="360"/>
      <c r="S852" s="360">
        <f t="shared" si="90"/>
        <v>0</v>
      </c>
      <c r="T852" s="360"/>
      <c r="U852" s="360"/>
      <c r="V852" s="360"/>
      <c r="W852" s="360"/>
      <c r="X852" s="360"/>
      <c r="Y852" s="360"/>
      <c r="Z852" s="360">
        <f t="shared" si="87"/>
        <v>0</v>
      </c>
      <c r="AA852" s="360"/>
      <c r="AB852" s="360"/>
      <c r="AC852" s="360"/>
      <c r="AD852" s="360"/>
      <c r="AE852" s="360"/>
      <c r="AF852" s="360"/>
      <c r="AG852" s="360"/>
      <c r="AH852" s="360"/>
      <c r="AI852" s="360"/>
      <c r="AJ852" s="360"/>
      <c r="AK852" s="360"/>
      <c r="AL852" s="360"/>
      <c r="AM852" s="360"/>
      <c r="AN852" s="360"/>
      <c r="AO852" s="360"/>
      <c r="AP852" s="360">
        <f t="shared" si="88"/>
        <v>0</v>
      </c>
      <c r="AQ852" s="360"/>
      <c r="AR852" s="367"/>
      <c r="AS852" s="367"/>
      <c r="AT852" s="357" t="s">
        <v>3248</v>
      </c>
      <c r="AU852" s="368" t="s">
        <v>154</v>
      </c>
      <c r="AV852" s="360" t="s">
        <v>197</v>
      </c>
      <c r="AW852" s="360" t="s">
        <v>198</v>
      </c>
      <c r="AX852" s="357"/>
      <c r="AY852" s="379"/>
      <c r="AZ852" s="380"/>
    </row>
    <row r="853" spans="1:52" s="356" customFormat="1" ht="39" customHeight="1">
      <c r="A853" s="357">
        <v>846</v>
      </c>
      <c r="B853" s="357">
        <v>11</v>
      </c>
      <c r="C853" s="357" t="s">
        <v>330</v>
      </c>
      <c r="D853" s="359" t="s">
        <v>2193</v>
      </c>
      <c r="E853" s="360">
        <v>0.23</v>
      </c>
      <c r="F853" s="367"/>
      <c r="G853" s="360" t="s">
        <v>308</v>
      </c>
      <c r="H853" s="360">
        <f t="shared" si="91"/>
        <v>0.23</v>
      </c>
      <c r="I853" s="360">
        <f t="shared" si="85"/>
        <v>0</v>
      </c>
      <c r="J853" s="360"/>
      <c r="K853" s="360"/>
      <c r="L853" s="360"/>
      <c r="M853" s="360"/>
      <c r="N853" s="360">
        <v>0.23</v>
      </c>
      <c r="O853" s="360"/>
      <c r="P853" s="360"/>
      <c r="Q853" s="360"/>
      <c r="R853" s="360"/>
      <c r="S853" s="360">
        <f t="shared" si="90"/>
        <v>0</v>
      </c>
      <c r="T853" s="360"/>
      <c r="U853" s="360"/>
      <c r="V853" s="360"/>
      <c r="W853" s="360"/>
      <c r="X853" s="360"/>
      <c r="Y853" s="360"/>
      <c r="Z853" s="360">
        <f t="shared" si="87"/>
        <v>0</v>
      </c>
      <c r="AA853" s="360"/>
      <c r="AB853" s="360"/>
      <c r="AC853" s="360"/>
      <c r="AD853" s="360"/>
      <c r="AE853" s="360"/>
      <c r="AF853" s="360"/>
      <c r="AG853" s="360"/>
      <c r="AH853" s="360"/>
      <c r="AI853" s="360"/>
      <c r="AJ853" s="360"/>
      <c r="AK853" s="360"/>
      <c r="AL853" s="360"/>
      <c r="AM853" s="360"/>
      <c r="AN853" s="360"/>
      <c r="AO853" s="360"/>
      <c r="AP853" s="360">
        <f t="shared" si="88"/>
        <v>0</v>
      </c>
      <c r="AQ853" s="360"/>
      <c r="AR853" s="367"/>
      <c r="AS853" s="367"/>
      <c r="AT853" s="357" t="s">
        <v>1058</v>
      </c>
      <c r="AU853" s="368" t="s">
        <v>1800</v>
      </c>
      <c r="AV853" s="360" t="s">
        <v>197</v>
      </c>
      <c r="AW853" s="360" t="s">
        <v>198</v>
      </c>
      <c r="AX853" s="357"/>
      <c r="AY853" s="379"/>
      <c r="AZ853" s="380"/>
    </row>
    <row r="854" spans="1:52" s="356" customFormat="1" ht="31.15" customHeight="1">
      <c r="A854" s="357">
        <v>846</v>
      </c>
      <c r="B854" s="357">
        <v>12</v>
      </c>
      <c r="C854" s="357" t="s">
        <v>330</v>
      </c>
      <c r="D854" s="359" t="s">
        <v>2194</v>
      </c>
      <c r="E854" s="360">
        <v>0.3</v>
      </c>
      <c r="F854" s="367"/>
      <c r="G854" s="360" t="s">
        <v>308</v>
      </c>
      <c r="H854" s="360">
        <f t="shared" si="91"/>
        <v>0.3</v>
      </c>
      <c r="I854" s="360">
        <f t="shared" si="85"/>
        <v>0</v>
      </c>
      <c r="J854" s="360"/>
      <c r="K854" s="360"/>
      <c r="L854" s="360"/>
      <c r="M854" s="360"/>
      <c r="N854" s="360">
        <v>0.3</v>
      </c>
      <c r="O854" s="360"/>
      <c r="P854" s="360"/>
      <c r="Q854" s="360"/>
      <c r="R854" s="360"/>
      <c r="S854" s="360">
        <f t="shared" si="90"/>
        <v>0</v>
      </c>
      <c r="T854" s="360"/>
      <c r="U854" s="360"/>
      <c r="V854" s="360"/>
      <c r="W854" s="360"/>
      <c r="X854" s="360"/>
      <c r="Y854" s="360"/>
      <c r="Z854" s="360">
        <f t="shared" si="87"/>
        <v>0</v>
      </c>
      <c r="AA854" s="360"/>
      <c r="AB854" s="360"/>
      <c r="AC854" s="360"/>
      <c r="AD854" s="360"/>
      <c r="AE854" s="360"/>
      <c r="AF854" s="360"/>
      <c r="AG854" s="360"/>
      <c r="AH854" s="360"/>
      <c r="AI854" s="360"/>
      <c r="AJ854" s="360"/>
      <c r="AK854" s="360"/>
      <c r="AL854" s="360"/>
      <c r="AM854" s="360"/>
      <c r="AN854" s="360"/>
      <c r="AO854" s="360"/>
      <c r="AP854" s="360">
        <f t="shared" si="88"/>
        <v>0</v>
      </c>
      <c r="AQ854" s="360"/>
      <c r="AR854" s="367"/>
      <c r="AS854" s="367"/>
      <c r="AT854" s="357" t="s">
        <v>2302</v>
      </c>
      <c r="AU854" s="368" t="s">
        <v>1800</v>
      </c>
      <c r="AV854" s="360" t="s">
        <v>197</v>
      </c>
      <c r="AW854" s="360" t="s">
        <v>198</v>
      </c>
      <c r="AX854" s="357"/>
      <c r="AY854" s="379"/>
      <c r="AZ854" s="380"/>
    </row>
    <row r="855" spans="1:52" s="356" customFormat="1" ht="15.6" customHeight="1">
      <c r="A855" s="357">
        <v>846</v>
      </c>
      <c r="B855" s="357">
        <v>13</v>
      </c>
      <c r="C855" s="357" t="s">
        <v>330</v>
      </c>
      <c r="D855" s="359" t="s">
        <v>2195</v>
      </c>
      <c r="E855" s="360">
        <v>0.3</v>
      </c>
      <c r="F855" s="367"/>
      <c r="G855" s="360" t="s">
        <v>304</v>
      </c>
      <c r="H855" s="360">
        <f t="shared" si="91"/>
        <v>0.3</v>
      </c>
      <c r="I855" s="360">
        <f t="shared" si="85"/>
        <v>0.3</v>
      </c>
      <c r="J855" s="360">
        <v>0.3</v>
      </c>
      <c r="K855" s="360"/>
      <c r="L855" s="360"/>
      <c r="M855" s="360"/>
      <c r="N855" s="360"/>
      <c r="O855" s="360"/>
      <c r="P855" s="360"/>
      <c r="Q855" s="360"/>
      <c r="R855" s="360"/>
      <c r="S855" s="360">
        <f t="shared" si="90"/>
        <v>0</v>
      </c>
      <c r="T855" s="360"/>
      <c r="U855" s="360"/>
      <c r="V855" s="360"/>
      <c r="W855" s="360"/>
      <c r="X855" s="360"/>
      <c r="Y855" s="360"/>
      <c r="Z855" s="360">
        <f t="shared" si="87"/>
        <v>0</v>
      </c>
      <c r="AA855" s="360"/>
      <c r="AB855" s="360"/>
      <c r="AC855" s="360"/>
      <c r="AD855" s="360"/>
      <c r="AE855" s="360"/>
      <c r="AF855" s="360"/>
      <c r="AG855" s="360"/>
      <c r="AH855" s="360"/>
      <c r="AI855" s="360"/>
      <c r="AJ855" s="360"/>
      <c r="AK855" s="360"/>
      <c r="AL855" s="360"/>
      <c r="AM855" s="360"/>
      <c r="AN855" s="360"/>
      <c r="AO855" s="360"/>
      <c r="AP855" s="360">
        <f t="shared" si="88"/>
        <v>0</v>
      </c>
      <c r="AQ855" s="360"/>
      <c r="AR855" s="367"/>
      <c r="AS855" s="367"/>
      <c r="AT855" s="357" t="s">
        <v>1059</v>
      </c>
      <c r="AU855" s="368" t="s">
        <v>1800</v>
      </c>
      <c r="AV855" s="360" t="s">
        <v>197</v>
      </c>
      <c r="AW855" s="360" t="s">
        <v>198</v>
      </c>
      <c r="AX855" s="357"/>
      <c r="AY855" s="379"/>
      <c r="AZ855" s="380"/>
    </row>
    <row r="856" spans="1:52" s="356" customFormat="1" ht="39" customHeight="1">
      <c r="A856" s="357">
        <v>846</v>
      </c>
      <c r="B856" s="357">
        <v>14</v>
      </c>
      <c r="C856" s="357" t="s">
        <v>330</v>
      </c>
      <c r="D856" s="359" t="s">
        <v>2196</v>
      </c>
      <c r="E856" s="360">
        <v>0.05</v>
      </c>
      <c r="F856" s="367"/>
      <c r="G856" s="360" t="s">
        <v>308</v>
      </c>
      <c r="H856" s="360">
        <f t="shared" si="91"/>
        <v>0.05</v>
      </c>
      <c r="I856" s="360">
        <f t="shared" si="85"/>
        <v>0</v>
      </c>
      <c r="J856" s="360"/>
      <c r="K856" s="360"/>
      <c r="L856" s="360"/>
      <c r="M856" s="360"/>
      <c r="N856" s="360">
        <v>0.05</v>
      </c>
      <c r="O856" s="360"/>
      <c r="P856" s="360"/>
      <c r="Q856" s="360"/>
      <c r="R856" s="360"/>
      <c r="S856" s="360">
        <f t="shared" si="90"/>
        <v>0</v>
      </c>
      <c r="T856" s="360"/>
      <c r="U856" s="360"/>
      <c r="V856" s="360"/>
      <c r="W856" s="360"/>
      <c r="X856" s="360"/>
      <c r="Y856" s="360"/>
      <c r="Z856" s="360">
        <f t="shared" si="87"/>
        <v>0</v>
      </c>
      <c r="AA856" s="360"/>
      <c r="AB856" s="360"/>
      <c r="AC856" s="360"/>
      <c r="AD856" s="360"/>
      <c r="AE856" s="360"/>
      <c r="AF856" s="360"/>
      <c r="AG856" s="360"/>
      <c r="AH856" s="360"/>
      <c r="AI856" s="360"/>
      <c r="AJ856" s="360"/>
      <c r="AK856" s="360"/>
      <c r="AL856" s="360"/>
      <c r="AM856" s="360"/>
      <c r="AN856" s="360"/>
      <c r="AO856" s="360"/>
      <c r="AP856" s="360">
        <f t="shared" si="88"/>
        <v>0</v>
      </c>
      <c r="AQ856" s="360"/>
      <c r="AR856" s="367"/>
      <c r="AS856" s="367"/>
      <c r="AT856" s="357" t="s">
        <v>209</v>
      </c>
      <c r="AU856" s="368" t="s">
        <v>1796</v>
      </c>
      <c r="AV856" s="360" t="s">
        <v>197</v>
      </c>
      <c r="AW856" s="360" t="s">
        <v>198</v>
      </c>
      <c r="AX856" s="357"/>
      <c r="AY856" s="379"/>
      <c r="AZ856" s="380"/>
    </row>
    <row r="857" spans="1:52" s="356" customFormat="1" ht="15.6" customHeight="1">
      <c r="A857" s="357">
        <v>846</v>
      </c>
      <c r="B857" s="357">
        <v>15</v>
      </c>
      <c r="C857" s="357" t="s">
        <v>330</v>
      </c>
      <c r="D857" s="359" t="s">
        <v>2197</v>
      </c>
      <c r="E857" s="360">
        <v>0.05</v>
      </c>
      <c r="F857" s="367"/>
      <c r="G857" s="360" t="s">
        <v>308</v>
      </c>
      <c r="H857" s="360">
        <f t="shared" si="91"/>
        <v>0.05</v>
      </c>
      <c r="I857" s="360">
        <f t="shared" si="85"/>
        <v>0</v>
      </c>
      <c r="J857" s="360"/>
      <c r="K857" s="360"/>
      <c r="L857" s="360"/>
      <c r="M857" s="360"/>
      <c r="N857" s="360">
        <v>0.05</v>
      </c>
      <c r="O857" s="360"/>
      <c r="P857" s="360"/>
      <c r="Q857" s="360"/>
      <c r="R857" s="360"/>
      <c r="S857" s="360">
        <f t="shared" si="90"/>
        <v>0</v>
      </c>
      <c r="T857" s="360"/>
      <c r="U857" s="360"/>
      <c r="V857" s="360"/>
      <c r="W857" s="360"/>
      <c r="X857" s="360"/>
      <c r="Y857" s="360"/>
      <c r="Z857" s="360">
        <f t="shared" si="87"/>
        <v>0</v>
      </c>
      <c r="AA857" s="360"/>
      <c r="AB857" s="360"/>
      <c r="AC857" s="360"/>
      <c r="AD857" s="360"/>
      <c r="AE857" s="360"/>
      <c r="AF857" s="360"/>
      <c r="AG857" s="360"/>
      <c r="AH857" s="360"/>
      <c r="AI857" s="360"/>
      <c r="AJ857" s="360"/>
      <c r="AK857" s="360"/>
      <c r="AL857" s="360"/>
      <c r="AM857" s="360"/>
      <c r="AN857" s="360"/>
      <c r="AO857" s="360"/>
      <c r="AP857" s="360">
        <f t="shared" si="88"/>
        <v>0</v>
      </c>
      <c r="AQ857" s="360"/>
      <c r="AR857" s="367"/>
      <c r="AS857" s="367"/>
      <c r="AT857" s="357" t="s">
        <v>3229</v>
      </c>
      <c r="AU857" s="368" t="s">
        <v>1796</v>
      </c>
      <c r="AV857" s="360" t="s">
        <v>197</v>
      </c>
      <c r="AW857" s="360" t="s">
        <v>198</v>
      </c>
      <c r="AX857" s="357"/>
      <c r="AY857" s="379"/>
      <c r="AZ857" s="380"/>
    </row>
    <row r="858" spans="1:52" s="356" customFormat="1" ht="15.6" customHeight="1">
      <c r="A858" s="357">
        <v>846</v>
      </c>
      <c r="B858" s="357">
        <v>16</v>
      </c>
      <c r="C858" s="357" t="s">
        <v>330</v>
      </c>
      <c r="D858" s="359" t="s">
        <v>2198</v>
      </c>
      <c r="E858" s="360">
        <v>0.04</v>
      </c>
      <c r="F858" s="367"/>
      <c r="G858" s="360" t="s">
        <v>308</v>
      </c>
      <c r="H858" s="360">
        <f t="shared" si="91"/>
        <v>0.04</v>
      </c>
      <c r="I858" s="360">
        <f t="shared" si="85"/>
        <v>0</v>
      </c>
      <c r="J858" s="360"/>
      <c r="K858" s="360"/>
      <c r="L858" s="360"/>
      <c r="M858" s="360"/>
      <c r="N858" s="360">
        <v>0.04</v>
      </c>
      <c r="O858" s="360"/>
      <c r="P858" s="360"/>
      <c r="Q858" s="360"/>
      <c r="R858" s="360"/>
      <c r="S858" s="360">
        <f t="shared" si="90"/>
        <v>0</v>
      </c>
      <c r="T858" s="360"/>
      <c r="U858" s="360"/>
      <c r="V858" s="360"/>
      <c r="W858" s="360"/>
      <c r="X858" s="360"/>
      <c r="Y858" s="360"/>
      <c r="Z858" s="360">
        <f t="shared" si="87"/>
        <v>0</v>
      </c>
      <c r="AA858" s="360"/>
      <c r="AB858" s="360"/>
      <c r="AC858" s="360"/>
      <c r="AD858" s="360"/>
      <c r="AE858" s="360"/>
      <c r="AF858" s="360"/>
      <c r="AG858" s="360"/>
      <c r="AH858" s="360"/>
      <c r="AI858" s="360"/>
      <c r="AJ858" s="360"/>
      <c r="AK858" s="360"/>
      <c r="AL858" s="360"/>
      <c r="AM858" s="360"/>
      <c r="AN858" s="360"/>
      <c r="AO858" s="360"/>
      <c r="AP858" s="360">
        <f t="shared" si="88"/>
        <v>0</v>
      </c>
      <c r="AQ858" s="360"/>
      <c r="AR858" s="367"/>
      <c r="AS858" s="367"/>
      <c r="AT858" s="357" t="s">
        <v>1060</v>
      </c>
      <c r="AU858" s="368" t="s">
        <v>1796</v>
      </c>
      <c r="AV858" s="360" t="s">
        <v>197</v>
      </c>
      <c r="AW858" s="360" t="s">
        <v>198</v>
      </c>
      <c r="AX858" s="357"/>
      <c r="AY858" s="379"/>
      <c r="AZ858" s="380"/>
    </row>
    <row r="859" spans="1:52" s="356" customFormat="1" ht="31.15" customHeight="1">
      <c r="A859" s="357">
        <v>846</v>
      </c>
      <c r="B859" s="357">
        <v>17</v>
      </c>
      <c r="C859" s="357" t="s">
        <v>330</v>
      </c>
      <c r="D859" s="359" t="s">
        <v>2199</v>
      </c>
      <c r="E859" s="360">
        <v>2.0783</v>
      </c>
      <c r="F859" s="367"/>
      <c r="G859" s="360" t="s">
        <v>1080</v>
      </c>
      <c r="H859" s="360">
        <f t="shared" si="91"/>
        <v>2.08</v>
      </c>
      <c r="I859" s="360">
        <f t="shared" si="85"/>
        <v>0</v>
      </c>
      <c r="J859" s="360"/>
      <c r="K859" s="360"/>
      <c r="L859" s="360">
        <v>1</v>
      </c>
      <c r="M859" s="360"/>
      <c r="N859" s="360">
        <v>1.08</v>
      </c>
      <c r="O859" s="360"/>
      <c r="P859" s="360"/>
      <c r="Q859" s="360"/>
      <c r="R859" s="360"/>
      <c r="S859" s="360">
        <f t="shared" si="90"/>
        <v>0</v>
      </c>
      <c r="T859" s="360"/>
      <c r="U859" s="360"/>
      <c r="V859" s="360"/>
      <c r="W859" s="360"/>
      <c r="X859" s="360"/>
      <c r="Y859" s="360"/>
      <c r="Z859" s="360">
        <f t="shared" si="87"/>
        <v>0</v>
      </c>
      <c r="AA859" s="360"/>
      <c r="AB859" s="360"/>
      <c r="AC859" s="360"/>
      <c r="AD859" s="360"/>
      <c r="AE859" s="360"/>
      <c r="AF859" s="360"/>
      <c r="AG859" s="360"/>
      <c r="AH859" s="360"/>
      <c r="AI859" s="360"/>
      <c r="AJ859" s="360"/>
      <c r="AK859" s="360"/>
      <c r="AL859" s="360"/>
      <c r="AM859" s="360"/>
      <c r="AN859" s="360"/>
      <c r="AO859" s="360"/>
      <c r="AP859" s="360">
        <f t="shared" si="88"/>
        <v>0</v>
      </c>
      <c r="AQ859" s="360"/>
      <c r="AR859" s="367"/>
      <c r="AS859" s="367"/>
      <c r="AT859" s="357"/>
      <c r="AU859" s="368" t="s">
        <v>1793</v>
      </c>
      <c r="AV859" s="360" t="s">
        <v>197</v>
      </c>
      <c r="AW859" s="360" t="s">
        <v>198</v>
      </c>
      <c r="AX859" s="357"/>
      <c r="AY859" s="379"/>
      <c r="AZ859" s="380"/>
    </row>
    <row r="860" spans="1:52" s="356" customFormat="1" ht="31.15" customHeight="1">
      <c r="A860" s="357">
        <v>846</v>
      </c>
      <c r="B860" s="357">
        <v>18</v>
      </c>
      <c r="C860" s="357" t="s">
        <v>330</v>
      </c>
      <c r="D860" s="359" t="s">
        <v>1346</v>
      </c>
      <c r="E860" s="360">
        <v>0.5</v>
      </c>
      <c r="F860" s="367"/>
      <c r="G860" s="360" t="s">
        <v>1347</v>
      </c>
      <c r="H860" s="360">
        <f t="shared" si="91"/>
        <v>0.5</v>
      </c>
      <c r="I860" s="360">
        <f t="shared" si="85"/>
        <v>0</v>
      </c>
      <c r="J860" s="360"/>
      <c r="K860" s="360"/>
      <c r="L860" s="360"/>
      <c r="M860" s="360"/>
      <c r="N860" s="360"/>
      <c r="O860" s="360">
        <v>0.1</v>
      </c>
      <c r="P860" s="360"/>
      <c r="Q860" s="360"/>
      <c r="R860" s="360">
        <v>0.4</v>
      </c>
      <c r="S860" s="360">
        <f t="shared" si="90"/>
        <v>0</v>
      </c>
      <c r="T860" s="360"/>
      <c r="U860" s="360"/>
      <c r="V860" s="360"/>
      <c r="W860" s="360"/>
      <c r="X860" s="360"/>
      <c r="Y860" s="360"/>
      <c r="Z860" s="360">
        <f t="shared" si="87"/>
        <v>0</v>
      </c>
      <c r="AA860" s="360"/>
      <c r="AB860" s="360"/>
      <c r="AC860" s="360"/>
      <c r="AD860" s="360"/>
      <c r="AE860" s="360"/>
      <c r="AF860" s="360"/>
      <c r="AG860" s="360"/>
      <c r="AH860" s="360"/>
      <c r="AI860" s="360"/>
      <c r="AJ860" s="360"/>
      <c r="AK860" s="360"/>
      <c r="AL860" s="360"/>
      <c r="AM860" s="360"/>
      <c r="AN860" s="360"/>
      <c r="AO860" s="360"/>
      <c r="AP860" s="360">
        <f t="shared" si="88"/>
        <v>0</v>
      </c>
      <c r="AQ860" s="360"/>
      <c r="AR860" s="367"/>
      <c r="AS860" s="367"/>
      <c r="AT860" s="357" t="s">
        <v>2267</v>
      </c>
      <c r="AU860" s="368" t="s">
        <v>155</v>
      </c>
      <c r="AV860" s="360" t="s">
        <v>197</v>
      </c>
      <c r="AW860" s="360" t="s">
        <v>198</v>
      </c>
      <c r="AX860" s="357"/>
      <c r="AY860" s="379"/>
      <c r="AZ860" s="380"/>
    </row>
    <row r="861" spans="1:52" s="356" customFormat="1" ht="15.6" customHeight="1">
      <c r="A861" s="357">
        <v>846</v>
      </c>
      <c r="B861" s="357">
        <v>19</v>
      </c>
      <c r="C861" s="357" t="s">
        <v>330</v>
      </c>
      <c r="D861" s="359" t="s">
        <v>2200</v>
      </c>
      <c r="E861" s="360">
        <v>0.13</v>
      </c>
      <c r="F861" s="367">
        <v>0.13</v>
      </c>
      <c r="G861" s="360" t="s">
        <v>330</v>
      </c>
      <c r="H861" s="360">
        <f t="shared" si="91"/>
        <v>0</v>
      </c>
      <c r="I861" s="360">
        <f t="shared" si="85"/>
        <v>0</v>
      </c>
      <c r="J861" s="360"/>
      <c r="K861" s="360"/>
      <c r="L861" s="360"/>
      <c r="M861" s="360"/>
      <c r="N861" s="360"/>
      <c r="O861" s="360"/>
      <c r="P861" s="360"/>
      <c r="Q861" s="360"/>
      <c r="R861" s="360"/>
      <c r="S861" s="360">
        <f t="shared" si="90"/>
        <v>0</v>
      </c>
      <c r="T861" s="360"/>
      <c r="U861" s="360"/>
      <c r="V861" s="360"/>
      <c r="W861" s="360"/>
      <c r="X861" s="360"/>
      <c r="Y861" s="360"/>
      <c r="Z861" s="360">
        <f t="shared" si="87"/>
        <v>0</v>
      </c>
      <c r="AA861" s="360"/>
      <c r="AB861" s="360"/>
      <c r="AC861" s="360"/>
      <c r="AD861" s="360"/>
      <c r="AE861" s="360"/>
      <c r="AF861" s="360"/>
      <c r="AG861" s="360"/>
      <c r="AH861" s="360"/>
      <c r="AI861" s="360"/>
      <c r="AJ861" s="360"/>
      <c r="AK861" s="360"/>
      <c r="AL861" s="360"/>
      <c r="AM861" s="360"/>
      <c r="AN861" s="360"/>
      <c r="AO861" s="360"/>
      <c r="AP861" s="360">
        <f t="shared" si="88"/>
        <v>0</v>
      </c>
      <c r="AQ861" s="360"/>
      <c r="AR861" s="367"/>
      <c r="AS861" s="367"/>
      <c r="AT861" s="357" t="s">
        <v>1199</v>
      </c>
      <c r="AU861" s="368" t="s">
        <v>161</v>
      </c>
      <c r="AV861" s="360" t="s">
        <v>197</v>
      </c>
      <c r="AW861" s="360" t="s">
        <v>198</v>
      </c>
      <c r="AX861" s="357"/>
      <c r="AY861" s="379"/>
      <c r="AZ861" s="380"/>
    </row>
    <row r="862" spans="1:52" s="356" customFormat="1" ht="34.15" customHeight="1">
      <c r="A862" s="357">
        <v>846</v>
      </c>
      <c r="B862" s="357">
        <v>20</v>
      </c>
      <c r="C862" s="357" t="s">
        <v>330</v>
      </c>
      <c r="D862" s="359" t="s">
        <v>2201</v>
      </c>
      <c r="E862" s="360">
        <v>0.3</v>
      </c>
      <c r="F862" s="367">
        <v>0.26</v>
      </c>
      <c r="G862" s="360" t="s">
        <v>311</v>
      </c>
      <c r="H862" s="360">
        <f t="shared" si="91"/>
        <v>0.04</v>
      </c>
      <c r="I862" s="360">
        <f t="shared" si="85"/>
        <v>0</v>
      </c>
      <c r="J862" s="360"/>
      <c r="K862" s="360"/>
      <c r="L862" s="360"/>
      <c r="M862" s="360"/>
      <c r="N862" s="360"/>
      <c r="O862" s="360">
        <v>0.04</v>
      </c>
      <c r="P862" s="360"/>
      <c r="Q862" s="360"/>
      <c r="R862" s="360"/>
      <c r="S862" s="360">
        <f t="shared" si="90"/>
        <v>0</v>
      </c>
      <c r="T862" s="360"/>
      <c r="U862" s="360"/>
      <c r="V862" s="360"/>
      <c r="W862" s="360"/>
      <c r="X862" s="360"/>
      <c r="Y862" s="360"/>
      <c r="Z862" s="360">
        <f t="shared" si="87"/>
        <v>0</v>
      </c>
      <c r="AA862" s="360"/>
      <c r="AB862" s="360"/>
      <c r="AC862" s="360"/>
      <c r="AD862" s="360"/>
      <c r="AE862" s="360"/>
      <c r="AF862" s="360"/>
      <c r="AG862" s="360"/>
      <c r="AH862" s="360"/>
      <c r="AI862" s="360"/>
      <c r="AJ862" s="360"/>
      <c r="AK862" s="360"/>
      <c r="AL862" s="360"/>
      <c r="AM862" s="360"/>
      <c r="AN862" s="360"/>
      <c r="AO862" s="360"/>
      <c r="AP862" s="360">
        <f t="shared" si="88"/>
        <v>0</v>
      </c>
      <c r="AQ862" s="360"/>
      <c r="AR862" s="367"/>
      <c r="AS862" s="367"/>
      <c r="AT862" s="357" t="s">
        <v>577</v>
      </c>
      <c r="AU862" s="368" t="s">
        <v>161</v>
      </c>
      <c r="AV862" s="360" t="s">
        <v>197</v>
      </c>
      <c r="AW862" s="360" t="s">
        <v>198</v>
      </c>
      <c r="AX862" s="357"/>
      <c r="AY862" s="379"/>
      <c r="AZ862" s="380"/>
    </row>
    <row r="863" spans="1:52" s="356" customFormat="1" ht="34.15" customHeight="1">
      <c r="A863" s="357">
        <v>846</v>
      </c>
      <c r="B863" s="357">
        <v>21</v>
      </c>
      <c r="C863" s="357" t="s">
        <v>330</v>
      </c>
      <c r="D863" s="359" t="s">
        <v>2202</v>
      </c>
      <c r="E863" s="360">
        <v>0.08</v>
      </c>
      <c r="F863" s="367">
        <v>0.3</v>
      </c>
      <c r="G863" s="360" t="s">
        <v>304</v>
      </c>
      <c r="H863" s="360">
        <f t="shared" si="91"/>
        <v>4.9700000000000001E-2</v>
      </c>
      <c r="I863" s="360">
        <f t="shared" ref="I863:I992" si="92">SUM(J863:K863)</f>
        <v>4.9700000000000001E-2</v>
      </c>
      <c r="J863" s="360">
        <v>4.9700000000000001E-2</v>
      </c>
      <c r="K863" s="360"/>
      <c r="L863" s="360"/>
      <c r="M863" s="360"/>
      <c r="N863" s="360"/>
      <c r="O863" s="360"/>
      <c r="P863" s="360"/>
      <c r="Q863" s="360"/>
      <c r="R863" s="360"/>
      <c r="S863" s="360">
        <f t="shared" si="90"/>
        <v>0</v>
      </c>
      <c r="T863" s="360"/>
      <c r="U863" s="360"/>
      <c r="V863" s="360"/>
      <c r="W863" s="360"/>
      <c r="X863" s="360"/>
      <c r="Y863" s="360"/>
      <c r="Z863" s="360">
        <f t="shared" si="87"/>
        <v>0</v>
      </c>
      <c r="AA863" s="360"/>
      <c r="AB863" s="360"/>
      <c r="AC863" s="360"/>
      <c r="AD863" s="360"/>
      <c r="AE863" s="360"/>
      <c r="AF863" s="360"/>
      <c r="AG863" s="360"/>
      <c r="AH863" s="360"/>
      <c r="AI863" s="360"/>
      <c r="AJ863" s="360"/>
      <c r="AK863" s="360"/>
      <c r="AL863" s="360"/>
      <c r="AM863" s="360"/>
      <c r="AN863" s="360"/>
      <c r="AO863" s="360"/>
      <c r="AP863" s="360">
        <f t="shared" si="88"/>
        <v>0</v>
      </c>
      <c r="AQ863" s="360"/>
      <c r="AR863" s="367"/>
      <c r="AS863" s="367"/>
      <c r="AT863" s="357" t="s">
        <v>2481</v>
      </c>
      <c r="AU863" s="368" t="s">
        <v>161</v>
      </c>
      <c r="AV863" s="360" t="s">
        <v>197</v>
      </c>
      <c r="AW863" s="360" t="s">
        <v>198</v>
      </c>
      <c r="AX863" s="357"/>
      <c r="AY863" s="379"/>
      <c r="AZ863" s="380"/>
    </row>
    <row r="864" spans="1:52" s="356" customFormat="1" ht="34.15" customHeight="1">
      <c r="A864" s="357">
        <v>846</v>
      </c>
      <c r="B864" s="357">
        <v>22</v>
      </c>
      <c r="C864" s="357" t="s">
        <v>330</v>
      </c>
      <c r="D864" s="359" t="s">
        <v>2203</v>
      </c>
      <c r="E864" s="360">
        <v>0.04</v>
      </c>
      <c r="F864" s="367">
        <v>0.04</v>
      </c>
      <c r="G864" s="360" t="s">
        <v>330</v>
      </c>
      <c r="H864" s="360">
        <f t="shared" si="91"/>
        <v>0</v>
      </c>
      <c r="I864" s="360">
        <f t="shared" si="92"/>
        <v>0</v>
      </c>
      <c r="J864" s="360"/>
      <c r="K864" s="360"/>
      <c r="L864" s="360"/>
      <c r="M864" s="360"/>
      <c r="N864" s="360"/>
      <c r="O864" s="360"/>
      <c r="P864" s="360"/>
      <c r="Q864" s="360"/>
      <c r="R864" s="360"/>
      <c r="S864" s="360">
        <f t="shared" si="90"/>
        <v>0</v>
      </c>
      <c r="T864" s="360"/>
      <c r="U864" s="360"/>
      <c r="V864" s="360"/>
      <c r="W864" s="360"/>
      <c r="X864" s="360"/>
      <c r="Y864" s="360"/>
      <c r="Z864" s="360">
        <f t="shared" si="87"/>
        <v>0</v>
      </c>
      <c r="AA864" s="360"/>
      <c r="AB864" s="360"/>
      <c r="AC864" s="360"/>
      <c r="AD864" s="360"/>
      <c r="AE864" s="360"/>
      <c r="AF864" s="360"/>
      <c r="AG864" s="360"/>
      <c r="AH864" s="360"/>
      <c r="AI864" s="360"/>
      <c r="AJ864" s="360"/>
      <c r="AK864" s="360"/>
      <c r="AL864" s="360"/>
      <c r="AM864" s="360"/>
      <c r="AN864" s="360"/>
      <c r="AO864" s="360"/>
      <c r="AP864" s="360">
        <f t="shared" si="88"/>
        <v>0</v>
      </c>
      <c r="AQ864" s="360"/>
      <c r="AR864" s="367"/>
      <c r="AS864" s="367"/>
      <c r="AT864" s="357" t="s">
        <v>206</v>
      </c>
      <c r="AU864" s="368" t="s">
        <v>161</v>
      </c>
      <c r="AV864" s="360" t="s">
        <v>197</v>
      </c>
      <c r="AW864" s="360" t="s">
        <v>198</v>
      </c>
      <c r="AX864" s="357"/>
      <c r="AY864" s="379"/>
      <c r="AZ864" s="380"/>
    </row>
    <row r="865" spans="1:52" s="356" customFormat="1" ht="34.15" customHeight="1">
      <c r="A865" s="357">
        <v>846</v>
      </c>
      <c r="B865" s="357">
        <v>23</v>
      </c>
      <c r="C865" s="357" t="s">
        <v>330</v>
      </c>
      <c r="D865" s="359" t="s">
        <v>2204</v>
      </c>
      <c r="E865" s="360">
        <v>0.14000000000000001</v>
      </c>
      <c r="F865" s="367"/>
      <c r="G865" s="360" t="s">
        <v>304</v>
      </c>
      <c r="H865" s="360">
        <f t="shared" si="91"/>
        <v>0.14000000000000001</v>
      </c>
      <c r="I865" s="360">
        <f t="shared" si="92"/>
        <v>0.14000000000000001</v>
      </c>
      <c r="J865" s="360">
        <v>0.14000000000000001</v>
      </c>
      <c r="K865" s="360"/>
      <c r="L865" s="360"/>
      <c r="M865" s="360"/>
      <c r="N865" s="360"/>
      <c r="O865" s="360"/>
      <c r="P865" s="360"/>
      <c r="Q865" s="360"/>
      <c r="R865" s="360"/>
      <c r="S865" s="360">
        <f t="shared" si="90"/>
        <v>0</v>
      </c>
      <c r="T865" s="360"/>
      <c r="U865" s="360"/>
      <c r="V865" s="360"/>
      <c r="W865" s="360"/>
      <c r="X865" s="360"/>
      <c r="Y865" s="360"/>
      <c r="Z865" s="360">
        <f t="shared" si="87"/>
        <v>0</v>
      </c>
      <c r="AA865" s="360"/>
      <c r="AB865" s="360"/>
      <c r="AC865" s="360"/>
      <c r="AD865" s="360"/>
      <c r="AE865" s="360"/>
      <c r="AF865" s="360"/>
      <c r="AG865" s="360"/>
      <c r="AH865" s="360"/>
      <c r="AI865" s="360"/>
      <c r="AJ865" s="360"/>
      <c r="AK865" s="360"/>
      <c r="AL865" s="360"/>
      <c r="AM865" s="360"/>
      <c r="AN865" s="360"/>
      <c r="AO865" s="360"/>
      <c r="AP865" s="360">
        <f t="shared" si="88"/>
        <v>0</v>
      </c>
      <c r="AQ865" s="360"/>
      <c r="AR865" s="367"/>
      <c r="AS865" s="367"/>
      <c r="AT865" s="357" t="s">
        <v>2099</v>
      </c>
      <c r="AU865" s="368" t="s">
        <v>161</v>
      </c>
      <c r="AV865" s="360" t="s">
        <v>197</v>
      </c>
      <c r="AW865" s="360" t="s">
        <v>198</v>
      </c>
      <c r="AX865" s="357"/>
      <c r="AY865" s="379"/>
      <c r="AZ865" s="380"/>
    </row>
    <row r="866" spans="1:52" s="356" customFormat="1" ht="34.15" customHeight="1">
      <c r="A866" s="357">
        <v>846</v>
      </c>
      <c r="B866" s="357">
        <v>24</v>
      </c>
      <c r="C866" s="357" t="s">
        <v>330</v>
      </c>
      <c r="D866" s="359" t="s">
        <v>2205</v>
      </c>
      <c r="E866" s="360">
        <v>0.04</v>
      </c>
      <c r="F866" s="367">
        <v>0.03</v>
      </c>
      <c r="G866" s="360" t="s">
        <v>308</v>
      </c>
      <c r="H866" s="360">
        <f t="shared" si="91"/>
        <v>1.44E-2</v>
      </c>
      <c r="I866" s="360">
        <f t="shared" si="92"/>
        <v>0</v>
      </c>
      <c r="J866" s="360"/>
      <c r="K866" s="360"/>
      <c r="L866" s="360"/>
      <c r="M866" s="360"/>
      <c r="N866" s="360">
        <v>1.44E-2</v>
      </c>
      <c r="O866" s="360"/>
      <c r="P866" s="360"/>
      <c r="Q866" s="360"/>
      <c r="R866" s="360"/>
      <c r="S866" s="360">
        <f t="shared" si="90"/>
        <v>0</v>
      </c>
      <c r="T866" s="360"/>
      <c r="U866" s="360"/>
      <c r="V866" s="360"/>
      <c r="W866" s="360"/>
      <c r="X866" s="360"/>
      <c r="Y866" s="360"/>
      <c r="Z866" s="360">
        <f t="shared" si="87"/>
        <v>0</v>
      </c>
      <c r="AA866" s="360"/>
      <c r="AB866" s="360"/>
      <c r="AC866" s="360"/>
      <c r="AD866" s="360"/>
      <c r="AE866" s="360"/>
      <c r="AF866" s="360"/>
      <c r="AG866" s="360"/>
      <c r="AH866" s="360"/>
      <c r="AI866" s="360"/>
      <c r="AJ866" s="360"/>
      <c r="AK866" s="360"/>
      <c r="AL866" s="360"/>
      <c r="AM866" s="360"/>
      <c r="AN866" s="360"/>
      <c r="AO866" s="360"/>
      <c r="AP866" s="360">
        <f t="shared" si="88"/>
        <v>0</v>
      </c>
      <c r="AQ866" s="360"/>
      <c r="AR866" s="367"/>
      <c r="AS866" s="367"/>
      <c r="AT866" s="357" t="s">
        <v>2482</v>
      </c>
      <c r="AU866" s="368" t="s">
        <v>161</v>
      </c>
      <c r="AV866" s="360" t="s">
        <v>197</v>
      </c>
      <c r="AW866" s="360" t="s">
        <v>198</v>
      </c>
      <c r="AX866" s="357"/>
      <c r="AY866" s="379"/>
      <c r="AZ866" s="380"/>
    </row>
    <row r="867" spans="1:52" s="356" customFormat="1" ht="34.15" customHeight="1">
      <c r="A867" s="357">
        <v>846</v>
      </c>
      <c r="B867" s="357">
        <v>25</v>
      </c>
      <c r="C867" s="357" t="s">
        <v>330</v>
      </c>
      <c r="D867" s="359" t="s">
        <v>2206</v>
      </c>
      <c r="E867" s="360">
        <v>0.04</v>
      </c>
      <c r="F867" s="367">
        <v>0.02</v>
      </c>
      <c r="G867" s="360" t="s">
        <v>311</v>
      </c>
      <c r="H867" s="360">
        <f t="shared" si="91"/>
        <v>2.23E-2</v>
      </c>
      <c r="I867" s="360">
        <f t="shared" si="92"/>
        <v>0</v>
      </c>
      <c r="J867" s="360"/>
      <c r="K867" s="360"/>
      <c r="L867" s="360"/>
      <c r="M867" s="360"/>
      <c r="N867" s="360"/>
      <c r="O867" s="360">
        <v>2.23E-2</v>
      </c>
      <c r="P867" s="360"/>
      <c r="Q867" s="360"/>
      <c r="R867" s="360"/>
      <c r="S867" s="360">
        <f t="shared" si="90"/>
        <v>0</v>
      </c>
      <c r="T867" s="360"/>
      <c r="U867" s="360"/>
      <c r="V867" s="360"/>
      <c r="W867" s="360"/>
      <c r="X867" s="360"/>
      <c r="Y867" s="360"/>
      <c r="Z867" s="360">
        <f t="shared" si="87"/>
        <v>0</v>
      </c>
      <c r="AA867" s="360"/>
      <c r="AB867" s="360"/>
      <c r="AC867" s="360"/>
      <c r="AD867" s="360"/>
      <c r="AE867" s="360"/>
      <c r="AF867" s="360"/>
      <c r="AG867" s="360"/>
      <c r="AH867" s="360"/>
      <c r="AI867" s="360"/>
      <c r="AJ867" s="360"/>
      <c r="AK867" s="360"/>
      <c r="AL867" s="360"/>
      <c r="AM867" s="360"/>
      <c r="AN867" s="360"/>
      <c r="AO867" s="360"/>
      <c r="AP867" s="360">
        <f t="shared" si="88"/>
        <v>0</v>
      </c>
      <c r="AQ867" s="360"/>
      <c r="AR867" s="367"/>
      <c r="AS867" s="367"/>
      <c r="AT867" s="357" t="s">
        <v>2101</v>
      </c>
      <c r="AU867" s="368" t="s">
        <v>161</v>
      </c>
      <c r="AV867" s="360" t="s">
        <v>197</v>
      </c>
      <c r="AW867" s="360" t="s">
        <v>198</v>
      </c>
      <c r="AX867" s="357"/>
      <c r="AY867" s="379"/>
      <c r="AZ867" s="380"/>
    </row>
    <row r="868" spans="1:52" s="356" customFormat="1" ht="34.15" customHeight="1">
      <c r="A868" s="357">
        <v>846</v>
      </c>
      <c r="B868" s="357">
        <v>26</v>
      </c>
      <c r="C868" s="357" t="s">
        <v>330</v>
      </c>
      <c r="D868" s="359" t="s">
        <v>2207</v>
      </c>
      <c r="E868" s="360">
        <v>0.12</v>
      </c>
      <c r="F868" s="367"/>
      <c r="G868" s="360" t="s">
        <v>1514</v>
      </c>
      <c r="H868" s="360">
        <f t="shared" si="91"/>
        <v>0.12</v>
      </c>
      <c r="I868" s="360">
        <f t="shared" si="92"/>
        <v>0</v>
      </c>
      <c r="J868" s="360"/>
      <c r="K868" s="360"/>
      <c r="L868" s="360"/>
      <c r="M868" s="360"/>
      <c r="N868" s="360">
        <v>0.06</v>
      </c>
      <c r="O868" s="360">
        <v>0.06</v>
      </c>
      <c r="P868" s="360"/>
      <c r="Q868" s="360"/>
      <c r="R868" s="360"/>
      <c r="S868" s="360">
        <f t="shared" si="90"/>
        <v>0</v>
      </c>
      <c r="T868" s="360"/>
      <c r="U868" s="360"/>
      <c r="V868" s="360"/>
      <c r="W868" s="360"/>
      <c r="X868" s="360"/>
      <c r="Y868" s="360"/>
      <c r="Z868" s="360">
        <f t="shared" si="87"/>
        <v>0</v>
      </c>
      <c r="AA868" s="360"/>
      <c r="AB868" s="360"/>
      <c r="AC868" s="360"/>
      <c r="AD868" s="360"/>
      <c r="AE868" s="360"/>
      <c r="AF868" s="360"/>
      <c r="AG868" s="360"/>
      <c r="AH868" s="360"/>
      <c r="AI868" s="360"/>
      <c r="AJ868" s="360"/>
      <c r="AK868" s="360"/>
      <c r="AL868" s="360"/>
      <c r="AM868" s="360"/>
      <c r="AN868" s="360"/>
      <c r="AO868" s="360"/>
      <c r="AP868" s="360">
        <f t="shared" si="88"/>
        <v>0</v>
      </c>
      <c r="AQ868" s="360"/>
      <c r="AR868" s="367"/>
      <c r="AS868" s="367"/>
      <c r="AT868" s="357" t="s">
        <v>1515</v>
      </c>
      <c r="AU868" s="498" t="s">
        <v>161</v>
      </c>
      <c r="AV868" s="360" t="s">
        <v>197</v>
      </c>
      <c r="AW868" s="360" t="s">
        <v>198</v>
      </c>
      <c r="AX868" s="357"/>
      <c r="AY868" s="379"/>
      <c r="AZ868" s="380"/>
    </row>
    <row r="869" spans="1:52" s="356" customFormat="1" ht="34.15" customHeight="1">
      <c r="A869" s="357">
        <v>846</v>
      </c>
      <c r="B869" s="357">
        <v>27</v>
      </c>
      <c r="C869" s="357" t="s">
        <v>330</v>
      </c>
      <c r="D869" s="359" t="s">
        <v>2756</v>
      </c>
      <c r="E869" s="360">
        <v>0.22</v>
      </c>
      <c r="F869" s="367"/>
      <c r="G869" s="360" t="s">
        <v>1419</v>
      </c>
      <c r="H869" s="360">
        <f t="shared" si="91"/>
        <v>0.22</v>
      </c>
      <c r="I869" s="360">
        <f t="shared" si="92"/>
        <v>7.0000000000000007E-2</v>
      </c>
      <c r="J869" s="360">
        <v>7.0000000000000007E-2</v>
      </c>
      <c r="K869" s="360"/>
      <c r="L869" s="360"/>
      <c r="M869" s="360"/>
      <c r="N869" s="360">
        <v>0.15</v>
      </c>
      <c r="O869" s="360"/>
      <c r="P869" s="360"/>
      <c r="Q869" s="360"/>
      <c r="R869" s="360"/>
      <c r="S869" s="360">
        <f t="shared" si="90"/>
        <v>0</v>
      </c>
      <c r="T869" s="360"/>
      <c r="U869" s="360"/>
      <c r="V869" s="360"/>
      <c r="W869" s="360"/>
      <c r="X869" s="360"/>
      <c r="Y869" s="360"/>
      <c r="Z869" s="360">
        <f t="shared" si="87"/>
        <v>0</v>
      </c>
      <c r="AA869" s="360"/>
      <c r="AB869" s="360"/>
      <c r="AC869" s="360"/>
      <c r="AD869" s="360"/>
      <c r="AE869" s="360"/>
      <c r="AF869" s="360"/>
      <c r="AG869" s="360"/>
      <c r="AH869" s="360"/>
      <c r="AI869" s="360"/>
      <c r="AJ869" s="360"/>
      <c r="AK869" s="360"/>
      <c r="AL869" s="360"/>
      <c r="AM869" s="360"/>
      <c r="AN869" s="360"/>
      <c r="AO869" s="360"/>
      <c r="AP869" s="360">
        <f t="shared" si="88"/>
        <v>0</v>
      </c>
      <c r="AQ869" s="360"/>
      <c r="AR869" s="367"/>
      <c r="AS869" s="367"/>
      <c r="AT869" s="357"/>
      <c r="AU869" s="368" t="s">
        <v>1801</v>
      </c>
      <c r="AV869" s="360" t="s">
        <v>197</v>
      </c>
      <c r="AW869" s="360" t="s">
        <v>198</v>
      </c>
      <c r="AX869" s="357"/>
      <c r="AY869" s="379"/>
      <c r="AZ869" s="380"/>
    </row>
    <row r="870" spans="1:52" s="356" customFormat="1" ht="34.15" customHeight="1">
      <c r="A870" s="357">
        <v>846</v>
      </c>
      <c r="B870" s="357">
        <v>28</v>
      </c>
      <c r="C870" s="357" t="s">
        <v>330</v>
      </c>
      <c r="D870" s="359" t="s">
        <v>45</v>
      </c>
      <c r="E870" s="360">
        <v>0.5</v>
      </c>
      <c r="F870" s="367"/>
      <c r="G870" s="360" t="s">
        <v>304</v>
      </c>
      <c r="H870" s="360">
        <f t="shared" si="91"/>
        <v>0.5</v>
      </c>
      <c r="I870" s="360">
        <f t="shared" si="92"/>
        <v>0.5</v>
      </c>
      <c r="J870" s="360">
        <v>0.5</v>
      </c>
      <c r="K870" s="360"/>
      <c r="L870" s="360"/>
      <c r="M870" s="360"/>
      <c r="N870" s="360"/>
      <c r="O870" s="360"/>
      <c r="P870" s="360"/>
      <c r="Q870" s="360"/>
      <c r="R870" s="360"/>
      <c r="S870" s="360">
        <f t="shared" si="90"/>
        <v>0</v>
      </c>
      <c r="T870" s="360"/>
      <c r="U870" s="360"/>
      <c r="V870" s="360"/>
      <c r="W870" s="360"/>
      <c r="X870" s="360"/>
      <c r="Y870" s="360"/>
      <c r="Z870" s="360">
        <f t="shared" si="87"/>
        <v>0</v>
      </c>
      <c r="AA870" s="360"/>
      <c r="AB870" s="360"/>
      <c r="AC870" s="360"/>
      <c r="AD870" s="360"/>
      <c r="AE870" s="360"/>
      <c r="AF870" s="360"/>
      <c r="AG870" s="360"/>
      <c r="AH870" s="360"/>
      <c r="AI870" s="360"/>
      <c r="AJ870" s="360"/>
      <c r="AK870" s="360"/>
      <c r="AL870" s="360"/>
      <c r="AM870" s="360"/>
      <c r="AN870" s="360"/>
      <c r="AO870" s="360"/>
      <c r="AP870" s="360">
        <f t="shared" si="88"/>
        <v>0</v>
      </c>
      <c r="AQ870" s="360"/>
      <c r="AR870" s="367"/>
      <c r="AS870" s="367"/>
      <c r="AT870" s="357" t="s">
        <v>2104</v>
      </c>
      <c r="AU870" s="368" t="s">
        <v>160</v>
      </c>
      <c r="AV870" s="360" t="s">
        <v>197</v>
      </c>
      <c r="AW870" s="360" t="s">
        <v>198</v>
      </c>
      <c r="AX870" s="357"/>
      <c r="AY870" s="379"/>
      <c r="AZ870" s="380"/>
    </row>
    <row r="871" spans="1:52" s="356" customFormat="1" ht="34.15" customHeight="1">
      <c r="A871" s="357">
        <v>846</v>
      </c>
      <c r="B871" s="357">
        <v>29</v>
      </c>
      <c r="C871" s="357" t="s">
        <v>330</v>
      </c>
      <c r="D871" s="359" t="s">
        <v>2208</v>
      </c>
      <c r="E871" s="360">
        <v>0.24</v>
      </c>
      <c r="F871" s="367"/>
      <c r="G871" s="360" t="s">
        <v>308</v>
      </c>
      <c r="H871" s="360">
        <f t="shared" si="91"/>
        <v>0.24</v>
      </c>
      <c r="I871" s="360">
        <f t="shared" si="92"/>
        <v>0</v>
      </c>
      <c r="J871" s="360"/>
      <c r="K871" s="360"/>
      <c r="L871" s="360"/>
      <c r="M871" s="360"/>
      <c r="N871" s="360">
        <v>0.24</v>
      </c>
      <c r="O871" s="360"/>
      <c r="P871" s="360"/>
      <c r="Q871" s="360"/>
      <c r="R871" s="360"/>
      <c r="S871" s="360">
        <f t="shared" si="90"/>
        <v>0</v>
      </c>
      <c r="T871" s="360"/>
      <c r="U871" s="360"/>
      <c r="V871" s="360"/>
      <c r="W871" s="360"/>
      <c r="X871" s="360"/>
      <c r="Y871" s="360"/>
      <c r="Z871" s="360">
        <f t="shared" si="87"/>
        <v>0</v>
      </c>
      <c r="AA871" s="360"/>
      <c r="AB871" s="360"/>
      <c r="AC871" s="360"/>
      <c r="AD871" s="360"/>
      <c r="AE871" s="360"/>
      <c r="AF871" s="360"/>
      <c r="AG871" s="360"/>
      <c r="AH871" s="360"/>
      <c r="AI871" s="360"/>
      <c r="AJ871" s="360"/>
      <c r="AK871" s="360"/>
      <c r="AL871" s="360"/>
      <c r="AM871" s="360"/>
      <c r="AN871" s="360"/>
      <c r="AO871" s="360"/>
      <c r="AP871" s="360">
        <f t="shared" si="88"/>
        <v>0</v>
      </c>
      <c r="AQ871" s="360"/>
      <c r="AR871" s="367"/>
      <c r="AS871" s="367"/>
      <c r="AT871" s="357" t="s">
        <v>203</v>
      </c>
      <c r="AU871" s="368" t="s">
        <v>160</v>
      </c>
      <c r="AV871" s="360" t="s">
        <v>197</v>
      </c>
      <c r="AW871" s="360" t="s">
        <v>198</v>
      </c>
      <c r="AX871" s="357"/>
      <c r="AY871" s="379"/>
      <c r="AZ871" s="380"/>
    </row>
    <row r="872" spans="1:52" s="356" customFormat="1" ht="34.15" customHeight="1">
      <c r="A872" s="357">
        <v>846</v>
      </c>
      <c r="B872" s="357">
        <v>30</v>
      </c>
      <c r="C872" s="357" t="s">
        <v>330</v>
      </c>
      <c r="D872" s="359" t="s">
        <v>64</v>
      </c>
      <c r="E872" s="360">
        <v>1</v>
      </c>
      <c r="F872" s="367"/>
      <c r="G872" s="360" t="s">
        <v>65</v>
      </c>
      <c r="H872" s="360">
        <f t="shared" si="91"/>
        <v>1</v>
      </c>
      <c r="I872" s="360">
        <f t="shared" si="92"/>
        <v>0.3</v>
      </c>
      <c r="J872" s="360"/>
      <c r="K872" s="360">
        <v>0.3</v>
      </c>
      <c r="L872" s="360"/>
      <c r="M872" s="360"/>
      <c r="N872" s="360">
        <v>0.7</v>
      </c>
      <c r="O872" s="360"/>
      <c r="P872" s="360"/>
      <c r="Q872" s="360"/>
      <c r="R872" s="360"/>
      <c r="S872" s="360">
        <f t="shared" si="90"/>
        <v>0</v>
      </c>
      <c r="T872" s="360"/>
      <c r="U872" s="360"/>
      <c r="V872" s="360"/>
      <c r="W872" s="360"/>
      <c r="X872" s="360"/>
      <c r="Y872" s="360"/>
      <c r="Z872" s="360">
        <f t="shared" si="87"/>
        <v>0</v>
      </c>
      <c r="AA872" s="360"/>
      <c r="AB872" s="360"/>
      <c r="AC872" s="360"/>
      <c r="AD872" s="360"/>
      <c r="AE872" s="360"/>
      <c r="AF872" s="360"/>
      <c r="AG872" s="360"/>
      <c r="AH872" s="360"/>
      <c r="AI872" s="360"/>
      <c r="AJ872" s="360"/>
      <c r="AK872" s="360"/>
      <c r="AL872" s="360"/>
      <c r="AM872" s="360"/>
      <c r="AN872" s="360"/>
      <c r="AO872" s="360"/>
      <c r="AP872" s="360">
        <f t="shared" si="88"/>
        <v>0</v>
      </c>
      <c r="AQ872" s="360"/>
      <c r="AR872" s="367"/>
      <c r="AS872" s="367"/>
      <c r="AT872" s="357" t="s">
        <v>2209</v>
      </c>
      <c r="AU872" s="368" t="s">
        <v>154</v>
      </c>
      <c r="AV872" s="360" t="s">
        <v>197</v>
      </c>
      <c r="AW872" s="360" t="s">
        <v>198</v>
      </c>
      <c r="AX872" s="357"/>
      <c r="AY872" s="379"/>
      <c r="AZ872" s="380"/>
    </row>
    <row r="873" spans="1:52" s="356" customFormat="1" ht="34.15" customHeight="1">
      <c r="A873" s="357">
        <v>846</v>
      </c>
      <c r="B873" s="357">
        <v>31</v>
      </c>
      <c r="C873" s="357" t="s">
        <v>330</v>
      </c>
      <c r="D873" s="359" t="s">
        <v>2210</v>
      </c>
      <c r="E873" s="360">
        <v>0.5</v>
      </c>
      <c r="F873" s="367"/>
      <c r="G873" s="360" t="s">
        <v>312</v>
      </c>
      <c r="H873" s="360">
        <f t="shared" si="91"/>
        <v>0.5</v>
      </c>
      <c r="I873" s="360">
        <f t="shared" si="92"/>
        <v>0</v>
      </c>
      <c r="J873" s="360"/>
      <c r="K873" s="360"/>
      <c r="L873" s="360"/>
      <c r="M873" s="360"/>
      <c r="N873" s="360"/>
      <c r="O873" s="360"/>
      <c r="P873" s="360"/>
      <c r="Q873" s="360"/>
      <c r="R873" s="360">
        <v>0.5</v>
      </c>
      <c r="S873" s="360">
        <f t="shared" si="90"/>
        <v>0</v>
      </c>
      <c r="T873" s="360"/>
      <c r="U873" s="360"/>
      <c r="V873" s="360"/>
      <c r="W873" s="360"/>
      <c r="X873" s="360"/>
      <c r="Y873" s="360"/>
      <c r="Z873" s="360">
        <f t="shared" si="87"/>
        <v>0</v>
      </c>
      <c r="AA873" s="360"/>
      <c r="AB873" s="360"/>
      <c r="AC873" s="360"/>
      <c r="AD873" s="360"/>
      <c r="AE873" s="360"/>
      <c r="AF873" s="360"/>
      <c r="AG873" s="360"/>
      <c r="AH873" s="360"/>
      <c r="AI873" s="360"/>
      <c r="AJ873" s="360"/>
      <c r="AK873" s="360"/>
      <c r="AL873" s="360"/>
      <c r="AM873" s="360"/>
      <c r="AN873" s="360"/>
      <c r="AO873" s="360"/>
      <c r="AP873" s="360">
        <f t="shared" si="88"/>
        <v>0</v>
      </c>
      <c r="AQ873" s="360"/>
      <c r="AR873" s="367"/>
      <c r="AS873" s="367"/>
      <c r="AT873" s="357" t="s">
        <v>62</v>
      </c>
      <c r="AU873" s="368" t="s">
        <v>154</v>
      </c>
      <c r="AV873" s="360" t="s">
        <v>197</v>
      </c>
      <c r="AW873" s="360" t="s">
        <v>198</v>
      </c>
      <c r="AX873" s="357"/>
      <c r="AY873" s="379"/>
      <c r="AZ873" s="380"/>
    </row>
    <row r="874" spans="1:52" s="356" customFormat="1" ht="34.15" customHeight="1">
      <c r="A874" s="357">
        <v>846</v>
      </c>
      <c r="B874" s="357">
        <v>32</v>
      </c>
      <c r="C874" s="357" t="s">
        <v>330</v>
      </c>
      <c r="D874" s="359" t="s">
        <v>1516</v>
      </c>
      <c r="E874" s="360">
        <v>0.15</v>
      </c>
      <c r="F874" s="367"/>
      <c r="G874" s="360" t="s">
        <v>1517</v>
      </c>
      <c r="H874" s="360">
        <f t="shared" si="91"/>
        <v>0.2</v>
      </c>
      <c r="I874" s="360">
        <f t="shared" si="92"/>
        <v>0.15</v>
      </c>
      <c r="J874" s="360">
        <v>0.15</v>
      </c>
      <c r="K874" s="360"/>
      <c r="L874" s="360"/>
      <c r="M874" s="360"/>
      <c r="N874" s="360"/>
      <c r="O874" s="360"/>
      <c r="P874" s="360"/>
      <c r="Q874" s="360"/>
      <c r="R874" s="360">
        <v>0.05</v>
      </c>
      <c r="S874" s="360">
        <f t="shared" si="90"/>
        <v>0</v>
      </c>
      <c r="T874" s="360"/>
      <c r="U874" s="360"/>
      <c r="V874" s="360"/>
      <c r="W874" s="360"/>
      <c r="X874" s="360"/>
      <c r="Y874" s="360"/>
      <c r="Z874" s="360">
        <f t="shared" si="87"/>
        <v>0</v>
      </c>
      <c r="AA874" s="360"/>
      <c r="AB874" s="360"/>
      <c r="AC874" s="360"/>
      <c r="AD874" s="360"/>
      <c r="AE874" s="360"/>
      <c r="AF874" s="360"/>
      <c r="AG874" s="360"/>
      <c r="AH874" s="360"/>
      <c r="AI874" s="360"/>
      <c r="AJ874" s="360"/>
      <c r="AK874" s="360"/>
      <c r="AL874" s="360"/>
      <c r="AM874" s="360"/>
      <c r="AN874" s="360"/>
      <c r="AO874" s="360"/>
      <c r="AP874" s="360">
        <f t="shared" si="88"/>
        <v>0</v>
      </c>
      <c r="AQ874" s="360"/>
      <c r="AR874" s="367"/>
      <c r="AS874" s="367"/>
      <c r="AT874" s="357"/>
      <c r="AU874" s="498" t="s">
        <v>154</v>
      </c>
      <c r="AV874" s="360" t="s">
        <v>197</v>
      </c>
      <c r="AW874" s="360" t="s">
        <v>198</v>
      </c>
      <c r="AX874" s="357"/>
      <c r="AY874" s="379"/>
      <c r="AZ874" s="380"/>
    </row>
    <row r="875" spans="1:52" s="356" customFormat="1" ht="50.45" customHeight="1">
      <c r="A875" s="357">
        <v>846</v>
      </c>
      <c r="B875" s="357">
        <v>33</v>
      </c>
      <c r="C875" s="357" t="s">
        <v>330</v>
      </c>
      <c r="D875" s="359" t="s">
        <v>2211</v>
      </c>
      <c r="E875" s="360">
        <v>1.2</v>
      </c>
      <c r="F875" s="367"/>
      <c r="G875" s="360" t="s">
        <v>1518</v>
      </c>
      <c r="H875" s="360">
        <f t="shared" si="91"/>
        <v>1.2000000000000002</v>
      </c>
      <c r="I875" s="360">
        <f t="shared" si="92"/>
        <v>0.6</v>
      </c>
      <c r="J875" s="360">
        <v>0.6</v>
      </c>
      <c r="K875" s="360"/>
      <c r="L875" s="360"/>
      <c r="M875" s="360"/>
      <c r="N875" s="360">
        <v>0.5</v>
      </c>
      <c r="O875" s="360"/>
      <c r="P875" s="360"/>
      <c r="Q875" s="360"/>
      <c r="R875" s="360">
        <v>0.1</v>
      </c>
      <c r="S875" s="360">
        <f t="shared" si="90"/>
        <v>0</v>
      </c>
      <c r="T875" s="360"/>
      <c r="U875" s="360"/>
      <c r="V875" s="360"/>
      <c r="W875" s="360"/>
      <c r="X875" s="360"/>
      <c r="Y875" s="360"/>
      <c r="Z875" s="360">
        <f t="shared" si="87"/>
        <v>0</v>
      </c>
      <c r="AA875" s="360"/>
      <c r="AB875" s="360"/>
      <c r="AC875" s="360"/>
      <c r="AD875" s="360"/>
      <c r="AE875" s="360"/>
      <c r="AF875" s="360"/>
      <c r="AG875" s="360"/>
      <c r="AH875" s="360"/>
      <c r="AI875" s="360"/>
      <c r="AJ875" s="360"/>
      <c r="AK875" s="360"/>
      <c r="AL875" s="360"/>
      <c r="AM875" s="360"/>
      <c r="AN875" s="360"/>
      <c r="AO875" s="360"/>
      <c r="AP875" s="360">
        <f t="shared" si="88"/>
        <v>0</v>
      </c>
      <c r="AQ875" s="360"/>
      <c r="AR875" s="367"/>
      <c r="AS875" s="367"/>
      <c r="AT875" s="357" t="s">
        <v>69</v>
      </c>
      <c r="AU875" s="368" t="s">
        <v>199</v>
      </c>
      <c r="AV875" s="360" t="s">
        <v>197</v>
      </c>
      <c r="AW875" s="360" t="s">
        <v>198</v>
      </c>
      <c r="AX875" s="357"/>
      <c r="AY875" s="379"/>
      <c r="AZ875" s="380"/>
    </row>
    <row r="876" spans="1:52" s="356" customFormat="1" ht="34.15" customHeight="1">
      <c r="A876" s="357">
        <v>846</v>
      </c>
      <c r="B876" s="357">
        <v>34</v>
      </c>
      <c r="C876" s="357" t="s">
        <v>330</v>
      </c>
      <c r="D876" s="359" t="s">
        <v>2212</v>
      </c>
      <c r="E876" s="360">
        <v>0.1</v>
      </c>
      <c r="F876" s="367"/>
      <c r="G876" s="360" t="s">
        <v>308</v>
      </c>
      <c r="H876" s="360">
        <f t="shared" si="91"/>
        <v>0.1</v>
      </c>
      <c r="I876" s="360">
        <f t="shared" si="92"/>
        <v>0</v>
      </c>
      <c r="J876" s="360"/>
      <c r="K876" s="360"/>
      <c r="L876" s="360"/>
      <c r="M876" s="360"/>
      <c r="N876" s="360">
        <v>0.1</v>
      </c>
      <c r="O876" s="360"/>
      <c r="P876" s="360"/>
      <c r="Q876" s="360"/>
      <c r="R876" s="360"/>
      <c r="S876" s="360">
        <f t="shared" si="90"/>
        <v>0</v>
      </c>
      <c r="T876" s="360"/>
      <c r="U876" s="360"/>
      <c r="V876" s="360"/>
      <c r="W876" s="360"/>
      <c r="X876" s="360"/>
      <c r="Y876" s="360"/>
      <c r="Z876" s="360">
        <f t="shared" si="87"/>
        <v>0</v>
      </c>
      <c r="AA876" s="360"/>
      <c r="AB876" s="360"/>
      <c r="AC876" s="360"/>
      <c r="AD876" s="360"/>
      <c r="AE876" s="360"/>
      <c r="AF876" s="360"/>
      <c r="AG876" s="360"/>
      <c r="AH876" s="360"/>
      <c r="AI876" s="360"/>
      <c r="AJ876" s="360"/>
      <c r="AK876" s="360"/>
      <c r="AL876" s="360"/>
      <c r="AM876" s="360"/>
      <c r="AN876" s="360"/>
      <c r="AO876" s="360"/>
      <c r="AP876" s="360">
        <f t="shared" si="88"/>
        <v>0</v>
      </c>
      <c r="AQ876" s="360"/>
      <c r="AR876" s="367"/>
      <c r="AS876" s="367"/>
      <c r="AT876" s="357" t="s">
        <v>2310</v>
      </c>
      <c r="AU876" s="368" t="s">
        <v>1800</v>
      </c>
      <c r="AV876" s="360" t="s">
        <v>197</v>
      </c>
      <c r="AW876" s="360" t="s">
        <v>198</v>
      </c>
      <c r="AX876" s="357"/>
      <c r="AY876" s="379"/>
      <c r="AZ876" s="380"/>
    </row>
    <row r="877" spans="1:52" s="356" customFormat="1" ht="34.15" customHeight="1">
      <c r="A877" s="357">
        <v>846</v>
      </c>
      <c r="B877" s="357">
        <v>35</v>
      </c>
      <c r="C877" s="357" t="s">
        <v>330</v>
      </c>
      <c r="D877" s="359" t="s">
        <v>2213</v>
      </c>
      <c r="E877" s="360">
        <v>0.1</v>
      </c>
      <c r="F877" s="367"/>
      <c r="G877" s="360" t="s">
        <v>308</v>
      </c>
      <c r="H877" s="360">
        <f t="shared" si="91"/>
        <v>0.1</v>
      </c>
      <c r="I877" s="360">
        <f t="shared" si="92"/>
        <v>0</v>
      </c>
      <c r="J877" s="360"/>
      <c r="K877" s="360"/>
      <c r="L877" s="360"/>
      <c r="M877" s="360"/>
      <c r="N877" s="360">
        <v>0.1</v>
      </c>
      <c r="O877" s="360"/>
      <c r="P877" s="360"/>
      <c r="Q877" s="360"/>
      <c r="R877" s="360"/>
      <c r="S877" s="360">
        <f t="shared" si="90"/>
        <v>0</v>
      </c>
      <c r="T877" s="360"/>
      <c r="U877" s="360"/>
      <c r="V877" s="360"/>
      <c r="W877" s="360"/>
      <c r="X877" s="360"/>
      <c r="Y877" s="360"/>
      <c r="Z877" s="360">
        <f t="shared" si="87"/>
        <v>0</v>
      </c>
      <c r="AA877" s="360"/>
      <c r="AB877" s="360"/>
      <c r="AC877" s="360"/>
      <c r="AD877" s="360"/>
      <c r="AE877" s="360"/>
      <c r="AF877" s="360"/>
      <c r="AG877" s="360"/>
      <c r="AH877" s="360"/>
      <c r="AI877" s="360"/>
      <c r="AJ877" s="360"/>
      <c r="AK877" s="360"/>
      <c r="AL877" s="360"/>
      <c r="AM877" s="360"/>
      <c r="AN877" s="360"/>
      <c r="AO877" s="360"/>
      <c r="AP877" s="360">
        <f t="shared" si="88"/>
        <v>0</v>
      </c>
      <c r="AQ877" s="360"/>
      <c r="AR877" s="367"/>
      <c r="AS877" s="367"/>
      <c r="AT877" s="357" t="s">
        <v>76</v>
      </c>
      <c r="AU877" s="368" t="s">
        <v>1800</v>
      </c>
      <c r="AV877" s="360" t="s">
        <v>197</v>
      </c>
      <c r="AW877" s="360" t="s">
        <v>198</v>
      </c>
      <c r="AX877" s="357"/>
      <c r="AY877" s="379"/>
      <c r="AZ877" s="380"/>
    </row>
    <row r="878" spans="1:52" s="356" customFormat="1" ht="34.15" customHeight="1">
      <c r="A878" s="357">
        <v>846</v>
      </c>
      <c r="B878" s="357">
        <v>36</v>
      </c>
      <c r="C878" s="357" t="s">
        <v>330</v>
      </c>
      <c r="D878" s="359" t="s">
        <v>2214</v>
      </c>
      <c r="E878" s="360">
        <v>0.1</v>
      </c>
      <c r="F878" s="367"/>
      <c r="G878" s="360" t="s">
        <v>304</v>
      </c>
      <c r="H878" s="360">
        <f t="shared" si="91"/>
        <v>0.1</v>
      </c>
      <c r="I878" s="360">
        <f t="shared" si="92"/>
        <v>0.1</v>
      </c>
      <c r="J878" s="360">
        <v>0.1</v>
      </c>
      <c r="K878" s="360"/>
      <c r="L878" s="360"/>
      <c r="M878" s="360"/>
      <c r="N878" s="360"/>
      <c r="O878" s="360"/>
      <c r="P878" s="360"/>
      <c r="Q878" s="360"/>
      <c r="R878" s="360"/>
      <c r="S878" s="360">
        <f t="shared" si="90"/>
        <v>0</v>
      </c>
      <c r="T878" s="360"/>
      <c r="U878" s="360"/>
      <c r="V878" s="360"/>
      <c r="W878" s="360"/>
      <c r="X878" s="360"/>
      <c r="Y878" s="360"/>
      <c r="Z878" s="360">
        <f t="shared" si="87"/>
        <v>0</v>
      </c>
      <c r="AA878" s="360"/>
      <c r="AB878" s="360"/>
      <c r="AC878" s="360"/>
      <c r="AD878" s="360"/>
      <c r="AE878" s="360"/>
      <c r="AF878" s="360"/>
      <c r="AG878" s="360"/>
      <c r="AH878" s="360"/>
      <c r="AI878" s="360"/>
      <c r="AJ878" s="360"/>
      <c r="AK878" s="360"/>
      <c r="AL878" s="360"/>
      <c r="AM878" s="360"/>
      <c r="AN878" s="360"/>
      <c r="AO878" s="360"/>
      <c r="AP878" s="360">
        <f t="shared" si="88"/>
        <v>0</v>
      </c>
      <c r="AQ878" s="360"/>
      <c r="AR878" s="367"/>
      <c r="AS878" s="367"/>
      <c r="AT878" s="357" t="s">
        <v>77</v>
      </c>
      <c r="AU878" s="368" t="s">
        <v>1800</v>
      </c>
      <c r="AV878" s="360" t="s">
        <v>197</v>
      </c>
      <c r="AW878" s="360" t="s">
        <v>198</v>
      </c>
      <c r="AX878" s="357"/>
      <c r="AY878" s="379"/>
      <c r="AZ878" s="380"/>
    </row>
    <row r="879" spans="1:52" s="356" customFormat="1" ht="34.15" customHeight="1">
      <c r="A879" s="357">
        <v>846</v>
      </c>
      <c r="B879" s="357">
        <v>37</v>
      </c>
      <c r="C879" s="357" t="s">
        <v>330</v>
      </c>
      <c r="D879" s="359" t="s">
        <v>2215</v>
      </c>
      <c r="E879" s="360">
        <v>0.4</v>
      </c>
      <c r="F879" s="367"/>
      <c r="G879" s="360" t="s">
        <v>308</v>
      </c>
      <c r="H879" s="360">
        <f t="shared" si="91"/>
        <v>0.4</v>
      </c>
      <c r="I879" s="360">
        <f t="shared" si="92"/>
        <v>0</v>
      </c>
      <c r="J879" s="360"/>
      <c r="K879" s="360"/>
      <c r="L879" s="360"/>
      <c r="M879" s="360"/>
      <c r="N879" s="360">
        <v>0.4</v>
      </c>
      <c r="O879" s="360"/>
      <c r="P879" s="360"/>
      <c r="Q879" s="360"/>
      <c r="R879" s="360"/>
      <c r="S879" s="360">
        <f t="shared" si="90"/>
        <v>0</v>
      </c>
      <c r="T879" s="360"/>
      <c r="U879" s="360"/>
      <c r="V879" s="360"/>
      <c r="W879" s="360"/>
      <c r="X879" s="360"/>
      <c r="Y879" s="360"/>
      <c r="Z879" s="360">
        <f t="shared" si="87"/>
        <v>0</v>
      </c>
      <c r="AA879" s="360"/>
      <c r="AB879" s="360"/>
      <c r="AC879" s="360"/>
      <c r="AD879" s="360"/>
      <c r="AE879" s="360"/>
      <c r="AF879" s="360"/>
      <c r="AG879" s="360"/>
      <c r="AH879" s="360"/>
      <c r="AI879" s="360"/>
      <c r="AJ879" s="360"/>
      <c r="AK879" s="360"/>
      <c r="AL879" s="360"/>
      <c r="AM879" s="360"/>
      <c r="AN879" s="360"/>
      <c r="AO879" s="360"/>
      <c r="AP879" s="360">
        <f t="shared" si="88"/>
        <v>0</v>
      </c>
      <c r="AQ879" s="360"/>
      <c r="AR879" s="367"/>
      <c r="AS879" s="367"/>
      <c r="AT879" s="357" t="s">
        <v>2302</v>
      </c>
      <c r="AU879" s="368" t="s">
        <v>1800</v>
      </c>
      <c r="AV879" s="360" t="s">
        <v>197</v>
      </c>
      <c r="AW879" s="360" t="s">
        <v>198</v>
      </c>
      <c r="AX879" s="357"/>
      <c r="AY879" s="379"/>
      <c r="AZ879" s="380"/>
    </row>
    <row r="880" spans="1:52" s="356" customFormat="1" ht="34.15" customHeight="1">
      <c r="A880" s="357">
        <v>846</v>
      </c>
      <c r="B880" s="357">
        <v>38</v>
      </c>
      <c r="C880" s="357" t="s">
        <v>330</v>
      </c>
      <c r="D880" s="359" t="s">
        <v>2216</v>
      </c>
      <c r="E880" s="360">
        <v>0.1</v>
      </c>
      <c r="F880" s="367"/>
      <c r="G880" s="360" t="s">
        <v>311</v>
      </c>
      <c r="H880" s="360">
        <f t="shared" si="91"/>
        <v>0.1</v>
      </c>
      <c r="I880" s="360">
        <f t="shared" si="92"/>
        <v>0</v>
      </c>
      <c r="J880" s="360"/>
      <c r="K880" s="360"/>
      <c r="L880" s="360"/>
      <c r="M880" s="360"/>
      <c r="N880" s="360"/>
      <c r="O880" s="360">
        <v>0.1</v>
      </c>
      <c r="P880" s="360"/>
      <c r="Q880" s="360"/>
      <c r="R880" s="360"/>
      <c r="S880" s="360">
        <f t="shared" si="90"/>
        <v>0</v>
      </c>
      <c r="T880" s="360"/>
      <c r="U880" s="360"/>
      <c r="V880" s="360"/>
      <c r="W880" s="360"/>
      <c r="X880" s="360"/>
      <c r="Y880" s="360"/>
      <c r="Z880" s="360">
        <f t="shared" si="87"/>
        <v>0</v>
      </c>
      <c r="AA880" s="360"/>
      <c r="AB880" s="360"/>
      <c r="AC880" s="360"/>
      <c r="AD880" s="360"/>
      <c r="AE880" s="360"/>
      <c r="AF880" s="360"/>
      <c r="AG880" s="360"/>
      <c r="AH880" s="360"/>
      <c r="AI880" s="360"/>
      <c r="AJ880" s="360"/>
      <c r="AK880" s="360"/>
      <c r="AL880" s="360"/>
      <c r="AM880" s="360"/>
      <c r="AN880" s="360"/>
      <c r="AO880" s="360"/>
      <c r="AP880" s="360">
        <f t="shared" si="88"/>
        <v>0</v>
      </c>
      <c r="AQ880" s="360"/>
      <c r="AR880" s="367"/>
      <c r="AS880" s="367"/>
      <c r="AT880" s="357" t="s">
        <v>76</v>
      </c>
      <c r="AU880" s="368" t="s">
        <v>1800</v>
      </c>
      <c r="AV880" s="360" t="s">
        <v>197</v>
      </c>
      <c r="AW880" s="360" t="s">
        <v>198</v>
      </c>
      <c r="AX880" s="357"/>
      <c r="AY880" s="379"/>
      <c r="AZ880" s="380"/>
    </row>
    <row r="881" spans="1:52" s="356" customFormat="1" ht="34.15" customHeight="1">
      <c r="A881" s="357">
        <v>846</v>
      </c>
      <c r="B881" s="357">
        <v>39</v>
      </c>
      <c r="C881" s="357" t="s">
        <v>330</v>
      </c>
      <c r="D881" s="359" t="s">
        <v>2217</v>
      </c>
      <c r="E881" s="360">
        <v>0.25</v>
      </c>
      <c r="F881" s="367"/>
      <c r="G881" s="360" t="s">
        <v>312</v>
      </c>
      <c r="H881" s="360">
        <f t="shared" si="91"/>
        <v>0.25</v>
      </c>
      <c r="I881" s="360">
        <f t="shared" si="92"/>
        <v>0</v>
      </c>
      <c r="J881" s="360"/>
      <c r="K881" s="360"/>
      <c r="L881" s="360"/>
      <c r="M881" s="360"/>
      <c r="N881" s="360"/>
      <c r="O881" s="360"/>
      <c r="P881" s="360"/>
      <c r="Q881" s="360"/>
      <c r="R881" s="360">
        <v>0.25</v>
      </c>
      <c r="S881" s="360">
        <f t="shared" si="90"/>
        <v>0</v>
      </c>
      <c r="T881" s="360"/>
      <c r="U881" s="360"/>
      <c r="V881" s="360"/>
      <c r="W881" s="360"/>
      <c r="X881" s="360"/>
      <c r="Y881" s="360"/>
      <c r="Z881" s="360">
        <f t="shared" si="87"/>
        <v>0</v>
      </c>
      <c r="AA881" s="360"/>
      <c r="AB881" s="360"/>
      <c r="AC881" s="360"/>
      <c r="AD881" s="360"/>
      <c r="AE881" s="360"/>
      <c r="AF881" s="360"/>
      <c r="AG881" s="360"/>
      <c r="AH881" s="360"/>
      <c r="AI881" s="360"/>
      <c r="AJ881" s="360"/>
      <c r="AK881" s="360"/>
      <c r="AL881" s="360"/>
      <c r="AM881" s="360"/>
      <c r="AN881" s="360"/>
      <c r="AO881" s="360"/>
      <c r="AP881" s="360">
        <f t="shared" si="88"/>
        <v>0</v>
      </c>
      <c r="AQ881" s="360"/>
      <c r="AR881" s="367"/>
      <c r="AS881" s="367"/>
      <c r="AT881" s="357" t="s">
        <v>2775</v>
      </c>
      <c r="AU881" s="368" t="s">
        <v>155</v>
      </c>
      <c r="AV881" s="360" t="s">
        <v>197</v>
      </c>
      <c r="AW881" s="360" t="s">
        <v>198</v>
      </c>
      <c r="AX881" s="357"/>
      <c r="AY881" s="379"/>
      <c r="AZ881" s="380"/>
    </row>
    <row r="882" spans="1:52" s="356" customFormat="1" ht="42.6" customHeight="1">
      <c r="A882" s="357">
        <v>846</v>
      </c>
      <c r="B882" s="357">
        <v>40</v>
      </c>
      <c r="C882" s="357" t="s">
        <v>330</v>
      </c>
      <c r="D882" s="372" t="s">
        <v>544</v>
      </c>
      <c r="E882" s="360">
        <v>1.5</v>
      </c>
      <c r="F882" s="367"/>
      <c r="G882" s="360" t="s">
        <v>546</v>
      </c>
      <c r="H882" s="360">
        <f t="shared" si="91"/>
        <v>1.5</v>
      </c>
      <c r="I882" s="360">
        <f t="shared" si="92"/>
        <v>0.7</v>
      </c>
      <c r="J882" s="360">
        <v>0.5</v>
      </c>
      <c r="K882" s="360">
        <v>0.2</v>
      </c>
      <c r="L882" s="360">
        <v>0.8</v>
      </c>
      <c r="M882" s="360"/>
      <c r="N882" s="360"/>
      <c r="O882" s="360"/>
      <c r="P882" s="360"/>
      <c r="Q882" s="360"/>
      <c r="R882" s="360"/>
      <c r="S882" s="360">
        <f t="shared" si="90"/>
        <v>0</v>
      </c>
      <c r="T882" s="360"/>
      <c r="U882" s="360"/>
      <c r="V882" s="360"/>
      <c r="W882" s="360"/>
      <c r="X882" s="360"/>
      <c r="Y882" s="360"/>
      <c r="Z882" s="360">
        <f t="shared" si="87"/>
        <v>0</v>
      </c>
      <c r="AA882" s="360"/>
      <c r="AB882" s="360"/>
      <c r="AC882" s="360"/>
      <c r="AD882" s="360"/>
      <c r="AE882" s="360"/>
      <c r="AF882" s="360"/>
      <c r="AG882" s="360"/>
      <c r="AH882" s="360"/>
      <c r="AI882" s="360"/>
      <c r="AJ882" s="360"/>
      <c r="AK882" s="360"/>
      <c r="AL882" s="360"/>
      <c r="AM882" s="360"/>
      <c r="AN882" s="360"/>
      <c r="AO882" s="360"/>
      <c r="AP882" s="360">
        <f t="shared" si="88"/>
        <v>0</v>
      </c>
      <c r="AQ882" s="360"/>
      <c r="AR882" s="367"/>
      <c r="AS882" s="367"/>
      <c r="AT882" s="357" t="s">
        <v>545</v>
      </c>
      <c r="AU882" s="498" t="s">
        <v>1793</v>
      </c>
      <c r="AV882" s="360" t="s">
        <v>197</v>
      </c>
      <c r="AW882" s="360" t="s">
        <v>198</v>
      </c>
      <c r="AX882" s="357"/>
      <c r="AY882" s="379"/>
      <c r="AZ882" s="380"/>
    </row>
    <row r="883" spans="1:52" s="356" customFormat="1" ht="34.15" customHeight="1">
      <c r="A883" s="357">
        <v>846</v>
      </c>
      <c r="B883" s="357">
        <v>42</v>
      </c>
      <c r="C883" s="357" t="s">
        <v>330</v>
      </c>
      <c r="D883" s="359" t="s">
        <v>2519</v>
      </c>
      <c r="E883" s="360">
        <v>0.25</v>
      </c>
      <c r="F883" s="367"/>
      <c r="G883" s="360" t="s">
        <v>334</v>
      </c>
      <c r="H883" s="360">
        <f t="shared" si="91"/>
        <v>0.25</v>
      </c>
      <c r="I883" s="360">
        <f t="shared" si="92"/>
        <v>0</v>
      </c>
      <c r="J883" s="360"/>
      <c r="K883" s="360"/>
      <c r="L883" s="360"/>
      <c r="M883" s="360"/>
      <c r="N883" s="360"/>
      <c r="O883" s="360"/>
      <c r="P883" s="360"/>
      <c r="Q883" s="360"/>
      <c r="R883" s="360"/>
      <c r="S883" s="360">
        <f t="shared" si="90"/>
        <v>0</v>
      </c>
      <c r="T883" s="360"/>
      <c r="U883" s="360"/>
      <c r="V883" s="360"/>
      <c r="W883" s="360"/>
      <c r="X883" s="360"/>
      <c r="Y883" s="360"/>
      <c r="Z883" s="360">
        <f t="shared" ref="Z883:Z997" si="93">SUM(AA883:AO883)</f>
        <v>0.25</v>
      </c>
      <c r="AA883" s="360"/>
      <c r="AB883" s="360"/>
      <c r="AC883" s="360"/>
      <c r="AD883" s="360"/>
      <c r="AE883" s="360"/>
      <c r="AF883" s="360"/>
      <c r="AG883" s="360"/>
      <c r="AH883" s="360"/>
      <c r="AI883" s="360"/>
      <c r="AJ883" s="360">
        <v>0.25</v>
      </c>
      <c r="AK883" s="360"/>
      <c r="AL883" s="360"/>
      <c r="AM883" s="360"/>
      <c r="AN883" s="360"/>
      <c r="AO883" s="360"/>
      <c r="AP883" s="360">
        <f t="shared" ref="AP883:AP997" si="94">SUM(AQ883:AS883)</f>
        <v>0</v>
      </c>
      <c r="AQ883" s="360"/>
      <c r="AR883" s="367"/>
      <c r="AS883" s="367"/>
      <c r="AT883" s="357"/>
      <c r="AU883" s="498" t="s">
        <v>157</v>
      </c>
      <c r="AV883" s="360" t="s">
        <v>197</v>
      </c>
      <c r="AW883" s="360" t="s">
        <v>198</v>
      </c>
      <c r="AX883" s="357"/>
      <c r="AY883" s="379"/>
      <c r="AZ883" s="380"/>
    </row>
    <row r="884" spans="1:52" s="356" customFormat="1" ht="34.15" customHeight="1">
      <c r="A884" s="357">
        <v>846</v>
      </c>
      <c r="B884" s="357">
        <v>43</v>
      </c>
      <c r="C884" s="357" t="s">
        <v>330</v>
      </c>
      <c r="D884" s="359" t="s">
        <v>2520</v>
      </c>
      <c r="E884" s="360">
        <v>0.02</v>
      </c>
      <c r="F884" s="367"/>
      <c r="G884" s="360" t="s">
        <v>308</v>
      </c>
      <c r="H884" s="360">
        <f t="shared" si="91"/>
        <v>0.02</v>
      </c>
      <c r="I884" s="360">
        <f t="shared" si="92"/>
        <v>0</v>
      </c>
      <c r="J884" s="360"/>
      <c r="K884" s="360"/>
      <c r="L884" s="360"/>
      <c r="M884" s="360"/>
      <c r="N884" s="360">
        <v>0.02</v>
      </c>
      <c r="O884" s="360"/>
      <c r="P884" s="360"/>
      <c r="Q884" s="360"/>
      <c r="R884" s="360"/>
      <c r="S884" s="360">
        <f t="shared" si="90"/>
        <v>0</v>
      </c>
      <c r="T884" s="360"/>
      <c r="U884" s="360"/>
      <c r="V884" s="360"/>
      <c r="W884" s="360"/>
      <c r="X884" s="360"/>
      <c r="Y884" s="360"/>
      <c r="Z884" s="360">
        <f t="shared" si="93"/>
        <v>0</v>
      </c>
      <c r="AA884" s="360"/>
      <c r="AB884" s="360"/>
      <c r="AC884" s="360"/>
      <c r="AD884" s="360"/>
      <c r="AE884" s="360"/>
      <c r="AF884" s="360"/>
      <c r="AG884" s="360"/>
      <c r="AH884" s="360"/>
      <c r="AI884" s="360"/>
      <c r="AJ884" s="360"/>
      <c r="AK884" s="360"/>
      <c r="AL884" s="360"/>
      <c r="AM884" s="360"/>
      <c r="AN884" s="360"/>
      <c r="AO884" s="360"/>
      <c r="AP884" s="360">
        <f t="shared" si="94"/>
        <v>0</v>
      </c>
      <c r="AQ884" s="360"/>
      <c r="AR884" s="367"/>
      <c r="AS884" s="367"/>
      <c r="AT884" s="357"/>
      <c r="AU884" s="498" t="s">
        <v>156</v>
      </c>
      <c r="AV884" s="360" t="s">
        <v>197</v>
      </c>
      <c r="AW884" s="360" t="s">
        <v>198</v>
      </c>
      <c r="AX884" s="357"/>
      <c r="AY884" s="379"/>
      <c r="AZ884" s="380"/>
    </row>
    <row r="885" spans="1:52" s="356" customFormat="1" ht="34.15" customHeight="1">
      <c r="A885" s="357">
        <v>846</v>
      </c>
      <c r="B885" s="357">
        <v>44</v>
      </c>
      <c r="C885" s="357" t="s">
        <v>330</v>
      </c>
      <c r="D885" s="359" t="s">
        <v>2521</v>
      </c>
      <c r="E885" s="360">
        <v>2.5000000000000001E-2</v>
      </c>
      <c r="F885" s="367"/>
      <c r="G885" s="360" t="s">
        <v>327</v>
      </c>
      <c r="H885" s="360">
        <f t="shared" si="91"/>
        <v>2.5000000000000001E-2</v>
      </c>
      <c r="I885" s="360">
        <f t="shared" si="92"/>
        <v>0</v>
      </c>
      <c r="J885" s="360"/>
      <c r="K885" s="360"/>
      <c r="L885" s="360"/>
      <c r="M885" s="360"/>
      <c r="N885" s="360"/>
      <c r="O885" s="360"/>
      <c r="P885" s="360"/>
      <c r="Q885" s="360"/>
      <c r="R885" s="360"/>
      <c r="S885" s="360">
        <f t="shared" si="90"/>
        <v>0</v>
      </c>
      <c r="T885" s="360"/>
      <c r="U885" s="360"/>
      <c r="V885" s="360"/>
      <c r="W885" s="360"/>
      <c r="X885" s="360"/>
      <c r="Y885" s="360"/>
      <c r="Z885" s="360">
        <f t="shared" si="93"/>
        <v>2.5000000000000001E-2</v>
      </c>
      <c r="AA885" s="360"/>
      <c r="AB885" s="360"/>
      <c r="AC885" s="360"/>
      <c r="AD885" s="360"/>
      <c r="AE885" s="360"/>
      <c r="AF885" s="360"/>
      <c r="AG885" s="360"/>
      <c r="AH885" s="360"/>
      <c r="AI885" s="360"/>
      <c r="AJ885" s="360"/>
      <c r="AK885" s="360"/>
      <c r="AL885" s="360">
        <v>2.5000000000000001E-2</v>
      </c>
      <c r="AM885" s="360"/>
      <c r="AN885" s="360"/>
      <c r="AO885" s="360"/>
      <c r="AP885" s="360">
        <f t="shared" si="94"/>
        <v>0</v>
      </c>
      <c r="AQ885" s="360"/>
      <c r="AR885" s="367"/>
      <c r="AS885" s="367"/>
      <c r="AT885" s="357"/>
      <c r="AU885" s="498" t="s">
        <v>1794</v>
      </c>
      <c r="AV885" s="360" t="s">
        <v>197</v>
      </c>
      <c r="AW885" s="360" t="s">
        <v>198</v>
      </c>
      <c r="AX885" s="357"/>
      <c r="AY885" s="379"/>
      <c r="AZ885" s="380"/>
    </row>
    <row r="886" spans="1:52" s="356" customFormat="1" ht="34.15" customHeight="1">
      <c r="A886" s="357">
        <v>846</v>
      </c>
      <c r="B886" s="357">
        <v>45</v>
      </c>
      <c r="C886" s="357" t="s">
        <v>330</v>
      </c>
      <c r="D886" s="359" t="s">
        <v>2522</v>
      </c>
      <c r="E886" s="360">
        <v>4.4999999999999998E-2</v>
      </c>
      <c r="F886" s="367"/>
      <c r="G886" s="360" t="s">
        <v>328</v>
      </c>
      <c r="H886" s="360">
        <f t="shared" si="91"/>
        <v>4.4999999999999998E-2</v>
      </c>
      <c r="I886" s="360">
        <f t="shared" si="92"/>
        <v>0</v>
      </c>
      <c r="J886" s="360"/>
      <c r="K886" s="360"/>
      <c r="L886" s="360"/>
      <c r="M886" s="360"/>
      <c r="N886" s="360"/>
      <c r="O886" s="360"/>
      <c r="P886" s="360"/>
      <c r="Q886" s="360"/>
      <c r="R886" s="360"/>
      <c r="S886" s="360">
        <f t="shared" si="90"/>
        <v>0</v>
      </c>
      <c r="T886" s="360"/>
      <c r="U886" s="360"/>
      <c r="V886" s="360"/>
      <c r="W886" s="360"/>
      <c r="X886" s="360"/>
      <c r="Y886" s="360"/>
      <c r="Z886" s="360">
        <f t="shared" si="93"/>
        <v>4.4999999999999998E-2</v>
      </c>
      <c r="AA886" s="360"/>
      <c r="AB886" s="360"/>
      <c r="AC886" s="360"/>
      <c r="AD886" s="360"/>
      <c r="AE886" s="360"/>
      <c r="AF886" s="360"/>
      <c r="AG886" s="360"/>
      <c r="AH886" s="360"/>
      <c r="AI886" s="360"/>
      <c r="AJ886" s="360"/>
      <c r="AK886" s="360">
        <v>4.4999999999999998E-2</v>
      </c>
      <c r="AL886" s="360"/>
      <c r="AM886" s="360"/>
      <c r="AN886" s="360"/>
      <c r="AO886" s="360"/>
      <c r="AP886" s="360">
        <f t="shared" si="94"/>
        <v>0</v>
      </c>
      <c r="AQ886" s="360"/>
      <c r="AR886" s="367"/>
      <c r="AS886" s="367"/>
      <c r="AT886" s="357"/>
      <c r="AU886" s="498" t="s">
        <v>156</v>
      </c>
      <c r="AV886" s="360" t="s">
        <v>197</v>
      </c>
      <c r="AW886" s="360" t="s">
        <v>198</v>
      </c>
      <c r="AX886" s="357"/>
      <c r="AY886" s="379"/>
      <c r="AZ886" s="380"/>
    </row>
    <row r="887" spans="1:52" s="356" customFormat="1" ht="34.15" customHeight="1">
      <c r="A887" s="357">
        <v>846</v>
      </c>
      <c r="B887" s="357">
        <v>46</v>
      </c>
      <c r="C887" s="357" t="s">
        <v>330</v>
      </c>
      <c r="D887" s="359" t="s">
        <v>2523</v>
      </c>
      <c r="E887" s="360">
        <v>0.3</v>
      </c>
      <c r="F887" s="367"/>
      <c r="G887" s="360" t="s">
        <v>308</v>
      </c>
      <c r="H887" s="360">
        <f t="shared" si="91"/>
        <v>0.3</v>
      </c>
      <c r="I887" s="360">
        <f t="shared" si="92"/>
        <v>0</v>
      </c>
      <c r="J887" s="360"/>
      <c r="K887" s="360"/>
      <c r="L887" s="360"/>
      <c r="M887" s="360"/>
      <c r="N887" s="360">
        <v>0.3</v>
      </c>
      <c r="O887" s="360"/>
      <c r="P887" s="360"/>
      <c r="Q887" s="360"/>
      <c r="R887" s="360"/>
      <c r="S887" s="360">
        <f t="shared" si="90"/>
        <v>0</v>
      </c>
      <c r="T887" s="360"/>
      <c r="U887" s="360"/>
      <c r="V887" s="360"/>
      <c r="W887" s="360"/>
      <c r="X887" s="360"/>
      <c r="Y887" s="360"/>
      <c r="Z887" s="360">
        <f t="shared" si="93"/>
        <v>0</v>
      </c>
      <c r="AA887" s="360"/>
      <c r="AB887" s="360"/>
      <c r="AC887" s="360"/>
      <c r="AD887" s="360"/>
      <c r="AE887" s="360"/>
      <c r="AF887" s="360"/>
      <c r="AG887" s="360"/>
      <c r="AH887" s="360"/>
      <c r="AI887" s="360"/>
      <c r="AJ887" s="360"/>
      <c r="AK887" s="360"/>
      <c r="AL887" s="360"/>
      <c r="AM887" s="360"/>
      <c r="AN887" s="360"/>
      <c r="AO887" s="360"/>
      <c r="AP887" s="360">
        <f t="shared" si="94"/>
        <v>0</v>
      </c>
      <c r="AQ887" s="360"/>
      <c r="AR887" s="367"/>
      <c r="AS887" s="367"/>
      <c r="AT887" s="357" t="s">
        <v>1519</v>
      </c>
      <c r="AU887" s="498" t="s">
        <v>155</v>
      </c>
      <c r="AV887" s="360" t="s">
        <v>197</v>
      </c>
      <c r="AW887" s="360" t="s">
        <v>198</v>
      </c>
      <c r="AX887" s="357"/>
      <c r="AY887" s="379"/>
      <c r="AZ887" s="380"/>
    </row>
    <row r="888" spans="1:52" s="356" customFormat="1" ht="34.15" customHeight="1">
      <c r="A888" s="357">
        <v>846</v>
      </c>
      <c r="B888" s="357">
        <v>47</v>
      </c>
      <c r="C888" s="357" t="s">
        <v>330</v>
      </c>
      <c r="D888" s="359" t="s">
        <v>2524</v>
      </c>
      <c r="E888" s="360">
        <v>0.04</v>
      </c>
      <c r="F888" s="367"/>
      <c r="G888" s="360" t="s">
        <v>308</v>
      </c>
      <c r="H888" s="360">
        <f t="shared" si="91"/>
        <v>0.04</v>
      </c>
      <c r="I888" s="360">
        <f t="shared" si="92"/>
        <v>0</v>
      </c>
      <c r="J888" s="360"/>
      <c r="K888" s="360"/>
      <c r="L888" s="360"/>
      <c r="M888" s="360"/>
      <c r="N888" s="360">
        <v>0.04</v>
      </c>
      <c r="O888" s="360"/>
      <c r="P888" s="360"/>
      <c r="Q888" s="360"/>
      <c r="R888" s="360"/>
      <c r="S888" s="360">
        <f t="shared" si="90"/>
        <v>0</v>
      </c>
      <c r="T888" s="360"/>
      <c r="U888" s="360"/>
      <c r="V888" s="360"/>
      <c r="W888" s="360"/>
      <c r="X888" s="360"/>
      <c r="Y888" s="360"/>
      <c r="Z888" s="360">
        <f t="shared" si="93"/>
        <v>0</v>
      </c>
      <c r="AA888" s="360"/>
      <c r="AB888" s="360"/>
      <c r="AC888" s="360"/>
      <c r="AD888" s="360"/>
      <c r="AE888" s="360"/>
      <c r="AF888" s="360"/>
      <c r="AG888" s="360"/>
      <c r="AH888" s="360"/>
      <c r="AI888" s="360"/>
      <c r="AJ888" s="360"/>
      <c r="AK888" s="360"/>
      <c r="AL888" s="360"/>
      <c r="AM888" s="360"/>
      <c r="AN888" s="360"/>
      <c r="AO888" s="360"/>
      <c r="AP888" s="360">
        <f t="shared" si="94"/>
        <v>0</v>
      </c>
      <c r="AQ888" s="360"/>
      <c r="AR888" s="367"/>
      <c r="AS888" s="367"/>
      <c r="AT888" s="357"/>
      <c r="AU888" s="498" t="s">
        <v>159</v>
      </c>
      <c r="AV888" s="360" t="s">
        <v>197</v>
      </c>
      <c r="AW888" s="360" t="s">
        <v>198</v>
      </c>
      <c r="AX888" s="357"/>
      <c r="AY888" s="379"/>
      <c r="AZ888" s="380"/>
    </row>
    <row r="889" spans="1:52" s="356" customFormat="1" ht="34.15" customHeight="1">
      <c r="A889" s="357">
        <v>846</v>
      </c>
      <c r="B889" s="357">
        <v>48</v>
      </c>
      <c r="C889" s="357" t="s">
        <v>330</v>
      </c>
      <c r="D889" s="359" t="s">
        <v>2525</v>
      </c>
      <c r="E889" s="360">
        <v>0.06</v>
      </c>
      <c r="F889" s="367"/>
      <c r="G889" s="360" t="s">
        <v>305</v>
      </c>
      <c r="H889" s="360">
        <f t="shared" si="91"/>
        <v>0.06</v>
      </c>
      <c r="I889" s="360">
        <f t="shared" si="92"/>
        <v>0.06</v>
      </c>
      <c r="J889" s="360">
        <v>0.06</v>
      </c>
      <c r="K889" s="360"/>
      <c r="L889" s="360"/>
      <c r="M889" s="360"/>
      <c r="N889" s="360"/>
      <c r="O889" s="360"/>
      <c r="P889" s="360"/>
      <c r="Q889" s="360"/>
      <c r="R889" s="360"/>
      <c r="S889" s="360">
        <f t="shared" si="90"/>
        <v>0</v>
      </c>
      <c r="T889" s="360"/>
      <c r="U889" s="360"/>
      <c r="V889" s="360"/>
      <c r="W889" s="360"/>
      <c r="X889" s="360"/>
      <c r="Y889" s="360"/>
      <c r="Z889" s="360">
        <f t="shared" si="93"/>
        <v>0</v>
      </c>
      <c r="AA889" s="360"/>
      <c r="AB889" s="360"/>
      <c r="AC889" s="360"/>
      <c r="AD889" s="360"/>
      <c r="AE889" s="360"/>
      <c r="AF889" s="360"/>
      <c r="AG889" s="360"/>
      <c r="AH889" s="360"/>
      <c r="AI889" s="360"/>
      <c r="AJ889" s="360"/>
      <c r="AK889" s="360"/>
      <c r="AL889" s="360"/>
      <c r="AM889" s="360"/>
      <c r="AN889" s="360"/>
      <c r="AO889" s="360"/>
      <c r="AP889" s="360">
        <f t="shared" si="94"/>
        <v>0</v>
      </c>
      <c r="AQ889" s="360"/>
      <c r="AR889" s="367"/>
      <c r="AS889" s="367"/>
      <c r="AT889" s="357" t="s">
        <v>793</v>
      </c>
      <c r="AU889" s="498" t="s">
        <v>159</v>
      </c>
      <c r="AV889" s="360" t="s">
        <v>197</v>
      </c>
      <c r="AW889" s="360" t="s">
        <v>198</v>
      </c>
      <c r="AX889" s="357"/>
      <c r="AY889" s="379"/>
      <c r="AZ889" s="380"/>
    </row>
    <row r="890" spans="1:52" s="356" customFormat="1" ht="34.15" customHeight="1">
      <c r="A890" s="357">
        <v>846</v>
      </c>
      <c r="B890" s="357">
        <v>49</v>
      </c>
      <c r="C890" s="357" t="s">
        <v>330</v>
      </c>
      <c r="D890" s="359" t="s">
        <v>2526</v>
      </c>
      <c r="E890" s="360">
        <v>0.1</v>
      </c>
      <c r="F890" s="367"/>
      <c r="G890" s="360" t="s">
        <v>308</v>
      </c>
      <c r="H890" s="360">
        <f t="shared" si="91"/>
        <v>0.1</v>
      </c>
      <c r="I890" s="360">
        <f t="shared" si="92"/>
        <v>0</v>
      </c>
      <c r="J890" s="360"/>
      <c r="K890" s="360"/>
      <c r="L890" s="360"/>
      <c r="M890" s="360"/>
      <c r="N890" s="360">
        <v>0.1</v>
      </c>
      <c r="O890" s="360"/>
      <c r="P890" s="360"/>
      <c r="Q890" s="360"/>
      <c r="R890" s="360"/>
      <c r="S890" s="360">
        <f t="shared" si="90"/>
        <v>0</v>
      </c>
      <c r="T890" s="360"/>
      <c r="U890" s="360"/>
      <c r="V890" s="360"/>
      <c r="W890" s="360"/>
      <c r="X890" s="360"/>
      <c r="Y890" s="360"/>
      <c r="Z890" s="360">
        <f t="shared" si="93"/>
        <v>0</v>
      </c>
      <c r="AA890" s="360"/>
      <c r="AB890" s="360"/>
      <c r="AC890" s="360"/>
      <c r="AD890" s="360"/>
      <c r="AE890" s="360"/>
      <c r="AF890" s="360"/>
      <c r="AG890" s="360"/>
      <c r="AH890" s="360"/>
      <c r="AI890" s="360"/>
      <c r="AJ890" s="360"/>
      <c r="AK890" s="360"/>
      <c r="AL890" s="360"/>
      <c r="AM890" s="360"/>
      <c r="AN890" s="360"/>
      <c r="AO890" s="360"/>
      <c r="AP890" s="360">
        <f t="shared" si="94"/>
        <v>0</v>
      </c>
      <c r="AQ890" s="360"/>
      <c r="AR890" s="367"/>
      <c r="AS890" s="367"/>
      <c r="AT890" s="357" t="s">
        <v>794</v>
      </c>
      <c r="AU890" s="498" t="s">
        <v>159</v>
      </c>
      <c r="AV890" s="360" t="s">
        <v>197</v>
      </c>
      <c r="AW890" s="360" t="s">
        <v>198</v>
      </c>
      <c r="AX890" s="357"/>
      <c r="AY890" s="379"/>
      <c r="AZ890" s="380"/>
    </row>
    <row r="891" spans="1:52" s="356" customFormat="1" ht="99.6" customHeight="1">
      <c r="A891" s="357">
        <v>157</v>
      </c>
      <c r="B891" s="398"/>
      <c r="C891" s="398" t="s">
        <v>330</v>
      </c>
      <c r="D891" s="401" t="s">
        <v>2527</v>
      </c>
      <c r="E891" s="388">
        <v>2</v>
      </c>
      <c r="F891" s="402"/>
      <c r="G891" s="388" t="s">
        <v>2528</v>
      </c>
      <c r="H891" s="360">
        <f t="shared" si="91"/>
        <v>2</v>
      </c>
      <c r="I891" s="360">
        <f t="shared" si="92"/>
        <v>0</v>
      </c>
      <c r="J891" s="360"/>
      <c r="K891" s="360"/>
      <c r="L891" s="360"/>
      <c r="M891" s="360"/>
      <c r="N891" s="360"/>
      <c r="O891" s="360">
        <v>1.88</v>
      </c>
      <c r="P891" s="360"/>
      <c r="Q891" s="360"/>
      <c r="R891" s="360"/>
      <c r="S891" s="360">
        <f t="shared" si="90"/>
        <v>0</v>
      </c>
      <c r="T891" s="360"/>
      <c r="U891" s="360"/>
      <c r="V891" s="360"/>
      <c r="W891" s="360"/>
      <c r="X891" s="360"/>
      <c r="Y891" s="360"/>
      <c r="Z891" s="360">
        <f t="shared" si="93"/>
        <v>0.12</v>
      </c>
      <c r="AA891" s="360"/>
      <c r="AB891" s="360"/>
      <c r="AC891" s="360"/>
      <c r="AD891" s="360"/>
      <c r="AE891" s="360"/>
      <c r="AF891" s="360"/>
      <c r="AG891" s="360"/>
      <c r="AH891" s="360"/>
      <c r="AI891" s="360"/>
      <c r="AJ891" s="360"/>
      <c r="AK891" s="360">
        <v>0.12</v>
      </c>
      <c r="AL891" s="360"/>
      <c r="AM891" s="360"/>
      <c r="AN891" s="360"/>
      <c r="AO891" s="360"/>
      <c r="AP891" s="360">
        <f t="shared" si="94"/>
        <v>0</v>
      </c>
      <c r="AQ891" s="360"/>
      <c r="AR891" s="360"/>
      <c r="AS891" s="360"/>
      <c r="AT891" s="403" t="s">
        <v>767</v>
      </c>
      <c r="AU891" s="357" t="s">
        <v>155</v>
      </c>
      <c r="AV891" s="360" t="s">
        <v>197</v>
      </c>
      <c r="AW891" s="360" t="s">
        <v>198</v>
      </c>
      <c r="AX891" s="403"/>
      <c r="AY891" s="403"/>
      <c r="AZ891" s="397"/>
    </row>
    <row r="892" spans="1:52" s="413" customFormat="1" ht="15.6" customHeight="1">
      <c r="A892" s="407">
        <v>12</v>
      </c>
      <c r="B892" s="439"/>
      <c r="C892" s="407" t="s">
        <v>330</v>
      </c>
      <c r="D892" s="434" t="s">
        <v>1494</v>
      </c>
      <c r="E892" s="409">
        <v>0.25</v>
      </c>
      <c r="F892" s="435"/>
      <c r="G892" s="409" t="s">
        <v>308</v>
      </c>
      <c r="H892" s="409">
        <f t="shared" ref="H892:H902" si="95">SUM(I892,L892,M892,N892,O892,P892,Q892,R892,S892,Z892,AP892)</f>
        <v>0.25</v>
      </c>
      <c r="I892" s="409">
        <f t="shared" ref="I892:I902" si="96">SUM(J892:K892)</f>
        <v>0</v>
      </c>
      <c r="J892" s="409"/>
      <c r="K892" s="409"/>
      <c r="L892" s="409"/>
      <c r="M892" s="409"/>
      <c r="N892" s="409">
        <v>0.25</v>
      </c>
      <c r="O892" s="409"/>
      <c r="P892" s="409"/>
      <c r="Q892" s="409"/>
      <c r="R892" s="409"/>
      <c r="S892" s="409">
        <f t="shared" ref="S892:S902" si="97">SUM(T892:Y892)</f>
        <v>0</v>
      </c>
      <c r="T892" s="409"/>
      <c r="U892" s="409"/>
      <c r="V892" s="409"/>
      <c r="W892" s="409"/>
      <c r="X892" s="409"/>
      <c r="Y892" s="409"/>
      <c r="Z892" s="409">
        <f t="shared" ref="Z892:Z902" si="98">SUM(AA892:AO892)</f>
        <v>0</v>
      </c>
      <c r="AA892" s="409"/>
      <c r="AB892" s="409"/>
      <c r="AC892" s="409"/>
      <c r="AD892" s="409"/>
      <c r="AE892" s="409"/>
      <c r="AF892" s="409"/>
      <c r="AG892" s="409"/>
      <c r="AH892" s="409"/>
      <c r="AI892" s="409"/>
      <c r="AJ892" s="409"/>
      <c r="AK892" s="409"/>
      <c r="AL892" s="409"/>
      <c r="AM892" s="409"/>
      <c r="AN892" s="409"/>
      <c r="AO892" s="409"/>
      <c r="AP892" s="409">
        <f t="shared" ref="AP892:AP902" si="99">SUM(AQ892:AS892)</f>
        <v>0</v>
      </c>
      <c r="AQ892" s="409"/>
      <c r="AR892" s="409"/>
      <c r="AS892" s="409"/>
      <c r="AT892" s="407"/>
      <c r="AU892" s="407" t="s">
        <v>1793</v>
      </c>
      <c r="AV892" s="409" t="s">
        <v>197</v>
      </c>
      <c r="AW892" s="409" t="s">
        <v>198</v>
      </c>
      <c r="AX892" s="407"/>
      <c r="AY892" s="407"/>
      <c r="AZ892" s="440"/>
    </row>
    <row r="893" spans="1:52" s="413" customFormat="1" ht="15.6" customHeight="1">
      <c r="A893" s="407">
        <v>22</v>
      </c>
      <c r="B893" s="441"/>
      <c r="C893" s="407" t="s">
        <v>330</v>
      </c>
      <c r="D893" s="434" t="s">
        <v>1494</v>
      </c>
      <c r="E893" s="409">
        <v>0.25</v>
      </c>
      <c r="F893" s="410"/>
      <c r="G893" s="409" t="s">
        <v>308</v>
      </c>
      <c r="H893" s="409">
        <f t="shared" si="95"/>
        <v>0.25</v>
      </c>
      <c r="I893" s="409">
        <f t="shared" si="96"/>
        <v>0</v>
      </c>
      <c r="J893" s="409"/>
      <c r="K893" s="409"/>
      <c r="L893" s="409"/>
      <c r="M893" s="409"/>
      <c r="N893" s="409">
        <v>0.25</v>
      </c>
      <c r="O893" s="409"/>
      <c r="P893" s="409"/>
      <c r="Q893" s="409"/>
      <c r="R893" s="409"/>
      <c r="S893" s="409">
        <f t="shared" si="97"/>
        <v>0</v>
      </c>
      <c r="T893" s="409"/>
      <c r="U893" s="409"/>
      <c r="V893" s="409"/>
      <c r="W893" s="409"/>
      <c r="X893" s="409"/>
      <c r="Y893" s="409"/>
      <c r="Z893" s="409">
        <f t="shared" si="98"/>
        <v>0</v>
      </c>
      <c r="AA893" s="409"/>
      <c r="AB893" s="409"/>
      <c r="AC893" s="409"/>
      <c r="AD893" s="409"/>
      <c r="AE893" s="409"/>
      <c r="AF893" s="409"/>
      <c r="AG893" s="409"/>
      <c r="AH893" s="409"/>
      <c r="AI893" s="409"/>
      <c r="AJ893" s="409"/>
      <c r="AK893" s="409"/>
      <c r="AL893" s="409"/>
      <c r="AM893" s="409"/>
      <c r="AN893" s="409"/>
      <c r="AO893" s="409"/>
      <c r="AP893" s="409">
        <f t="shared" si="99"/>
        <v>0</v>
      </c>
      <c r="AQ893" s="409"/>
      <c r="AR893" s="410"/>
      <c r="AS893" s="410"/>
      <c r="AT893" s="407"/>
      <c r="AU893" s="428" t="s">
        <v>1795</v>
      </c>
      <c r="AV893" s="409" t="s">
        <v>197</v>
      </c>
      <c r="AW893" s="409" t="s">
        <v>198</v>
      </c>
      <c r="AX893" s="407"/>
      <c r="AY893" s="429"/>
      <c r="AZ893" s="430"/>
    </row>
    <row r="894" spans="1:52" s="413" customFormat="1" ht="15.6" customHeight="1">
      <c r="A894" s="407">
        <v>22</v>
      </c>
      <c r="B894" s="439"/>
      <c r="C894" s="407" t="s">
        <v>330</v>
      </c>
      <c r="D894" s="434" t="s">
        <v>1494</v>
      </c>
      <c r="E894" s="409">
        <v>0.25</v>
      </c>
      <c r="F894" s="410"/>
      <c r="G894" s="409" t="s">
        <v>308</v>
      </c>
      <c r="H894" s="409">
        <f t="shared" si="95"/>
        <v>0.25</v>
      </c>
      <c r="I894" s="409">
        <f t="shared" si="96"/>
        <v>0</v>
      </c>
      <c r="J894" s="409"/>
      <c r="K894" s="409"/>
      <c r="L894" s="409"/>
      <c r="M894" s="409"/>
      <c r="N894" s="409">
        <v>0.25</v>
      </c>
      <c r="O894" s="409"/>
      <c r="P894" s="409"/>
      <c r="Q894" s="409"/>
      <c r="R894" s="409"/>
      <c r="S894" s="409">
        <f t="shared" si="97"/>
        <v>0</v>
      </c>
      <c r="T894" s="409"/>
      <c r="U894" s="409"/>
      <c r="V894" s="409"/>
      <c r="W894" s="409"/>
      <c r="X894" s="409"/>
      <c r="Y894" s="409"/>
      <c r="Z894" s="409">
        <f t="shared" si="98"/>
        <v>0</v>
      </c>
      <c r="AA894" s="409"/>
      <c r="AB894" s="409"/>
      <c r="AC894" s="409"/>
      <c r="AD894" s="409"/>
      <c r="AE894" s="409"/>
      <c r="AF894" s="409"/>
      <c r="AG894" s="409"/>
      <c r="AH894" s="409"/>
      <c r="AI894" s="409"/>
      <c r="AJ894" s="409"/>
      <c r="AK894" s="409"/>
      <c r="AL894" s="409"/>
      <c r="AM894" s="409"/>
      <c r="AN894" s="409"/>
      <c r="AO894" s="409"/>
      <c r="AP894" s="409">
        <f t="shared" si="99"/>
        <v>0</v>
      </c>
      <c r="AQ894" s="409"/>
      <c r="AR894" s="410"/>
      <c r="AS894" s="410"/>
      <c r="AT894" s="407"/>
      <c r="AU894" s="428" t="s">
        <v>1797</v>
      </c>
      <c r="AV894" s="409" t="s">
        <v>197</v>
      </c>
      <c r="AW894" s="409" t="s">
        <v>198</v>
      </c>
      <c r="AX894" s="407"/>
      <c r="AY894" s="429"/>
      <c r="AZ894" s="430"/>
    </row>
    <row r="895" spans="1:52" s="413" customFormat="1" ht="15.6" customHeight="1">
      <c r="A895" s="407">
        <v>22</v>
      </c>
      <c r="B895" s="441"/>
      <c r="C895" s="407" t="s">
        <v>330</v>
      </c>
      <c r="D895" s="434" t="s">
        <v>1494</v>
      </c>
      <c r="E895" s="409">
        <v>0.25</v>
      </c>
      <c r="F895" s="410"/>
      <c r="G895" s="409" t="s">
        <v>308</v>
      </c>
      <c r="H895" s="409">
        <f t="shared" si="95"/>
        <v>0.25</v>
      </c>
      <c r="I895" s="409">
        <f t="shared" si="96"/>
        <v>0</v>
      </c>
      <c r="J895" s="409"/>
      <c r="K895" s="409"/>
      <c r="L895" s="409"/>
      <c r="M895" s="409"/>
      <c r="N895" s="409">
        <v>0.25</v>
      </c>
      <c r="O895" s="409"/>
      <c r="P895" s="409"/>
      <c r="Q895" s="409"/>
      <c r="R895" s="409"/>
      <c r="S895" s="409">
        <f t="shared" si="97"/>
        <v>0</v>
      </c>
      <c r="T895" s="409"/>
      <c r="U895" s="409"/>
      <c r="V895" s="409"/>
      <c r="W895" s="409"/>
      <c r="X895" s="409"/>
      <c r="Y895" s="409"/>
      <c r="Z895" s="409">
        <f t="shared" si="98"/>
        <v>0</v>
      </c>
      <c r="AA895" s="409"/>
      <c r="AB895" s="409"/>
      <c r="AC895" s="409"/>
      <c r="AD895" s="409"/>
      <c r="AE895" s="409"/>
      <c r="AF895" s="409"/>
      <c r="AG895" s="409"/>
      <c r="AH895" s="409"/>
      <c r="AI895" s="409"/>
      <c r="AJ895" s="409"/>
      <c r="AK895" s="409"/>
      <c r="AL895" s="409"/>
      <c r="AM895" s="409"/>
      <c r="AN895" s="409"/>
      <c r="AO895" s="409"/>
      <c r="AP895" s="409">
        <f t="shared" si="99"/>
        <v>0</v>
      </c>
      <c r="AQ895" s="409"/>
      <c r="AR895" s="410"/>
      <c r="AS895" s="410"/>
      <c r="AT895" s="407"/>
      <c r="AU895" s="428" t="s">
        <v>157</v>
      </c>
      <c r="AV895" s="409" t="s">
        <v>197</v>
      </c>
      <c r="AW895" s="409" t="s">
        <v>198</v>
      </c>
      <c r="AX895" s="407"/>
      <c r="AY895" s="429"/>
      <c r="AZ895" s="430"/>
    </row>
    <row r="896" spans="1:52" s="413" customFormat="1" ht="15.6" customHeight="1">
      <c r="A896" s="407">
        <v>22</v>
      </c>
      <c r="B896" s="439"/>
      <c r="C896" s="407" t="s">
        <v>330</v>
      </c>
      <c r="D896" s="434" t="s">
        <v>1494</v>
      </c>
      <c r="E896" s="409">
        <v>0.25</v>
      </c>
      <c r="F896" s="410"/>
      <c r="G896" s="409" t="s">
        <v>308</v>
      </c>
      <c r="H896" s="409">
        <f t="shared" si="95"/>
        <v>0.25</v>
      </c>
      <c r="I896" s="409">
        <f t="shared" si="96"/>
        <v>0</v>
      </c>
      <c r="J896" s="409"/>
      <c r="K896" s="409"/>
      <c r="L896" s="409"/>
      <c r="M896" s="409"/>
      <c r="N896" s="409">
        <v>0.25</v>
      </c>
      <c r="O896" s="409"/>
      <c r="P896" s="409"/>
      <c r="Q896" s="409"/>
      <c r="R896" s="409"/>
      <c r="S896" s="409">
        <f t="shared" si="97"/>
        <v>0</v>
      </c>
      <c r="T896" s="409"/>
      <c r="U896" s="409"/>
      <c r="V896" s="409"/>
      <c r="W896" s="409"/>
      <c r="X896" s="409"/>
      <c r="Y896" s="409"/>
      <c r="Z896" s="409">
        <f t="shared" si="98"/>
        <v>0</v>
      </c>
      <c r="AA896" s="409"/>
      <c r="AB896" s="409"/>
      <c r="AC896" s="409"/>
      <c r="AD896" s="409"/>
      <c r="AE896" s="409"/>
      <c r="AF896" s="409"/>
      <c r="AG896" s="409"/>
      <c r="AH896" s="409"/>
      <c r="AI896" s="409"/>
      <c r="AJ896" s="409"/>
      <c r="AK896" s="409"/>
      <c r="AL896" s="409"/>
      <c r="AM896" s="409"/>
      <c r="AN896" s="409"/>
      <c r="AO896" s="409"/>
      <c r="AP896" s="409">
        <f t="shared" si="99"/>
        <v>0</v>
      </c>
      <c r="AQ896" s="409"/>
      <c r="AR896" s="410"/>
      <c r="AS896" s="410"/>
      <c r="AT896" s="407"/>
      <c r="AU896" s="428" t="s">
        <v>160</v>
      </c>
      <c r="AV896" s="409" t="s">
        <v>197</v>
      </c>
      <c r="AW896" s="409" t="s">
        <v>198</v>
      </c>
      <c r="AX896" s="407"/>
      <c r="AY896" s="429"/>
      <c r="AZ896" s="430"/>
    </row>
    <row r="897" spans="1:52" s="413" customFormat="1" ht="15.6" customHeight="1">
      <c r="A897" s="407">
        <v>12</v>
      </c>
      <c r="B897" s="439"/>
      <c r="C897" s="407" t="s">
        <v>330</v>
      </c>
      <c r="D897" s="434" t="s">
        <v>1494</v>
      </c>
      <c r="E897" s="409">
        <v>0.25</v>
      </c>
      <c r="F897" s="435"/>
      <c r="G897" s="409" t="s">
        <v>308</v>
      </c>
      <c r="H897" s="409">
        <f t="shared" si="95"/>
        <v>0.25</v>
      </c>
      <c r="I897" s="409">
        <f t="shared" si="96"/>
        <v>0</v>
      </c>
      <c r="J897" s="409"/>
      <c r="K897" s="409"/>
      <c r="L897" s="409"/>
      <c r="M897" s="409"/>
      <c r="N897" s="409">
        <v>0.25</v>
      </c>
      <c r="O897" s="409"/>
      <c r="P897" s="409"/>
      <c r="Q897" s="409"/>
      <c r="R897" s="409"/>
      <c r="S897" s="409">
        <f t="shared" si="97"/>
        <v>0</v>
      </c>
      <c r="T897" s="409"/>
      <c r="U897" s="409"/>
      <c r="V897" s="409"/>
      <c r="W897" s="409"/>
      <c r="X897" s="409"/>
      <c r="Y897" s="409"/>
      <c r="Z897" s="409">
        <f t="shared" si="98"/>
        <v>0</v>
      </c>
      <c r="AA897" s="409"/>
      <c r="AB897" s="409"/>
      <c r="AC897" s="409"/>
      <c r="AD897" s="409"/>
      <c r="AE897" s="409"/>
      <c r="AF897" s="409"/>
      <c r="AG897" s="409"/>
      <c r="AH897" s="409"/>
      <c r="AI897" s="409"/>
      <c r="AJ897" s="409"/>
      <c r="AK897" s="409"/>
      <c r="AL897" s="409"/>
      <c r="AM897" s="409"/>
      <c r="AN897" s="409"/>
      <c r="AO897" s="409"/>
      <c r="AP897" s="409">
        <f t="shared" si="99"/>
        <v>0</v>
      </c>
      <c r="AQ897" s="409"/>
      <c r="AR897" s="409"/>
      <c r="AS897" s="409"/>
      <c r="AT897" s="407"/>
      <c r="AU897" s="407" t="s">
        <v>161</v>
      </c>
      <c r="AV897" s="409" t="s">
        <v>197</v>
      </c>
      <c r="AW897" s="409" t="s">
        <v>198</v>
      </c>
      <c r="AX897" s="407"/>
      <c r="AY897" s="407"/>
      <c r="AZ897" s="440"/>
    </row>
    <row r="898" spans="1:52" s="413" customFormat="1" ht="15.6" customHeight="1">
      <c r="A898" s="407">
        <v>22</v>
      </c>
      <c r="B898" s="441"/>
      <c r="C898" s="407" t="s">
        <v>330</v>
      </c>
      <c r="D898" s="434" t="s">
        <v>1494</v>
      </c>
      <c r="E898" s="409">
        <v>0.25</v>
      </c>
      <c r="F898" s="410"/>
      <c r="G898" s="409" t="s">
        <v>308</v>
      </c>
      <c r="H898" s="409">
        <f t="shared" si="95"/>
        <v>0.25</v>
      </c>
      <c r="I898" s="409">
        <f t="shared" si="96"/>
        <v>0</v>
      </c>
      <c r="J898" s="409"/>
      <c r="K898" s="409"/>
      <c r="L898" s="409"/>
      <c r="M898" s="409"/>
      <c r="N898" s="409">
        <v>0.25</v>
      </c>
      <c r="O898" s="409"/>
      <c r="P898" s="409"/>
      <c r="Q898" s="409"/>
      <c r="R898" s="409"/>
      <c r="S898" s="409">
        <f t="shared" si="97"/>
        <v>0</v>
      </c>
      <c r="T898" s="409"/>
      <c r="U898" s="409"/>
      <c r="V898" s="409"/>
      <c r="W898" s="409"/>
      <c r="X898" s="409"/>
      <c r="Y898" s="409"/>
      <c r="Z898" s="409">
        <f t="shared" si="98"/>
        <v>0</v>
      </c>
      <c r="AA898" s="409"/>
      <c r="AB898" s="409"/>
      <c r="AC898" s="409"/>
      <c r="AD898" s="409"/>
      <c r="AE898" s="409"/>
      <c r="AF898" s="409"/>
      <c r="AG898" s="409"/>
      <c r="AH898" s="409"/>
      <c r="AI898" s="409"/>
      <c r="AJ898" s="409"/>
      <c r="AK898" s="409"/>
      <c r="AL898" s="409"/>
      <c r="AM898" s="409"/>
      <c r="AN898" s="409"/>
      <c r="AO898" s="409"/>
      <c r="AP898" s="409">
        <f t="shared" si="99"/>
        <v>0</v>
      </c>
      <c r="AQ898" s="409"/>
      <c r="AR898" s="410"/>
      <c r="AS898" s="410"/>
      <c r="AT898" s="407"/>
      <c r="AU898" s="428" t="s">
        <v>1794</v>
      </c>
      <c r="AV898" s="409" t="s">
        <v>197</v>
      </c>
      <c r="AW898" s="409" t="s">
        <v>198</v>
      </c>
      <c r="AX898" s="407"/>
      <c r="AY898" s="429"/>
      <c r="AZ898" s="430"/>
    </row>
    <row r="899" spans="1:52" s="413" customFormat="1" ht="15.6" customHeight="1">
      <c r="A899" s="407">
        <v>22</v>
      </c>
      <c r="B899" s="439"/>
      <c r="C899" s="407" t="s">
        <v>330</v>
      </c>
      <c r="D899" s="434" t="s">
        <v>1494</v>
      </c>
      <c r="E899" s="409">
        <v>0.25</v>
      </c>
      <c r="F899" s="410"/>
      <c r="G899" s="409" t="s">
        <v>308</v>
      </c>
      <c r="H899" s="409">
        <f t="shared" si="95"/>
        <v>0.25</v>
      </c>
      <c r="I899" s="409">
        <f t="shared" si="96"/>
        <v>0</v>
      </c>
      <c r="J899" s="409"/>
      <c r="K899" s="409"/>
      <c r="L899" s="409"/>
      <c r="M899" s="409"/>
      <c r="N899" s="409">
        <v>0.25</v>
      </c>
      <c r="O899" s="409"/>
      <c r="P899" s="409"/>
      <c r="Q899" s="409"/>
      <c r="R899" s="409"/>
      <c r="S899" s="409">
        <f t="shared" si="97"/>
        <v>0</v>
      </c>
      <c r="T899" s="409"/>
      <c r="U899" s="409"/>
      <c r="V899" s="409"/>
      <c r="W899" s="409"/>
      <c r="X899" s="409"/>
      <c r="Y899" s="409"/>
      <c r="Z899" s="409">
        <f t="shared" si="98"/>
        <v>0</v>
      </c>
      <c r="AA899" s="409"/>
      <c r="AB899" s="409"/>
      <c r="AC899" s="409"/>
      <c r="AD899" s="409"/>
      <c r="AE899" s="409"/>
      <c r="AF899" s="409"/>
      <c r="AG899" s="409"/>
      <c r="AH899" s="409"/>
      <c r="AI899" s="409"/>
      <c r="AJ899" s="409"/>
      <c r="AK899" s="409"/>
      <c r="AL899" s="409"/>
      <c r="AM899" s="409"/>
      <c r="AN899" s="409"/>
      <c r="AO899" s="409"/>
      <c r="AP899" s="409">
        <f t="shared" si="99"/>
        <v>0</v>
      </c>
      <c r="AQ899" s="409"/>
      <c r="AR899" s="410"/>
      <c r="AS899" s="410"/>
      <c r="AT899" s="407"/>
      <c r="AU899" s="428" t="s">
        <v>1801</v>
      </c>
      <c r="AV899" s="409" t="s">
        <v>197</v>
      </c>
      <c r="AW899" s="409" t="s">
        <v>198</v>
      </c>
      <c r="AX899" s="407"/>
      <c r="AY899" s="429"/>
      <c r="AZ899" s="430"/>
    </row>
    <row r="900" spans="1:52" s="413" customFormat="1" ht="15.6" customHeight="1">
      <c r="A900" s="407">
        <v>22</v>
      </c>
      <c r="B900" s="441"/>
      <c r="C900" s="407" t="s">
        <v>330</v>
      </c>
      <c r="D900" s="434" t="s">
        <v>1494</v>
      </c>
      <c r="E900" s="409">
        <v>0.25</v>
      </c>
      <c r="F900" s="410"/>
      <c r="G900" s="409" t="s">
        <v>308</v>
      </c>
      <c r="H900" s="409">
        <f t="shared" si="95"/>
        <v>0.25</v>
      </c>
      <c r="I900" s="409">
        <f t="shared" si="96"/>
        <v>0</v>
      </c>
      <c r="J900" s="409"/>
      <c r="K900" s="409"/>
      <c r="L900" s="409"/>
      <c r="M900" s="409"/>
      <c r="N900" s="409">
        <v>0.25</v>
      </c>
      <c r="O900" s="409"/>
      <c r="P900" s="409"/>
      <c r="Q900" s="409"/>
      <c r="R900" s="409"/>
      <c r="S900" s="409">
        <f t="shared" si="97"/>
        <v>0</v>
      </c>
      <c r="T900" s="409"/>
      <c r="U900" s="409"/>
      <c r="V900" s="409"/>
      <c r="W900" s="409"/>
      <c r="X900" s="409"/>
      <c r="Y900" s="409"/>
      <c r="Z900" s="409">
        <f t="shared" si="98"/>
        <v>0</v>
      </c>
      <c r="AA900" s="409"/>
      <c r="AB900" s="409"/>
      <c r="AC900" s="409"/>
      <c r="AD900" s="409"/>
      <c r="AE900" s="409"/>
      <c r="AF900" s="409"/>
      <c r="AG900" s="409"/>
      <c r="AH900" s="409"/>
      <c r="AI900" s="409"/>
      <c r="AJ900" s="409"/>
      <c r="AK900" s="409"/>
      <c r="AL900" s="409"/>
      <c r="AM900" s="409"/>
      <c r="AN900" s="409"/>
      <c r="AO900" s="409"/>
      <c r="AP900" s="409">
        <f t="shared" si="99"/>
        <v>0</v>
      </c>
      <c r="AQ900" s="409"/>
      <c r="AR900" s="410"/>
      <c r="AS900" s="410"/>
      <c r="AT900" s="407"/>
      <c r="AU900" s="428" t="s">
        <v>1800</v>
      </c>
      <c r="AV900" s="409" t="s">
        <v>197</v>
      </c>
      <c r="AW900" s="409" t="s">
        <v>198</v>
      </c>
      <c r="AX900" s="407"/>
      <c r="AY900" s="429"/>
      <c r="AZ900" s="430"/>
    </row>
    <row r="901" spans="1:52" s="413" customFormat="1" ht="15.6" customHeight="1">
      <c r="A901" s="407">
        <v>22</v>
      </c>
      <c r="B901" s="439"/>
      <c r="C901" s="407" t="s">
        <v>330</v>
      </c>
      <c r="D901" s="434" t="s">
        <v>1494</v>
      </c>
      <c r="E901" s="409">
        <v>0.25</v>
      </c>
      <c r="F901" s="410"/>
      <c r="G901" s="409" t="s">
        <v>308</v>
      </c>
      <c r="H901" s="409">
        <f t="shared" si="95"/>
        <v>0.25</v>
      </c>
      <c r="I901" s="409">
        <f t="shared" si="96"/>
        <v>0</v>
      </c>
      <c r="J901" s="409"/>
      <c r="K901" s="409"/>
      <c r="L901" s="409"/>
      <c r="M901" s="409"/>
      <c r="N901" s="409">
        <v>0.25</v>
      </c>
      <c r="O901" s="409"/>
      <c r="P901" s="409"/>
      <c r="Q901" s="409"/>
      <c r="R901" s="409"/>
      <c r="S901" s="409">
        <f t="shared" si="97"/>
        <v>0</v>
      </c>
      <c r="T901" s="409"/>
      <c r="U901" s="409"/>
      <c r="V901" s="409"/>
      <c r="W901" s="409"/>
      <c r="X901" s="409"/>
      <c r="Y901" s="409"/>
      <c r="Z901" s="409">
        <f t="shared" si="98"/>
        <v>0</v>
      </c>
      <c r="AA901" s="409"/>
      <c r="AB901" s="409"/>
      <c r="AC901" s="409"/>
      <c r="AD901" s="409"/>
      <c r="AE901" s="409"/>
      <c r="AF901" s="409"/>
      <c r="AG901" s="409"/>
      <c r="AH901" s="409"/>
      <c r="AI901" s="409"/>
      <c r="AJ901" s="409"/>
      <c r="AK901" s="409"/>
      <c r="AL901" s="409"/>
      <c r="AM901" s="409"/>
      <c r="AN901" s="409"/>
      <c r="AO901" s="409"/>
      <c r="AP901" s="409">
        <f t="shared" si="99"/>
        <v>0</v>
      </c>
      <c r="AQ901" s="409"/>
      <c r="AR901" s="410"/>
      <c r="AS901" s="410"/>
      <c r="AT901" s="407"/>
      <c r="AU901" s="428" t="s">
        <v>153</v>
      </c>
      <c r="AV901" s="409" t="s">
        <v>197</v>
      </c>
      <c r="AW901" s="409" t="s">
        <v>198</v>
      </c>
      <c r="AX901" s="407"/>
      <c r="AY901" s="429"/>
      <c r="AZ901" s="430"/>
    </row>
    <row r="902" spans="1:52" s="413" customFormat="1" ht="15.6" customHeight="1">
      <c r="A902" s="407">
        <v>12</v>
      </c>
      <c r="B902" s="439"/>
      <c r="C902" s="407" t="s">
        <v>330</v>
      </c>
      <c r="D902" s="434" t="s">
        <v>1494</v>
      </c>
      <c r="E902" s="409">
        <v>0.5</v>
      </c>
      <c r="F902" s="435"/>
      <c r="G902" s="409" t="s">
        <v>308</v>
      </c>
      <c r="H902" s="409">
        <f t="shared" si="95"/>
        <v>0.5</v>
      </c>
      <c r="I902" s="409">
        <f t="shared" si="96"/>
        <v>0</v>
      </c>
      <c r="J902" s="409"/>
      <c r="K902" s="409"/>
      <c r="L902" s="409"/>
      <c r="M902" s="409"/>
      <c r="N902" s="409">
        <v>0.5</v>
      </c>
      <c r="O902" s="409"/>
      <c r="P902" s="409"/>
      <c r="Q902" s="409"/>
      <c r="R902" s="409"/>
      <c r="S902" s="409">
        <f t="shared" si="97"/>
        <v>0</v>
      </c>
      <c r="T902" s="409"/>
      <c r="U902" s="409"/>
      <c r="V902" s="409"/>
      <c r="W902" s="409"/>
      <c r="X902" s="409"/>
      <c r="Y902" s="409"/>
      <c r="Z902" s="409">
        <f t="shared" si="98"/>
        <v>0</v>
      </c>
      <c r="AA902" s="409"/>
      <c r="AB902" s="409"/>
      <c r="AC902" s="409"/>
      <c r="AD902" s="409"/>
      <c r="AE902" s="409"/>
      <c r="AF902" s="409"/>
      <c r="AG902" s="409"/>
      <c r="AH902" s="409"/>
      <c r="AI902" s="409"/>
      <c r="AJ902" s="409"/>
      <c r="AK902" s="409"/>
      <c r="AL902" s="409"/>
      <c r="AM902" s="409"/>
      <c r="AN902" s="409"/>
      <c r="AO902" s="409"/>
      <c r="AP902" s="409">
        <f t="shared" si="99"/>
        <v>0</v>
      </c>
      <c r="AQ902" s="409"/>
      <c r="AR902" s="409"/>
      <c r="AS902" s="409"/>
      <c r="AT902" s="407"/>
      <c r="AU902" s="407" t="s">
        <v>154</v>
      </c>
      <c r="AV902" s="409" t="s">
        <v>197</v>
      </c>
      <c r="AW902" s="409" t="s">
        <v>198</v>
      </c>
      <c r="AX902" s="407"/>
      <c r="AY902" s="407"/>
      <c r="AZ902" s="440"/>
    </row>
    <row r="903" spans="1:52" s="413" customFormat="1" ht="15.6" customHeight="1">
      <c r="A903" s="407">
        <v>22</v>
      </c>
      <c r="B903" s="441"/>
      <c r="C903" s="407" t="s">
        <v>330</v>
      </c>
      <c r="D903" s="434" t="s">
        <v>1494</v>
      </c>
      <c r="E903" s="409">
        <v>0.5</v>
      </c>
      <c r="F903" s="410"/>
      <c r="G903" s="409" t="s">
        <v>308</v>
      </c>
      <c r="H903" s="409">
        <f t="shared" ref="H903:H909" si="100">SUM(I903,L903,M903,N903,O903,P903,Q903,R903,S903,Z903,AP903)</f>
        <v>0.5</v>
      </c>
      <c r="I903" s="409">
        <f t="shared" ref="I903:I909" si="101">SUM(J903:K903)</f>
        <v>0</v>
      </c>
      <c r="J903" s="409"/>
      <c r="K903" s="409"/>
      <c r="L903" s="409"/>
      <c r="M903" s="409"/>
      <c r="N903" s="409">
        <v>0.5</v>
      </c>
      <c r="O903" s="409"/>
      <c r="P903" s="409"/>
      <c r="Q903" s="409"/>
      <c r="R903" s="409"/>
      <c r="S903" s="409">
        <f t="shared" ref="S903:S909" si="102">SUM(T903:Y903)</f>
        <v>0</v>
      </c>
      <c r="T903" s="409"/>
      <c r="U903" s="409"/>
      <c r="V903" s="409"/>
      <c r="W903" s="409"/>
      <c r="X903" s="409"/>
      <c r="Y903" s="409"/>
      <c r="Z903" s="409">
        <f t="shared" ref="Z903:Z909" si="103">SUM(AA903:AO903)</f>
        <v>0</v>
      </c>
      <c r="AA903" s="409"/>
      <c r="AB903" s="409"/>
      <c r="AC903" s="409"/>
      <c r="AD903" s="409"/>
      <c r="AE903" s="409"/>
      <c r="AF903" s="409"/>
      <c r="AG903" s="409"/>
      <c r="AH903" s="409"/>
      <c r="AI903" s="409"/>
      <c r="AJ903" s="409"/>
      <c r="AK903" s="409"/>
      <c r="AL903" s="409"/>
      <c r="AM903" s="409"/>
      <c r="AN903" s="409"/>
      <c r="AO903" s="409"/>
      <c r="AP903" s="409">
        <f t="shared" ref="AP903:AP909" si="104">SUM(AQ903:AS903)</f>
        <v>0</v>
      </c>
      <c r="AQ903" s="409"/>
      <c r="AR903" s="410"/>
      <c r="AS903" s="410"/>
      <c r="AT903" s="407"/>
      <c r="AU903" s="428" t="s">
        <v>1799</v>
      </c>
      <c r="AV903" s="409" t="s">
        <v>197</v>
      </c>
      <c r="AW903" s="409" t="s">
        <v>198</v>
      </c>
      <c r="AX903" s="407"/>
      <c r="AY903" s="429"/>
      <c r="AZ903" s="430"/>
    </row>
    <row r="904" spans="1:52" s="413" customFormat="1" ht="15.6" customHeight="1">
      <c r="A904" s="407">
        <v>22</v>
      </c>
      <c r="B904" s="439"/>
      <c r="C904" s="407" t="s">
        <v>330</v>
      </c>
      <c r="D904" s="434" t="s">
        <v>1494</v>
      </c>
      <c r="E904" s="409">
        <v>0.25</v>
      </c>
      <c r="F904" s="410"/>
      <c r="G904" s="409" t="s">
        <v>308</v>
      </c>
      <c r="H904" s="409">
        <f t="shared" si="100"/>
        <v>0.25</v>
      </c>
      <c r="I904" s="409">
        <f t="shared" si="101"/>
        <v>0</v>
      </c>
      <c r="J904" s="409"/>
      <c r="K904" s="409"/>
      <c r="L904" s="409"/>
      <c r="M904" s="409"/>
      <c r="N904" s="409">
        <v>0.25</v>
      </c>
      <c r="O904" s="409"/>
      <c r="P904" s="409"/>
      <c r="Q904" s="409"/>
      <c r="R904" s="409"/>
      <c r="S904" s="409">
        <f t="shared" si="102"/>
        <v>0</v>
      </c>
      <c r="T904" s="409"/>
      <c r="U904" s="409"/>
      <c r="V904" s="409"/>
      <c r="W904" s="409"/>
      <c r="X904" s="409"/>
      <c r="Y904" s="409"/>
      <c r="Z904" s="409">
        <f t="shared" si="103"/>
        <v>0</v>
      </c>
      <c r="AA904" s="409"/>
      <c r="AB904" s="409"/>
      <c r="AC904" s="409"/>
      <c r="AD904" s="409"/>
      <c r="AE904" s="409"/>
      <c r="AF904" s="409"/>
      <c r="AG904" s="409"/>
      <c r="AH904" s="409"/>
      <c r="AI904" s="409"/>
      <c r="AJ904" s="409"/>
      <c r="AK904" s="409"/>
      <c r="AL904" s="409"/>
      <c r="AM904" s="409"/>
      <c r="AN904" s="409"/>
      <c r="AO904" s="409"/>
      <c r="AP904" s="409">
        <f t="shared" si="104"/>
        <v>0</v>
      </c>
      <c r="AQ904" s="409"/>
      <c r="AR904" s="410"/>
      <c r="AS904" s="410"/>
      <c r="AT904" s="407"/>
      <c r="AU904" s="428" t="s">
        <v>199</v>
      </c>
      <c r="AV904" s="409" t="s">
        <v>197</v>
      </c>
      <c r="AW904" s="409" t="s">
        <v>198</v>
      </c>
      <c r="AX904" s="407"/>
      <c r="AY904" s="429"/>
      <c r="AZ904" s="430"/>
    </row>
    <row r="905" spans="1:52" s="413" customFormat="1" ht="15.6" customHeight="1">
      <c r="A905" s="407">
        <v>22</v>
      </c>
      <c r="B905" s="441"/>
      <c r="C905" s="407" t="s">
        <v>330</v>
      </c>
      <c r="D905" s="434" t="s">
        <v>1494</v>
      </c>
      <c r="E905" s="409">
        <v>0.25</v>
      </c>
      <c r="F905" s="410"/>
      <c r="G905" s="409" t="s">
        <v>308</v>
      </c>
      <c r="H905" s="409">
        <f t="shared" si="100"/>
        <v>0.25</v>
      </c>
      <c r="I905" s="409">
        <f t="shared" si="101"/>
        <v>0</v>
      </c>
      <c r="J905" s="409"/>
      <c r="K905" s="409"/>
      <c r="L905" s="409"/>
      <c r="M905" s="409"/>
      <c r="N905" s="409">
        <v>0.25</v>
      </c>
      <c r="O905" s="409"/>
      <c r="P905" s="409"/>
      <c r="Q905" s="409"/>
      <c r="R905" s="409"/>
      <c r="S905" s="409">
        <f t="shared" si="102"/>
        <v>0</v>
      </c>
      <c r="T905" s="409"/>
      <c r="U905" s="409"/>
      <c r="V905" s="409"/>
      <c r="W905" s="409"/>
      <c r="X905" s="409"/>
      <c r="Y905" s="409"/>
      <c r="Z905" s="409">
        <f t="shared" si="103"/>
        <v>0</v>
      </c>
      <c r="AA905" s="409"/>
      <c r="AB905" s="409"/>
      <c r="AC905" s="409"/>
      <c r="AD905" s="409"/>
      <c r="AE905" s="409"/>
      <c r="AF905" s="409"/>
      <c r="AG905" s="409"/>
      <c r="AH905" s="409"/>
      <c r="AI905" s="409"/>
      <c r="AJ905" s="409"/>
      <c r="AK905" s="409"/>
      <c r="AL905" s="409"/>
      <c r="AM905" s="409"/>
      <c r="AN905" s="409"/>
      <c r="AO905" s="409"/>
      <c r="AP905" s="409">
        <f t="shared" si="104"/>
        <v>0</v>
      </c>
      <c r="AQ905" s="409"/>
      <c r="AR905" s="410"/>
      <c r="AS905" s="410"/>
      <c r="AT905" s="407"/>
      <c r="AU905" s="428" t="s">
        <v>1796</v>
      </c>
      <c r="AV905" s="409" t="s">
        <v>197</v>
      </c>
      <c r="AW905" s="409" t="s">
        <v>198</v>
      </c>
      <c r="AX905" s="407"/>
      <c r="AY905" s="429"/>
      <c r="AZ905" s="430"/>
    </row>
    <row r="906" spans="1:52" s="413" customFormat="1" ht="15.6" customHeight="1">
      <c r="A906" s="407">
        <v>22</v>
      </c>
      <c r="B906" s="439"/>
      <c r="C906" s="407" t="s">
        <v>330</v>
      </c>
      <c r="D906" s="434" t="s">
        <v>1494</v>
      </c>
      <c r="E906" s="409">
        <v>0.25</v>
      </c>
      <c r="F906" s="410"/>
      <c r="G906" s="409" t="s">
        <v>308</v>
      </c>
      <c r="H906" s="409">
        <f t="shared" si="100"/>
        <v>0.25</v>
      </c>
      <c r="I906" s="409">
        <f t="shared" si="101"/>
        <v>0</v>
      </c>
      <c r="J906" s="409"/>
      <c r="K906" s="409"/>
      <c r="L906" s="409"/>
      <c r="M906" s="409"/>
      <c r="N906" s="409">
        <v>0.25</v>
      </c>
      <c r="O906" s="409"/>
      <c r="P906" s="409"/>
      <c r="Q906" s="409"/>
      <c r="R906" s="409"/>
      <c r="S906" s="409">
        <f t="shared" si="102"/>
        <v>0</v>
      </c>
      <c r="T906" s="409"/>
      <c r="U906" s="409"/>
      <c r="V906" s="409"/>
      <c r="W906" s="409"/>
      <c r="X906" s="409"/>
      <c r="Y906" s="409"/>
      <c r="Z906" s="409">
        <f t="shared" si="103"/>
        <v>0</v>
      </c>
      <c r="AA906" s="409"/>
      <c r="AB906" s="409"/>
      <c r="AC906" s="409"/>
      <c r="AD906" s="409"/>
      <c r="AE906" s="409"/>
      <c r="AF906" s="409"/>
      <c r="AG906" s="409"/>
      <c r="AH906" s="409"/>
      <c r="AI906" s="409"/>
      <c r="AJ906" s="409"/>
      <c r="AK906" s="409"/>
      <c r="AL906" s="409"/>
      <c r="AM906" s="409"/>
      <c r="AN906" s="409"/>
      <c r="AO906" s="409"/>
      <c r="AP906" s="409">
        <f t="shared" si="104"/>
        <v>0</v>
      </c>
      <c r="AQ906" s="409"/>
      <c r="AR906" s="410"/>
      <c r="AS906" s="410"/>
      <c r="AT906" s="407"/>
      <c r="AU906" s="428" t="s">
        <v>155</v>
      </c>
      <c r="AV906" s="409" t="s">
        <v>197</v>
      </c>
      <c r="AW906" s="409" t="s">
        <v>198</v>
      </c>
      <c r="AX906" s="407"/>
      <c r="AY906" s="429"/>
      <c r="AZ906" s="430"/>
    </row>
    <row r="907" spans="1:52" s="413" customFormat="1" ht="15.6" customHeight="1">
      <c r="A907" s="407">
        <v>22</v>
      </c>
      <c r="B907" s="439"/>
      <c r="C907" s="407" t="s">
        <v>330</v>
      </c>
      <c r="D907" s="434" t="s">
        <v>1494</v>
      </c>
      <c r="E907" s="409">
        <v>0.25</v>
      </c>
      <c r="F907" s="410"/>
      <c r="G907" s="409" t="s">
        <v>308</v>
      </c>
      <c r="H907" s="409">
        <f t="shared" si="100"/>
        <v>0.25</v>
      </c>
      <c r="I907" s="409">
        <f t="shared" si="101"/>
        <v>0</v>
      </c>
      <c r="J907" s="409"/>
      <c r="K907" s="409"/>
      <c r="L907" s="409"/>
      <c r="M907" s="409"/>
      <c r="N907" s="409">
        <v>0.25</v>
      </c>
      <c r="O907" s="409"/>
      <c r="P907" s="409"/>
      <c r="Q907" s="409"/>
      <c r="R907" s="409"/>
      <c r="S907" s="409">
        <f t="shared" si="102"/>
        <v>0</v>
      </c>
      <c r="T907" s="409"/>
      <c r="U907" s="409"/>
      <c r="V907" s="409"/>
      <c r="W907" s="409"/>
      <c r="X907" s="409"/>
      <c r="Y907" s="409"/>
      <c r="Z907" s="409">
        <f t="shared" si="103"/>
        <v>0</v>
      </c>
      <c r="AA907" s="409"/>
      <c r="AB907" s="409"/>
      <c r="AC907" s="409"/>
      <c r="AD907" s="409"/>
      <c r="AE907" s="409"/>
      <c r="AF907" s="409"/>
      <c r="AG907" s="409"/>
      <c r="AH907" s="409"/>
      <c r="AI907" s="409"/>
      <c r="AJ907" s="409"/>
      <c r="AK907" s="409"/>
      <c r="AL907" s="409"/>
      <c r="AM907" s="409"/>
      <c r="AN907" s="409"/>
      <c r="AO907" s="409"/>
      <c r="AP907" s="409">
        <f t="shared" si="104"/>
        <v>0</v>
      </c>
      <c r="AQ907" s="409"/>
      <c r="AR907" s="410"/>
      <c r="AS907" s="410"/>
      <c r="AT907" s="407"/>
      <c r="AU907" s="428" t="s">
        <v>159</v>
      </c>
      <c r="AV907" s="409" t="s">
        <v>197</v>
      </c>
      <c r="AW907" s="409" t="s">
        <v>198</v>
      </c>
      <c r="AX907" s="407"/>
      <c r="AY907" s="429"/>
      <c r="AZ907" s="430"/>
    </row>
    <row r="908" spans="1:52" s="413" customFormat="1" ht="15.6" customHeight="1">
      <c r="A908" s="407">
        <v>22</v>
      </c>
      <c r="B908" s="441"/>
      <c r="C908" s="407" t="s">
        <v>330</v>
      </c>
      <c r="D908" s="434" t="s">
        <v>1494</v>
      </c>
      <c r="E908" s="409">
        <v>0.25</v>
      </c>
      <c r="F908" s="410"/>
      <c r="G908" s="409" t="s">
        <v>308</v>
      </c>
      <c r="H908" s="409">
        <f t="shared" si="100"/>
        <v>0.25</v>
      </c>
      <c r="I908" s="409">
        <f t="shared" si="101"/>
        <v>0</v>
      </c>
      <c r="J908" s="409"/>
      <c r="K908" s="409"/>
      <c r="L908" s="409"/>
      <c r="M908" s="409"/>
      <c r="N908" s="409">
        <v>0.25</v>
      </c>
      <c r="O908" s="409"/>
      <c r="P908" s="409"/>
      <c r="Q908" s="409"/>
      <c r="R908" s="409"/>
      <c r="S908" s="409">
        <f t="shared" si="102"/>
        <v>0</v>
      </c>
      <c r="T908" s="409"/>
      <c r="U908" s="409"/>
      <c r="V908" s="409"/>
      <c r="W908" s="409"/>
      <c r="X908" s="409"/>
      <c r="Y908" s="409"/>
      <c r="Z908" s="409">
        <f t="shared" si="103"/>
        <v>0</v>
      </c>
      <c r="AA908" s="409"/>
      <c r="AB908" s="409"/>
      <c r="AC908" s="409"/>
      <c r="AD908" s="409"/>
      <c r="AE908" s="409"/>
      <c r="AF908" s="409"/>
      <c r="AG908" s="409"/>
      <c r="AH908" s="409"/>
      <c r="AI908" s="409"/>
      <c r="AJ908" s="409"/>
      <c r="AK908" s="409"/>
      <c r="AL908" s="409"/>
      <c r="AM908" s="409"/>
      <c r="AN908" s="409"/>
      <c r="AO908" s="409"/>
      <c r="AP908" s="409">
        <f t="shared" si="104"/>
        <v>0</v>
      </c>
      <c r="AQ908" s="409"/>
      <c r="AR908" s="410"/>
      <c r="AS908" s="410"/>
      <c r="AT908" s="407"/>
      <c r="AU908" s="428" t="s">
        <v>158</v>
      </c>
      <c r="AV908" s="409" t="s">
        <v>197</v>
      </c>
      <c r="AW908" s="409" t="s">
        <v>198</v>
      </c>
      <c r="AX908" s="407"/>
      <c r="AY908" s="429"/>
      <c r="AZ908" s="430"/>
    </row>
    <row r="909" spans="1:52" s="413" customFormat="1" ht="15.6" customHeight="1">
      <c r="A909" s="407">
        <v>22</v>
      </c>
      <c r="B909" s="439"/>
      <c r="C909" s="407" t="s">
        <v>330</v>
      </c>
      <c r="D909" s="434" t="s">
        <v>1494</v>
      </c>
      <c r="E909" s="409">
        <v>0.25</v>
      </c>
      <c r="F909" s="410"/>
      <c r="G909" s="409" t="s">
        <v>308</v>
      </c>
      <c r="H909" s="409">
        <f t="shared" si="100"/>
        <v>0.25</v>
      </c>
      <c r="I909" s="409">
        <f t="shared" si="101"/>
        <v>0</v>
      </c>
      <c r="J909" s="409"/>
      <c r="K909" s="409"/>
      <c r="L909" s="409"/>
      <c r="M909" s="409"/>
      <c r="N909" s="409">
        <v>0.25</v>
      </c>
      <c r="O909" s="409"/>
      <c r="P909" s="409"/>
      <c r="Q909" s="409"/>
      <c r="R909" s="409"/>
      <c r="S909" s="409">
        <f t="shared" si="102"/>
        <v>0</v>
      </c>
      <c r="T909" s="409"/>
      <c r="U909" s="409"/>
      <c r="V909" s="409"/>
      <c r="W909" s="409"/>
      <c r="X909" s="409"/>
      <c r="Y909" s="409"/>
      <c r="Z909" s="409">
        <f t="shared" si="103"/>
        <v>0</v>
      </c>
      <c r="AA909" s="409"/>
      <c r="AB909" s="409"/>
      <c r="AC909" s="409"/>
      <c r="AD909" s="409"/>
      <c r="AE909" s="409"/>
      <c r="AF909" s="409"/>
      <c r="AG909" s="409"/>
      <c r="AH909" s="409"/>
      <c r="AI909" s="409"/>
      <c r="AJ909" s="409"/>
      <c r="AK909" s="409"/>
      <c r="AL909" s="409"/>
      <c r="AM909" s="409"/>
      <c r="AN909" s="409"/>
      <c r="AO909" s="409"/>
      <c r="AP909" s="409">
        <f t="shared" si="104"/>
        <v>0</v>
      </c>
      <c r="AQ909" s="409"/>
      <c r="AR909" s="410"/>
      <c r="AS909" s="410"/>
      <c r="AT909" s="407"/>
      <c r="AU909" s="428" t="s">
        <v>156</v>
      </c>
      <c r="AV909" s="409" t="s">
        <v>197</v>
      </c>
      <c r="AW909" s="409" t="s">
        <v>198</v>
      </c>
      <c r="AX909" s="407"/>
      <c r="AY909" s="429"/>
      <c r="AZ909" s="430"/>
    </row>
    <row r="910" spans="1:52" s="356" customFormat="1" ht="15.6" customHeight="1">
      <c r="A910" s="373" t="s">
        <v>1061</v>
      </c>
      <c r="B910" s="373" t="s">
        <v>1061</v>
      </c>
      <c r="C910" s="373"/>
      <c r="D910" s="374" t="s">
        <v>2529</v>
      </c>
      <c r="E910" s="353"/>
      <c r="F910" s="375"/>
      <c r="G910" s="375"/>
      <c r="H910" s="375"/>
      <c r="I910" s="375">
        <f t="shared" si="92"/>
        <v>0</v>
      </c>
      <c r="J910" s="375"/>
      <c r="K910" s="375"/>
      <c r="L910" s="375"/>
      <c r="M910" s="375"/>
      <c r="N910" s="375"/>
      <c r="O910" s="375"/>
      <c r="P910" s="375"/>
      <c r="Q910" s="375"/>
      <c r="R910" s="375"/>
      <c r="S910" s="375">
        <f t="shared" si="90"/>
        <v>0</v>
      </c>
      <c r="T910" s="375"/>
      <c r="U910" s="375"/>
      <c r="V910" s="375"/>
      <c r="W910" s="375"/>
      <c r="X910" s="375"/>
      <c r="Y910" s="375"/>
      <c r="Z910" s="375">
        <f t="shared" si="93"/>
        <v>0</v>
      </c>
      <c r="AA910" s="375"/>
      <c r="AB910" s="375"/>
      <c r="AC910" s="375"/>
      <c r="AD910" s="375"/>
      <c r="AE910" s="375"/>
      <c r="AF910" s="375"/>
      <c r="AG910" s="375"/>
      <c r="AH910" s="375"/>
      <c r="AI910" s="375"/>
      <c r="AJ910" s="375"/>
      <c r="AK910" s="375"/>
      <c r="AL910" s="375"/>
      <c r="AM910" s="375"/>
      <c r="AN910" s="375"/>
      <c r="AO910" s="375"/>
      <c r="AP910" s="375">
        <f t="shared" si="94"/>
        <v>0</v>
      </c>
      <c r="AQ910" s="375"/>
      <c r="AR910" s="375"/>
      <c r="AS910" s="375"/>
      <c r="AT910" s="510"/>
      <c r="AU910" s="376"/>
      <c r="AV910" s="375"/>
      <c r="AW910" s="375"/>
      <c r="AX910" s="499"/>
      <c r="AY910" s="499"/>
      <c r="AZ910" s="373"/>
    </row>
    <row r="911" spans="1:52" s="356" customFormat="1" ht="31.15" customHeight="1">
      <c r="A911" s="357"/>
      <c r="B911" s="357">
        <v>1</v>
      </c>
      <c r="C911" s="357" t="s">
        <v>331</v>
      </c>
      <c r="D911" s="384" t="s">
        <v>2530</v>
      </c>
      <c r="E911" s="360">
        <v>0.45</v>
      </c>
      <c r="F911" s="360"/>
      <c r="G911" s="360" t="s">
        <v>2786</v>
      </c>
      <c r="H911" s="360">
        <f t="shared" ref="H911:H941" si="105">SUM(I911,L911,M911,N911,O911,P911,Q911,R911,S911,Z911,AP911)</f>
        <v>0.45</v>
      </c>
      <c r="I911" s="360">
        <f t="shared" si="92"/>
        <v>0</v>
      </c>
      <c r="J911" s="360"/>
      <c r="K911" s="360"/>
      <c r="L911" s="360">
        <v>0.14000000000000001</v>
      </c>
      <c r="M911" s="360"/>
      <c r="N911" s="360">
        <v>0.31</v>
      </c>
      <c r="O911" s="360"/>
      <c r="P911" s="360"/>
      <c r="Q911" s="360"/>
      <c r="R911" s="360"/>
      <c r="S911" s="360">
        <f t="shared" si="90"/>
        <v>0</v>
      </c>
      <c r="T911" s="360"/>
      <c r="U911" s="360"/>
      <c r="V911" s="360"/>
      <c r="W911" s="360"/>
      <c r="X911" s="360"/>
      <c r="Y911" s="360"/>
      <c r="Z911" s="360">
        <f t="shared" si="93"/>
        <v>0</v>
      </c>
      <c r="AA911" s="360"/>
      <c r="AB911" s="360"/>
      <c r="AC911" s="360"/>
      <c r="AD911" s="360"/>
      <c r="AE911" s="360"/>
      <c r="AF911" s="360"/>
      <c r="AG911" s="360"/>
      <c r="AH911" s="360"/>
      <c r="AI911" s="360"/>
      <c r="AJ911" s="360"/>
      <c r="AK911" s="360"/>
      <c r="AL911" s="360"/>
      <c r="AM911" s="360"/>
      <c r="AN911" s="360"/>
      <c r="AO911" s="360"/>
      <c r="AP911" s="360">
        <f t="shared" si="94"/>
        <v>0</v>
      </c>
      <c r="AQ911" s="360"/>
      <c r="AR911" s="360"/>
      <c r="AS911" s="360"/>
      <c r="AT911" s="358" t="s">
        <v>204</v>
      </c>
      <c r="AU911" s="360" t="s">
        <v>157</v>
      </c>
      <c r="AV911" s="360" t="s">
        <v>197</v>
      </c>
      <c r="AW911" s="360" t="s">
        <v>198</v>
      </c>
      <c r="AX911" s="358"/>
      <c r="AY911" s="400"/>
      <c r="AZ911" s="386"/>
    </row>
    <row r="912" spans="1:52" s="356" customFormat="1" ht="15.6" customHeight="1">
      <c r="A912" s="357">
        <v>863</v>
      </c>
      <c r="B912" s="357">
        <v>2</v>
      </c>
      <c r="C912" s="357" t="s">
        <v>331</v>
      </c>
      <c r="D912" s="395" t="s">
        <v>1062</v>
      </c>
      <c r="E912" s="360">
        <v>0.15</v>
      </c>
      <c r="F912" s="360"/>
      <c r="G912" s="360" t="s">
        <v>311</v>
      </c>
      <c r="H912" s="360">
        <f t="shared" si="105"/>
        <v>0.15</v>
      </c>
      <c r="I912" s="360">
        <f t="shared" si="92"/>
        <v>0</v>
      </c>
      <c r="J912" s="360"/>
      <c r="K912" s="360"/>
      <c r="L912" s="360"/>
      <c r="M912" s="360"/>
      <c r="N912" s="360"/>
      <c r="O912" s="360">
        <v>0.15</v>
      </c>
      <c r="P912" s="360"/>
      <c r="Q912" s="360"/>
      <c r="R912" s="360"/>
      <c r="S912" s="360">
        <f t="shared" si="90"/>
        <v>0</v>
      </c>
      <c r="T912" s="360"/>
      <c r="U912" s="360"/>
      <c r="V912" s="360"/>
      <c r="W912" s="360"/>
      <c r="X912" s="360"/>
      <c r="Y912" s="360"/>
      <c r="Z912" s="360">
        <f t="shared" si="93"/>
        <v>0</v>
      </c>
      <c r="AA912" s="360"/>
      <c r="AB912" s="360"/>
      <c r="AC912" s="360"/>
      <c r="AD912" s="360"/>
      <c r="AE912" s="360"/>
      <c r="AF912" s="360"/>
      <c r="AG912" s="360"/>
      <c r="AH912" s="360"/>
      <c r="AI912" s="360"/>
      <c r="AJ912" s="360"/>
      <c r="AK912" s="360"/>
      <c r="AL912" s="360"/>
      <c r="AM912" s="360"/>
      <c r="AN912" s="360"/>
      <c r="AO912" s="360"/>
      <c r="AP912" s="360">
        <f t="shared" si="94"/>
        <v>0</v>
      </c>
      <c r="AQ912" s="360"/>
      <c r="AR912" s="360"/>
      <c r="AS912" s="360"/>
      <c r="AT912" s="360" t="s">
        <v>2490</v>
      </c>
      <c r="AU912" s="358" t="s">
        <v>153</v>
      </c>
      <c r="AV912" s="360" t="s">
        <v>196</v>
      </c>
      <c r="AW912" s="360" t="s">
        <v>198</v>
      </c>
      <c r="AX912" s="360"/>
      <c r="AY912" s="400"/>
      <c r="AZ912" s="361"/>
    </row>
    <row r="913" spans="1:52" s="356" customFormat="1" ht="15.6" customHeight="1">
      <c r="A913" s="357">
        <v>867</v>
      </c>
      <c r="B913" s="357">
        <v>3</v>
      </c>
      <c r="C913" s="357" t="s">
        <v>331</v>
      </c>
      <c r="D913" s="395" t="s">
        <v>1063</v>
      </c>
      <c r="E913" s="360">
        <v>0.15</v>
      </c>
      <c r="F913" s="360"/>
      <c r="G913" s="360" t="s">
        <v>308</v>
      </c>
      <c r="H913" s="360">
        <f t="shared" si="105"/>
        <v>0.15</v>
      </c>
      <c r="I913" s="360">
        <f t="shared" si="92"/>
        <v>0</v>
      </c>
      <c r="J913" s="360"/>
      <c r="K913" s="360"/>
      <c r="L913" s="360"/>
      <c r="M913" s="360"/>
      <c r="N913" s="360">
        <v>0.15</v>
      </c>
      <c r="O913" s="360"/>
      <c r="P913" s="360"/>
      <c r="Q913" s="360"/>
      <c r="R913" s="360"/>
      <c r="S913" s="360">
        <f t="shared" si="90"/>
        <v>0</v>
      </c>
      <c r="T913" s="360"/>
      <c r="U913" s="360"/>
      <c r="V913" s="360"/>
      <c r="W913" s="360"/>
      <c r="X913" s="360"/>
      <c r="Y913" s="360"/>
      <c r="Z913" s="360">
        <f t="shared" si="93"/>
        <v>0</v>
      </c>
      <c r="AA913" s="360"/>
      <c r="AB913" s="360"/>
      <c r="AC913" s="360"/>
      <c r="AD913" s="360"/>
      <c r="AE913" s="360"/>
      <c r="AF913" s="360"/>
      <c r="AG913" s="360"/>
      <c r="AH913" s="360"/>
      <c r="AI913" s="360"/>
      <c r="AJ913" s="360"/>
      <c r="AK913" s="360"/>
      <c r="AL913" s="360"/>
      <c r="AM913" s="360"/>
      <c r="AN913" s="360"/>
      <c r="AO913" s="360"/>
      <c r="AP913" s="360">
        <f t="shared" si="94"/>
        <v>0</v>
      </c>
      <c r="AQ913" s="360"/>
      <c r="AR913" s="360"/>
      <c r="AS913" s="360"/>
      <c r="AT913" s="360" t="s">
        <v>1064</v>
      </c>
      <c r="AU913" s="358" t="s">
        <v>153</v>
      </c>
      <c r="AV913" s="360" t="s">
        <v>196</v>
      </c>
      <c r="AW913" s="360" t="s">
        <v>198</v>
      </c>
      <c r="AX913" s="360"/>
      <c r="AY913" s="400"/>
      <c r="AZ913" s="361"/>
    </row>
    <row r="914" spans="1:52" s="356" customFormat="1" ht="15.6" customHeight="1">
      <c r="A914" s="357">
        <v>868</v>
      </c>
      <c r="B914" s="357">
        <v>4</v>
      </c>
      <c r="C914" s="357" t="s">
        <v>331</v>
      </c>
      <c r="D914" s="384" t="s">
        <v>1432</v>
      </c>
      <c r="E914" s="360">
        <v>0.4</v>
      </c>
      <c r="F914" s="360"/>
      <c r="G914" s="360" t="s">
        <v>311</v>
      </c>
      <c r="H914" s="360">
        <f t="shared" si="105"/>
        <v>0.4</v>
      </c>
      <c r="I914" s="360">
        <f t="shared" si="92"/>
        <v>0</v>
      </c>
      <c r="J914" s="360"/>
      <c r="K914" s="360"/>
      <c r="L914" s="360"/>
      <c r="M914" s="360"/>
      <c r="N914" s="360"/>
      <c r="O914" s="360">
        <v>0.4</v>
      </c>
      <c r="P914" s="360"/>
      <c r="Q914" s="360"/>
      <c r="R914" s="360"/>
      <c r="S914" s="360">
        <f t="shared" si="90"/>
        <v>0</v>
      </c>
      <c r="T914" s="360"/>
      <c r="U914" s="360"/>
      <c r="V914" s="360"/>
      <c r="W914" s="360"/>
      <c r="X914" s="360"/>
      <c r="Y914" s="360"/>
      <c r="Z914" s="360">
        <f t="shared" si="93"/>
        <v>0</v>
      </c>
      <c r="AA914" s="360"/>
      <c r="AB914" s="360"/>
      <c r="AC914" s="360"/>
      <c r="AD914" s="360"/>
      <c r="AE914" s="360"/>
      <c r="AF914" s="360"/>
      <c r="AG914" s="360"/>
      <c r="AH914" s="360"/>
      <c r="AI914" s="360"/>
      <c r="AJ914" s="360"/>
      <c r="AK914" s="360"/>
      <c r="AL914" s="360"/>
      <c r="AM914" s="360"/>
      <c r="AN914" s="360"/>
      <c r="AO914" s="360"/>
      <c r="AP914" s="360">
        <f t="shared" si="94"/>
        <v>0</v>
      </c>
      <c r="AQ914" s="360"/>
      <c r="AR914" s="360"/>
      <c r="AS914" s="360"/>
      <c r="AT914" s="358" t="s">
        <v>584</v>
      </c>
      <c r="AU914" s="357" t="s">
        <v>1799</v>
      </c>
      <c r="AV914" s="360" t="s">
        <v>196</v>
      </c>
      <c r="AW914" s="360" t="s">
        <v>198</v>
      </c>
      <c r="AX914" s="358"/>
      <c r="AY914" s="400"/>
      <c r="AZ914" s="386"/>
    </row>
    <row r="915" spans="1:52" s="356" customFormat="1" ht="15.6" customHeight="1">
      <c r="A915" s="357">
        <v>868</v>
      </c>
      <c r="B915" s="357">
        <v>5</v>
      </c>
      <c r="C915" s="357" t="s">
        <v>331</v>
      </c>
      <c r="D915" s="384" t="s">
        <v>1433</v>
      </c>
      <c r="E915" s="360">
        <v>0.5</v>
      </c>
      <c r="F915" s="360"/>
      <c r="G915" s="360" t="s">
        <v>330</v>
      </c>
      <c r="H915" s="360">
        <f t="shared" si="105"/>
        <v>0.5</v>
      </c>
      <c r="I915" s="360">
        <f t="shared" si="92"/>
        <v>0</v>
      </c>
      <c r="J915" s="360"/>
      <c r="K915" s="360"/>
      <c r="L915" s="360"/>
      <c r="M915" s="360"/>
      <c r="N915" s="360"/>
      <c r="O915" s="360"/>
      <c r="P915" s="360"/>
      <c r="Q915" s="360"/>
      <c r="R915" s="360"/>
      <c r="S915" s="360">
        <f t="shared" si="90"/>
        <v>0</v>
      </c>
      <c r="T915" s="360"/>
      <c r="U915" s="360"/>
      <c r="V915" s="360"/>
      <c r="W915" s="360"/>
      <c r="X915" s="360"/>
      <c r="Y915" s="360"/>
      <c r="Z915" s="360">
        <f t="shared" si="93"/>
        <v>0.5</v>
      </c>
      <c r="AA915" s="360"/>
      <c r="AB915" s="360"/>
      <c r="AC915" s="360"/>
      <c r="AD915" s="360"/>
      <c r="AE915" s="360"/>
      <c r="AF915" s="360"/>
      <c r="AG915" s="360">
        <v>0.5</v>
      </c>
      <c r="AH915" s="360"/>
      <c r="AI915" s="360"/>
      <c r="AJ915" s="360"/>
      <c r="AK915" s="360"/>
      <c r="AL915" s="360"/>
      <c r="AM915" s="360"/>
      <c r="AN915" s="360"/>
      <c r="AO915" s="360"/>
      <c r="AP915" s="360">
        <f t="shared" si="94"/>
        <v>0</v>
      </c>
      <c r="AQ915" s="360"/>
      <c r="AR915" s="360"/>
      <c r="AS915" s="360"/>
      <c r="AT915" s="358" t="s">
        <v>3225</v>
      </c>
      <c r="AU915" s="357" t="s">
        <v>1799</v>
      </c>
      <c r="AV915" s="360" t="s">
        <v>197</v>
      </c>
      <c r="AW915" s="360" t="s">
        <v>198</v>
      </c>
      <c r="AX915" s="358"/>
      <c r="AY915" s="400"/>
      <c r="AZ915" s="386"/>
    </row>
    <row r="916" spans="1:52" s="356" customFormat="1" ht="15.6" customHeight="1">
      <c r="A916" s="357">
        <v>870</v>
      </c>
      <c r="B916" s="357">
        <v>6</v>
      </c>
      <c r="C916" s="357" t="s">
        <v>331</v>
      </c>
      <c r="D916" s="382" t="s">
        <v>2531</v>
      </c>
      <c r="E916" s="360">
        <v>0.15</v>
      </c>
      <c r="F916" s="361"/>
      <c r="G916" s="360" t="s">
        <v>190</v>
      </c>
      <c r="H916" s="360">
        <f t="shared" si="105"/>
        <v>0.15</v>
      </c>
      <c r="I916" s="360">
        <f t="shared" si="92"/>
        <v>0</v>
      </c>
      <c r="J916" s="360"/>
      <c r="K916" s="360"/>
      <c r="L916" s="360">
        <v>0.15</v>
      </c>
      <c r="M916" s="360"/>
      <c r="N916" s="360"/>
      <c r="O916" s="360"/>
      <c r="P916" s="360"/>
      <c r="Q916" s="360"/>
      <c r="R916" s="360"/>
      <c r="S916" s="360">
        <f t="shared" si="90"/>
        <v>0</v>
      </c>
      <c r="T916" s="360"/>
      <c r="U916" s="360"/>
      <c r="V916" s="360"/>
      <c r="W916" s="360"/>
      <c r="X916" s="360"/>
      <c r="Y916" s="360"/>
      <c r="Z916" s="360">
        <f t="shared" si="93"/>
        <v>0</v>
      </c>
      <c r="AA916" s="360"/>
      <c r="AB916" s="360"/>
      <c r="AC916" s="360"/>
      <c r="AD916" s="360"/>
      <c r="AE916" s="360"/>
      <c r="AF916" s="360"/>
      <c r="AG916" s="360"/>
      <c r="AH916" s="360"/>
      <c r="AI916" s="360"/>
      <c r="AJ916" s="360"/>
      <c r="AK916" s="360"/>
      <c r="AL916" s="360"/>
      <c r="AM916" s="360"/>
      <c r="AN916" s="360"/>
      <c r="AO916" s="360"/>
      <c r="AP916" s="360">
        <f t="shared" si="94"/>
        <v>0</v>
      </c>
      <c r="AQ916" s="360"/>
      <c r="AR916" s="448"/>
      <c r="AS916" s="448"/>
      <c r="AT916" s="358" t="s">
        <v>2261</v>
      </c>
      <c r="AU916" s="357" t="s">
        <v>1801</v>
      </c>
      <c r="AV916" s="360" t="s">
        <v>196</v>
      </c>
      <c r="AW916" s="360" t="s">
        <v>198</v>
      </c>
      <c r="AX916" s="358"/>
      <c r="AY916" s="400"/>
      <c r="AZ916" s="400"/>
    </row>
    <row r="917" spans="1:52" s="356" customFormat="1" ht="15.6" customHeight="1">
      <c r="A917" s="357">
        <v>871</v>
      </c>
      <c r="B917" s="357">
        <v>7</v>
      </c>
      <c r="C917" s="357" t="s">
        <v>331</v>
      </c>
      <c r="D917" s="382" t="s">
        <v>2531</v>
      </c>
      <c r="E917" s="360">
        <v>0.15</v>
      </c>
      <c r="F917" s="360"/>
      <c r="G917" s="360" t="s">
        <v>311</v>
      </c>
      <c r="H917" s="360">
        <f t="shared" si="105"/>
        <v>0.15</v>
      </c>
      <c r="I917" s="360">
        <f t="shared" si="92"/>
        <v>0</v>
      </c>
      <c r="J917" s="360"/>
      <c r="K917" s="360"/>
      <c r="L917" s="360"/>
      <c r="M917" s="360"/>
      <c r="N917" s="360"/>
      <c r="O917" s="360">
        <v>0.15</v>
      </c>
      <c r="P917" s="360"/>
      <c r="Q917" s="360"/>
      <c r="R917" s="360"/>
      <c r="S917" s="360">
        <f t="shared" si="90"/>
        <v>0</v>
      </c>
      <c r="T917" s="360"/>
      <c r="U917" s="360"/>
      <c r="V917" s="360"/>
      <c r="W917" s="360"/>
      <c r="X917" s="360"/>
      <c r="Y917" s="360"/>
      <c r="Z917" s="360">
        <f t="shared" si="93"/>
        <v>0</v>
      </c>
      <c r="AA917" s="360"/>
      <c r="AB917" s="360"/>
      <c r="AC917" s="360"/>
      <c r="AD917" s="360"/>
      <c r="AE917" s="360"/>
      <c r="AF917" s="360"/>
      <c r="AG917" s="360"/>
      <c r="AH917" s="360"/>
      <c r="AI917" s="360"/>
      <c r="AJ917" s="360"/>
      <c r="AK917" s="360"/>
      <c r="AL917" s="360"/>
      <c r="AM917" s="360"/>
      <c r="AN917" s="360"/>
      <c r="AO917" s="360"/>
      <c r="AP917" s="360">
        <f t="shared" si="94"/>
        <v>0</v>
      </c>
      <c r="AQ917" s="360"/>
      <c r="AR917" s="448"/>
      <c r="AS917" s="448"/>
      <c r="AT917" s="358" t="s">
        <v>2249</v>
      </c>
      <c r="AU917" s="357" t="s">
        <v>1801</v>
      </c>
      <c r="AV917" s="360" t="s">
        <v>196</v>
      </c>
      <c r="AW917" s="360" t="s">
        <v>198</v>
      </c>
      <c r="AX917" s="358"/>
      <c r="AY917" s="400"/>
      <c r="AZ917" s="400"/>
    </row>
    <row r="918" spans="1:52" s="356" customFormat="1" ht="15.6" customHeight="1">
      <c r="A918" s="357">
        <v>872</v>
      </c>
      <c r="B918" s="357">
        <v>8</v>
      </c>
      <c r="C918" s="357" t="s">
        <v>331</v>
      </c>
      <c r="D918" s="382" t="s">
        <v>2530</v>
      </c>
      <c r="E918" s="360">
        <v>1</v>
      </c>
      <c r="F918" s="361"/>
      <c r="G918" s="360" t="s">
        <v>304</v>
      </c>
      <c r="H918" s="360">
        <f t="shared" si="105"/>
        <v>1</v>
      </c>
      <c r="I918" s="360">
        <f t="shared" si="92"/>
        <v>1</v>
      </c>
      <c r="J918" s="360">
        <v>1</v>
      </c>
      <c r="K918" s="360"/>
      <c r="L918" s="360"/>
      <c r="M918" s="360"/>
      <c r="N918" s="360"/>
      <c r="O918" s="360"/>
      <c r="P918" s="360"/>
      <c r="Q918" s="360"/>
      <c r="R918" s="360"/>
      <c r="S918" s="360">
        <f t="shared" si="90"/>
        <v>0</v>
      </c>
      <c r="T918" s="360"/>
      <c r="U918" s="360"/>
      <c r="V918" s="360"/>
      <c r="W918" s="360"/>
      <c r="X918" s="360"/>
      <c r="Y918" s="360"/>
      <c r="Z918" s="360">
        <f t="shared" si="93"/>
        <v>0</v>
      </c>
      <c r="AA918" s="360"/>
      <c r="AB918" s="360"/>
      <c r="AC918" s="360"/>
      <c r="AD918" s="360"/>
      <c r="AE918" s="360"/>
      <c r="AF918" s="360"/>
      <c r="AG918" s="360"/>
      <c r="AH918" s="360"/>
      <c r="AI918" s="360"/>
      <c r="AJ918" s="360"/>
      <c r="AK918" s="360"/>
      <c r="AL918" s="360"/>
      <c r="AM918" s="360"/>
      <c r="AN918" s="360"/>
      <c r="AO918" s="360"/>
      <c r="AP918" s="360">
        <f t="shared" si="94"/>
        <v>0</v>
      </c>
      <c r="AQ918" s="360"/>
      <c r="AR918" s="360"/>
      <c r="AS918" s="360"/>
      <c r="AT918" s="358" t="s">
        <v>1065</v>
      </c>
      <c r="AU918" s="357" t="s">
        <v>1801</v>
      </c>
      <c r="AV918" s="360" t="s">
        <v>196</v>
      </c>
      <c r="AW918" s="360" t="s">
        <v>198</v>
      </c>
      <c r="AX918" s="358"/>
      <c r="AY918" s="511"/>
      <c r="AZ918" s="511"/>
    </row>
    <row r="919" spans="1:52" s="356" customFormat="1" ht="74.45" customHeight="1">
      <c r="A919" s="357"/>
      <c r="B919" s="398">
        <v>9</v>
      </c>
      <c r="C919" s="398" t="s">
        <v>331</v>
      </c>
      <c r="D919" s="399" t="s">
        <v>2532</v>
      </c>
      <c r="E919" s="388">
        <v>3.5</v>
      </c>
      <c r="F919" s="388"/>
      <c r="G919" s="388" t="s">
        <v>2533</v>
      </c>
      <c r="H919" s="360">
        <f t="shared" si="105"/>
        <v>3.5</v>
      </c>
      <c r="I919" s="360">
        <f t="shared" si="92"/>
        <v>0</v>
      </c>
      <c r="J919" s="360"/>
      <c r="K919" s="360"/>
      <c r="L919" s="360">
        <v>0.5</v>
      </c>
      <c r="M919" s="360"/>
      <c r="N919" s="360">
        <v>3</v>
      </c>
      <c r="O919" s="360"/>
      <c r="P919" s="360"/>
      <c r="Q919" s="360"/>
      <c r="R919" s="360"/>
      <c r="S919" s="360">
        <f t="shared" si="90"/>
        <v>0</v>
      </c>
      <c r="T919" s="360"/>
      <c r="U919" s="360"/>
      <c r="V919" s="360"/>
      <c r="W919" s="360"/>
      <c r="X919" s="360"/>
      <c r="Y919" s="360"/>
      <c r="Z919" s="360">
        <f t="shared" si="93"/>
        <v>0</v>
      </c>
      <c r="AA919" s="360"/>
      <c r="AB919" s="360"/>
      <c r="AC919" s="360"/>
      <c r="AD919" s="360"/>
      <c r="AE919" s="360"/>
      <c r="AF919" s="360"/>
      <c r="AG919" s="360"/>
      <c r="AH919" s="360"/>
      <c r="AI919" s="360"/>
      <c r="AJ919" s="360"/>
      <c r="AK919" s="360"/>
      <c r="AL919" s="360"/>
      <c r="AM919" s="360"/>
      <c r="AN919" s="360"/>
      <c r="AO919" s="360"/>
      <c r="AP919" s="360">
        <f t="shared" si="94"/>
        <v>0</v>
      </c>
      <c r="AQ919" s="360"/>
      <c r="AR919" s="360"/>
      <c r="AS919" s="360"/>
      <c r="AT919" s="358" t="s">
        <v>583</v>
      </c>
      <c r="AU919" s="358" t="s">
        <v>155</v>
      </c>
      <c r="AV919" s="360" t="s">
        <v>197</v>
      </c>
      <c r="AW919" s="360" t="s">
        <v>198</v>
      </c>
      <c r="AX919" s="358"/>
      <c r="AY919" s="400"/>
      <c r="AZ919" s="386"/>
    </row>
    <row r="920" spans="1:52" s="356" customFormat="1" ht="15.6" customHeight="1">
      <c r="A920" s="357">
        <v>874</v>
      </c>
      <c r="B920" s="357">
        <v>10</v>
      </c>
      <c r="C920" s="357" t="s">
        <v>331</v>
      </c>
      <c r="D920" s="384" t="s">
        <v>2534</v>
      </c>
      <c r="E920" s="360">
        <v>0.15</v>
      </c>
      <c r="F920" s="360"/>
      <c r="G920" s="360" t="s">
        <v>312</v>
      </c>
      <c r="H920" s="360">
        <f t="shared" si="105"/>
        <v>0.15</v>
      </c>
      <c r="I920" s="360">
        <f t="shared" si="92"/>
        <v>0</v>
      </c>
      <c r="J920" s="360"/>
      <c r="K920" s="360"/>
      <c r="L920" s="360"/>
      <c r="M920" s="360"/>
      <c r="N920" s="360"/>
      <c r="O920" s="360"/>
      <c r="P920" s="360"/>
      <c r="Q920" s="360"/>
      <c r="R920" s="360">
        <v>0.15</v>
      </c>
      <c r="S920" s="360">
        <f t="shared" si="90"/>
        <v>0</v>
      </c>
      <c r="T920" s="360"/>
      <c r="U920" s="360"/>
      <c r="V920" s="360"/>
      <c r="W920" s="360"/>
      <c r="X920" s="360"/>
      <c r="Y920" s="360"/>
      <c r="Z920" s="360">
        <f t="shared" si="93"/>
        <v>0</v>
      </c>
      <c r="AA920" s="360"/>
      <c r="AB920" s="360"/>
      <c r="AC920" s="360"/>
      <c r="AD920" s="360"/>
      <c r="AE920" s="360"/>
      <c r="AF920" s="360"/>
      <c r="AG920" s="360"/>
      <c r="AH920" s="360"/>
      <c r="AI920" s="360"/>
      <c r="AJ920" s="360"/>
      <c r="AK920" s="360"/>
      <c r="AL920" s="360"/>
      <c r="AM920" s="360"/>
      <c r="AN920" s="360"/>
      <c r="AO920" s="360"/>
      <c r="AP920" s="360">
        <f t="shared" si="94"/>
        <v>0</v>
      </c>
      <c r="AQ920" s="360"/>
      <c r="AR920" s="360"/>
      <c r="AS920" s="360"/>
      <c r="AT920" s="358" t="s">
        <v>767</v>
      </c>
      <c r="AU920" s="358" t="s">
        <v>155</v>
      </c>
      <c r="AV920" s="360" t="s">
        <v>196</v>
      </c>
      <c r="AW920" s="360" t="s">
        <v>198</v>
      </c>
      <c r="AX920" s="358"/>
      <c r="AY920" s="400"/>
      <c r="AZ920" s="386"/>
    </row>
    <row r="921" spans="1:52" s="356" customFormat="1" ht="15.6" customHeight="1">
      <c r="A921" s="357">
        <v>876</v>
      </c>
      <c r="B921" s="357">
        <v>11</v>
      </c>
      <c r="C921" s="357" t="s">
        <v>331</v>
      </c>
      <c r="D921" s="384" t="s">
        <v>2534</v>
      </c>
      <c r="E921" s="360">
        <v>0.15</v>
      </c>
      <c r="F921" s="360"/>
      <c r="G921" s="360" t="s">
        <v>311</v>
      </c>
      <c r="H921" s="360">
        <f t="shared" si="105"/>
        <v>0.15</v>
      </c>
      <c r="I921" s="360">
        <f t="shared" si="92"/>
        <v>0</v>
      </c>
      <c r="J921" s="360"/>
      <c r="K921" s="360"/>
      <c r="L921" s="360"/>
      <c r="M921" s="360"/>
      <c r="N921" s="360"/>
      <c r="O921" s="360">
        <v>0.15</v>
      </c>
      <c r="P921" s="360"/>
      <c r="Q921" s="360"/>
      <c r="R921" s="360"/>
      <c r="S921" s="360">
        <f t="shared" si="90"/>
        <v>0</v>
      </c>
      <c r="T921" s="360"/>
      <c r="U921" s="360"/>
      <c r="V921" s="360"/>
      <c r="W921" s="360"/>
      <c r="X921" s="360"/>
      <c r="Y921" s="360"/>
      <c r="Z921" s="360">
        <f t="shared" si="93"/>
        <v>0</v>
      </c>
      <c r="AA921" s="360"/>
      <c r="AB921" s="360"/>
      <c r="AC921" s="360"/>
      <c r="AD921" s="360"/>
      <c r="AE921" s="360"/>
      <c r="AF921" s="360"/>
      <c r="AG921" s="360"/>
      <c r="AH921" s="360"/>
      <c r="AI921" s="360"/>
      <c r="AJ921" s="360"/>
      <c r="AK921" s="360"/>
      <c r="AL921" s="360"/>
      <c r="AM921" s="360"/>
      <c r="AN921" s="360"/>
      <c r="AO921" s="360"/>
      <c r="AP921" s="360">
        <f t="shared" si="94"/>
        <v>0</v>
      </c>
      <c r="AQ921" s="360"/>
      <c r="AR921" s="360"/>
      <c r="AS921" s="360"/>
      <c r="AT921" s="358" t="s">
        <v>1292</v>
      </c>
      <c r="AU921" s="358" t="s">
        <v>155</v>
      </c>
      <c r="AV921" s="360" t="s">
        <v>196</v>
      </c>
      <c r="AW921" s="360" t="s">
        <v>198</v>
      </c>
      <c r="AX921" s="358"/>
      <c r="AY921" s="400"/>
      <c r="AZ921" s="386"/>
    </row>
    <row r="922" spans="1:52" s="356" customFormat="1" ht="15.6" customHeight="1">
      <c r="A922" s="357">
        <v>877</v>
      </c>
      <c r="B922" s="357">
        <v>12</v>
      </c>
      <c r="C922" s="357" t="s">
        <v>331</v>
      </c>
      <c r="D922" s="382" t="s">
        <v>2535</v>
      </c>
      <c r="E922" s="360">
        <v>1</v>
      </c>
      <c r="F922" s="361"/>
      <c r="G922" s="360" t="s">
        <v>191</v>
      </c>
      <c r="H922" s="360">
        <f t="shared" si="105"/>
        <v>1</v>
      </c>
      <c r="I922" s="360">
        <f t="shared" si="92"/>
        <v>0</v>
      </c>
      <c r="J922" s="360"/>
      <c r="K922" s="360"/>
      <c r="L922" s="360"/>
      <c r="M922" s="360">
        <v>1</v>
      </c>
      <c r="N922" s="360"/>
      <c r="O922" s="360"/>
      <c r="P922" s="360"/>
      <c r="Q922" s="360"/>
      <c r="R922" s="360"/>
      <c r="S922" s="360">
        <f t="shared" si="90"/>
        <v>0</v>
      </c>
      <c r="T922" s="360"/>
      <c r="U922" s="360"/>
      <c r="V922" s="360"/>
      <c r="W922" s="360"/>
      <c r="X922" s="360"/>
      <c r="Y922" s="360"/>
      <c r="Z922" s="360">
        <f t="shared" si="93"/>
        <v>0</v>
      </c>
      <c r="AA922" s="360"/>
      <c r="AB922" s="360"/>
      <c r="AC922" s="360"/>
      <c r="AD922" s="360"/>
      <c r="AE922" s="360"/>
      <c r="AF922" s="360"/>
      <c r="AG922" s="360"/>
      <c r="AH922" s="360"/>
      <c r="AI922" s="360"/>
      <c r="AJ922" s="360"/>
      <c r="AK922" s="360"/>
      <c r="AL922" s="360"/>
      <c r="AM922" s="360"/>
      <c r="AN922" s="360"/>
      <c r="AO922" s="360"/>
      <c r="AP922" s="360">
        <f t="shared" si="94"/>
        <v>0</v>
      </c>
      <c r="AQ922" s="360"/>
      <c r="AR922" s="394"/>
      <c r="AS922" s="394"/>
      <c r="AT922" s="357" t="s">
        <v>1066</v>
      </c>
      <c r="AU922" s="358" t="s">
        <v>161</v>
      </c>
      <c r="AV922" s="360" t="s">
        <v>196</v>
      </c>
      <c r="AW922" s="360" t="s">
        <v>198</v>
      </c>
      <c r="AX922" s="357"/>
      <c r="AY922" s="400"/>
      <c r="AZ922" s="383"/>
    </row>
    <row r="923" spans="1:52" s="356" customFormat="1" ht="15.6" customHeight="1">
      <c r="A923" s="357">
        <v>882</v>
      </c>
      <c r="B923" s="357">
        <v>13</v>
      </c>
      <c r="C923" s="357" t="s">
        <v>331</v>
      </c>
      <c r="D923" s="382" t="s">
        <v>2536</v>
      </c>
      <c r="E923" s="360">
        <v>0.5</v>
      </c>
      <c r="F923" s="361"/>
      <c r="G923" s="360" t="s">
        <v>311</v>
      </c>
      <c r="H923" s="360">
        <f t="shared" si="105"/>
        <v>0.5</v>
      </c>
      <c r="I923" s="360">
        <f t="shared" si="92"/>
        <v>0</v>
      </c>
      <c r="J923" s="360"/>
      <c r="K923" s="360"/>
      <c r="L923" s="360"/>
      <c r="M923" s="360"/>
      <c r="N923" s="360"/>
      <c r="O923" s="360">
        <v>0.5</v>
      </c>
      <c r="P923" s="360"/>
      <c r="Q923" s="360"/>
      <c r="R923" s="360"/>
      <c r="S923" s="360">
        <f t="shared" si="90"/>
        <v>0</v>
      </c>
      <c r="T923" s="360"/>
      <c r="U923" s="360"/>
      <c r="V923" s="360"/>
      <c r="W923" s="360"/>
      <c r="X923" s="360"/>
      <c r="Y923" s="360"/>
      <c r="Z923" s="360">
        <f t="shared" si="93"/>
        <v>0</v>
      </c>
      <c r="AA923" s="360"/>
      <c r="AB923" s="360"/>
      <c r="AC923" s="360"/>
      <c r="AD923" s="360"/>
      <c r="AE923" s="360"/>
      <c r="AF923" s="360"/>
      <c r="AG923" s="360"/>
      <c r="AH923" s="360"/>
      <c r="AI923" s="360"/>
      <c r="AJ923" s="360"/>
      <c r="AK923" s="360"/>
      <c r="AL923" s="360"/>
      <c r="AM923" s="360"/>
      <c r="AN923" s="360"/>
      <c r="AO923" s="360"/>
      <c r="AP923" s="360">
        <f t="shared" si="94"/>
        <v>0</v>
      </c>
      <c r="AQ923" s="360"/>
      <c r="AR923" s="394"/>
      <c r="AS923" s="394"/>
      <c r="AT923" s="357" t="s">
        <v>771</v>
      </c>
      <c r="AU923" s="358" t="s">
        <v>161</v>
      </c>
      <c r="AV923" s="360" t="s">
        <v>196</v>
      </c>
      <c r="AW923" s="360" t="s">
        <v>198</v>
      </c>
      <c r="AX923" s="357"/>
      <c r="AY923" s="400"/>
      <c r="AZ923" s="400"/>
    </row>
    <row r="924" spans="1:52" s="356" customFormat="1" ht="15.6" customHeight="1">
      <c r="A924" s="357">
        <v>883</v>
      </c>
      <c r="B924" s="357">
        <v>14</v>
      </c>
      <c r="C924" s="357" t="s">
        <v>331</v>
      </c>
      <c r="D924" s="382" t="s">
        <v>2537</v>
      </c>
      <c r="E924" s="360">
        <v>0.4</v>
      </c>
      <c r="F924" s="360"/>
      <c r="G924" s="360" t="s">
        <v>311</v>
      </c>
      <c r="H924" s="360">
        <f t="shared" si="105"/>
        <v>0.4</v>
      </c>
      <c r="I924" s="360">
        <f t="shared" si="92"/>
        <v>0</v>
      </c>
      <c r="J924" s="360"/>
      <c r="K924" s="360"/>
      <c r="L924" s="360"/>
      <c r="M924" s="360"/>
      <c r="N924" s="360"/>
      <c r="O924" s="360">
        <v>0.4</v>
      </c>
      <c r="P924" s="360"/>
      <c r="Q924" s="360"/>
      <c r="R924" s="360"/>
      <c r="S924" s="360">
        <f t="shared" si="90"/>
        <v>0</v>
      </c>
      <c r="T924" s="360"/>
      <c r="U924" s="360"/>
      <c r="V924" s="360"/>
      <c r="W924" s="360"/>
      <c r="X924" s="360"/>
      <c r="Y924" s="360"/>
      <c r="Z924" s="360">
        <f t="shared" si="93"/>
        <v>0</v>
      </c>
      <c r="AA924" s="360"/>
      <c r="AB924" s="360"/>
      <c r="AC924" s="360"/>
      <c r="AD924" s="360"/>
      <c r="AE924" s="360"/>
      <c r="AF924" s="360"/>
      <c r="AG924" s="360"/>
      <c r="AH924" s="360"/>
      <c r="AI924" s="360"/>
      <c r="AJ924" s="360"/>
      <c r="AK924" s="360"/>
      <c r="AL924" s="360"/>
      <c r="AM924" s="360"/>
      <c r="AN924" s="360"/>
      <c r="AO924" s="360"/>
      <c r="AP924" s="360">
        <f t="shared" si="94"/>
        <v>0</v>
      </c>
      <c r="AQ924" s="360"/>
      <c r="AR924" s="394"/>
      <c r="AS924" s="394"/>
      <c r="AT924" s="357">
        <v>700</v>
      </c>
      <c r="AU924" s="358" t="s">
        <v>161</v>
      </c>
      <c r="AV924" s="360" t="s">
        <v>196</v>
      </c>
      <c r="AW924" s="360" t="s">
        <v>198</v>
      </c>
      <c r="AX924" s="357"/>
      <c r="AY924" s="400"/>
      <c r="AZ924" s="400"/>
    </row>
    <row r="925" spans="1:52" s="356" customFormat="1" ht="15.6" customHeight="1">
      <c r="A925" s="357">
        <v>889</v>
      </c>
      <c r="B925" s="357">
        <v>15</v>
      </c>
      <c r="C925" s="357" t="s">
        <v>331</v>
      </c>
      <c r="D925" s="512" t="s">
        <v>2538</v>
      </c>
      <c r="E925" s="360">
        <v>0.3</v>
      </c>
      <c r="F925" s="513"/>
      <c r="G925" s="357" t="s">
        <v>190</v>
      </c>
      <c r="H925" s="360">
        <f t="shared" si="105"/>
        <v>0.3</v>
      </c>
      <c r="I925" s="360">
        <f t="shared" si="92"/>
        <v>0</v>
      </c>
      <c r="J925" s="360"/>
      <c r="K925" s="360"/>
      <c r="L925" s="360">
        <v>0.3</v>
      </c>
      <c r="M925" s="360"/>
      <c r="N925" s="360"/>
      <c r="O925" s="360"/>
      <c r="P925" s="360"/>
      <c r="Q925" s="360"/>
      <c r="R925" s="360"/>
      <c r="S925" s="360">
        <f t="shared" si="90"/>
        <v>0</v>
      </c>
      <c r="T925" s="360"/>
      <c r="U925" s="360"/>
      <c r="V925" s="360"/>
      <c r="W925" s="360"/>
      <c r="X925" s="360"/>
      <c r="Y925" s="360"/>
      <c r="Z925" s="360">
        <f t="shared" si="93"/>
        <v>0</v>
      </c>
      <c r="AA925" s="360"/>
      <c r="AB925" s="360"/>
      <c r="AC925" s="360"/>
      <c r="AD925" s="360"/>
      <c r="AE925" s="360"/>
      <c r="AF925" s="360"/>
      <c r="AG925" s="360"/>
      <c r="AH925" s="360"/>
      <c r="AI925" s="360"/>
      <c r="AJ925" s="360"/>
      <c r="AK925" s="360"/>
      <c r="AL925" s="360"/>
      <c r="AM925" s="360"/>
      <c r="AN925" s="360"/>
      <c r="AO925" s="360"/>
      <c r="AP925" s="360">
        <f t="shared" si="94"/>
        <v>0</v>
      </c>
      <c r="AQ925" s="360"/>
      <c r="AR925" s="514"/>
      <c r="AS925" s="514"/>
      <c r="AT925" s="515" t="s">
        <v>1067</v>
      </c>
      <c r="AU925" s="357" t="s">
        <v>1796</v>
      </c>
      <c r="AV925" s="360" t="s">
        <v>196</v>
      </c>
      <c r="AW925" s="360" t="s">
        <v>198</v>
      </c>
      <c r="AX925" s="516"/>
      <c r="AY925" s="379"/>
      <c r="AZ925" s="517"/>
    </row>
    <row r="926" spans="1:52" s="356" customFormat="1" ht="31.15" customHeight="1">
      <c r="A926" s="357">
        <v>891</v>
      </c>
      <c r="B926" s="357">
        <v>16</v>
      </c>
      <c r="C926" s="357" t="s">
        <v>331</v>
      </c>
      <c r="D926" s="512" t="s">
        <v>2539</v>
      </c>
      <c r="E926" s="360">
        <v>0.8</v>
      </c>
      <c r="F926" s="518"/>
      <c r="G926" s="357" t="s">
        <v>1068</v>
      </c>
      <c r="H926" s="360">
        <f t="shared" si="105"/>
        <v>1.1000000000000001</v>
      </c>
      <c r="I926" s="360">
        <f t="shared" si="92"/>
        <v>0</v>
      </c>
      <c r="J926" s="360"/>
      <c r="K926" s="360"/>
      <c r="L926" s="360"/>
      <c r="M926" s="360"/>
      <c r="N926" s="360">
        <v>0.3</v>
      </c>
      <c r="O926" s="360">
        <v>0.8</v>
      </c>
      <c r="P926" s="360"/>
      <c r="Q926" s="360"/>
      <c r="R926" s="360"/>
      <c r="S926" s="360">
        <f t="shared" si="90"/>
        <v>0</v>
      </c>
      <c r="T926" s="360"/>
      <c r="U926" s="360"/>
      <c r="V926" s="360"/>
      <c r="W926" s="360"/>
      <c r="X926" s="360"/>
      <c r="Y926" s="360"/>
      <c r="Z926" s="360">
        <f t="shared" si="93"/>
        <v>0</v>
      </c>
      <c r="AA926" s="360"/>
      <c r="AB926" s="360"/>
      <c r="AC926" s="360"/>
      <c r="AD926" s="360"/>
      <c r="AE926" s="360"/>
      <c r="AF926" s="360"/>
      <c r="AG926" s="360"/>
      <c r="AH926" s="360"/>
      <c r="AI926" s="360"/>
      <c r="AJ926" s="360"/>
      <c r="AK926" s="360"/>
      <c r="AL926" s="360"/>
      <c r="AM926" s="360"/>
      <c r="AN926" s="360"/>
      <c r="AO926" s="360"/>
      <c r="AP926" s="360">
        <f t="shared" si="94"/>
        <v>0</v>
      </c>
      <c r="AQ926" s="360"/>
      <c r="AR926" s="519"/>
      <c r="AS926" s="519"/>
      <c r="AT926" s="520" t="s">
        <v>774</v>
      </c>
      <c r="AU926" s="357" t="s">
        <v>1796</v>
      </c>
      <c r="AV926" s="360" t="s">
        <v>196</v>
      </c>
      <c r="AW926" s="360" t="s">
        <v>198</v>
      </c>
      <c r="AX926" s="521"/>
      <c r="AY926" s="379"/>
      <c r="AZ926" s="517"/>
    </row>
    <row r="927" spans="1:52" s="356" customFormat="1" ht="15.6" customHeight="1">
      <c r="A927" s="357">
        <v>895</v>
      </c>
      <c r="B927" s="357">
        <v>17</v>
      </c>
      <c r="C927" s="357" t="s">
        <v>331</v>
      </c>
      <c r="D927" s="396" t="s">
        <v>2540</v>
      </c>
      <c r="E927" s="360">
        <v>0.2</v>
      </c>
      <c r="F927" s="518"/>
      <c r="G927" s="357" t="s">
        <v>191</v>
      </c>
      <c r="H927" s="360">
        <f t="shared" si="105"/>
        <v>0.2</v>
      </c>
      <c r="I927" s="360">
        <f t="shared" si="92"/>
        <v>0</v>
      </c>
      <c r="J927" s="360"/>
      <c r="K927" s="360"/>
      <c r="L927" s="360"/>
      <c r="M927" s="360">
        <v>0.2</v>
      </c>
      <c r="N927" s="360"/>
      <c r="O927" s="360"/>
      <c r="P927" s="360"/>
      <c r="Q927" s="360"/>
      <c r="R927" s="360"/>
      <c r="S927" s="360">
        <f t="shared" si="90"/>
        <v>0</v>
      </c>
      <c r="T927" s="360"/>
      <c r="U927" s="360"/>
      <c r="V927" s="360"/>
      <c r="W927" s="360"/>
      <c r="X927" s="360"/>
      <c r="Y927" s="360"/>
      <c r="Z927" s="360">
        <f t="shared" si="93"/>
        <v>0</v>
      </c>
      <c r="AA927" s="360"/>
      <c r="AB927" s="360"/>
      <c r="AC927" s="360"/>
      <c r="AD927" s="360"/>
      <c r="AE927" s="360"/>
      <c r="AF927" s="360"/>
      <c r="AG927" s="360"/>
      <c r="AH927" s="360"/>
      <c r="AI927" s="360"/>
      <c r="AJ927" s="360"/>
      <c r="AK927" s="360"/>
      <c r="AL927" s="360"/>
      <c r="AM927" s="360"/>
      <c r="AN927" s="360"/>
      <c r="AO927" s="360"/>
      <c r="AP927" s="360">
        <f t="shared" si="94"/>
        <v>0</v>
      </c>
      <c r="AQ927" s="360"/>
      <c r="AR927" s="360"/>
      <c r="AS927" s="360"/>
      <c r="AT927" s="364" t="s">
        <v>1069</v>
      </c>
      <c r="AU927" s="357" t="s">
        <v>1796</v>
      </c>
      <c r="AV927" s="360" t="s">
        <v>196</v>
      </c>
      <c r="AW927" s="360" t="s">
        <v>198</v>
      </c>
      <c r="AX927" s="364"/>
      <c r="AY927" s="379"/>
      <c r="AZ927" s="397"/>
    </row>
    <row r="928" spans="1:52" s="356" customFormat="1" ht="15.6" customHeight="1">
      <c r="A928" s="357">
        <v>905</v>
      </c>
      <c r="B928" s="357">
        <v>18</v>
      </c>
      <c r="C928" s="357" t="s">
        <v>331</v>
      </c>
      <c r="D928" s="382" t="s">
        <v>2541</v>
      </c>
      <c r="E928" s="360">
        <v>0.9</v>
      </c>
      <c r="F928" s="518"/>
      <c r="G928" s="357" t="s">
        <v>308</v>
      </c>
      <c r="H928" s="360">
        <f t="shared" si="105"/>
        <v>0.9</v>
      </c>
      <c r="I928" s="360">
        <f t="shared" si="92"/>
        <v>0</v>
      </c>
      <c r="J928" s="360"/>
      <c r="K928" s="360"/>
      <c r="L928" s="360"/>
      <c r="M928" s="360"/>
      <c r="N928" s="360">
        <v>0.9</v>
      </c>
      <c r="O928" s="360"/>
      <c r="P928" s="360"/>
      <c r="Q928" s="360"/>
      <c r="R928" s="360"/>
      <c r="S928" s="360">
        <f t="shared" si="90"/>
        <v>0</v>
      </c>
      <c r="T928" s="360"/>
      <c r="U928" s="360"/>
      <c r="V928" s="360"/>
      <c r="W928" s="360"/>
      <c r="X928" s="360"/>
      <c r="Y928" s="360"/>
      <c r="Z928" s="360">
        <f t="shared" si="93"/>
        <v>0</v>
      </c>
      <c r="AA928" s="360"/>
      <c r="AB928" s="360"/>
      <c r="AC928" s="360"/>
      <c r="AD928" s="360"/>
      <c r="AE928" s="360"/>
      <c r="AF928" s="360"/>
      <c r="AG928" s="360"/>
      <c r="AH928" s="360"/>
      <c r="AI928" s="360"/>
      <c r="AJ928" s="360"/>
      <c r="AK928" s="360"/>
      <c r="AL928" s="360"/>
      <c r="AM928" s="360"/>
      <c r="AN928" s="360"/>
      <c r="AO928" s="360"/>
      <c r="AP928" s="360">
        <f t="shared" si="94"/>
        <v>0</v>
      </c>
      <c r="AQ928" s="360"/>
      <c r="AR928" s="360"/>
      <c r="AS928" s="360"/>
      <c r="AT928" s="364" t="s">
        <v>2309</v>
      </c>
      <c r="AU928" s="357" t="s">
        <v>1800</v>
      </c>
      <c r="AV928" s="360" t="s">
        <v>196</v>
      </c>
      <c r="AW928" s="360" t="s">
        <v>198</v>
      </c>
      <c r="AX928" s="364"/>
      <c r="AY928" s="379"/>
      <c r="AZ928" s="400"/>
    </row>
    <row r="929" spans="1:52" s="356" customFormat="1" ht="15.6" customHeight="1">
      <c r="A929" s="357">
        <v>906</v>
      </c>
      <c r="B929" s="357">
        <v>19</v>
      </c>
      <c r="C929" s="357" t="s">
        <v>331</v>
      </c>
      <c r="D929" s="382" t="s">
        <v>2542</v>
      </c>
      <c r="E929" s="360">
        <v>0.12</v>
      </c>
      <c r="F929" s="518"/>
      <c r="G929" s="357" t="s">
        <v>308</v>
      </c>
      <c r="H929" s="360">
        <f t="shared" si="105"/>
        <v>0.12</v>
      </c>
      <c r="I929" s="360">
        <f t="shared" si="92"/>
        <v>0</v>
      </c>
      <c r="J929" s="360"/>
      <c r="K929" s="360"/>
      <c r="L929" s="360"/>
      <c r="M929" s="360"/>
      <c r="N929" s="360">
        <v>0.12</v>
      </c>
      <c r="O929" s="360"/>
      <c r="P929" s="360"/>
      <c r="Q929" s="360"/>
      <c r="R929" s="360"/>
      <c r="S929" s="360">
        <f t="shared" si="90"/>
        <v>0</v>
      </c>
      <c r="T929" s="360"/>
      <c r="U929" s="360"/>
      <c r="V929" s="360"/>
      <c r="W929" s="360"/>
      <c r="X929" s="360"/>
      <c r="Y929" s="360"/>
      <c r="Z929" s="360">
        <f t="shared" si="93"/>
        <v>0</v>
      </c>
      <c r="AA929" s="360"/>
      <c r="AB929" s="360"/>
      <c r="AC929" s="360"/>
      <c r="AD929" s="360"/>
      <c r="AE929" s="360"/>
      <c r="AF929" s="360"/>
      <c r="AG929" s="360"/>
      <c r="AH929" s="360"/>
      <c r="AI929" s="360"/>
      <c r="AJ929" s="360"/>
      <c r="AK929" s="360"/>
      <c r="AL929" s="360"/>
      <c r="AM929" s="360"/>
      <c r="AN929" s="360"/>
      <c r="AO929" s="360"/>
      <c r="AP929" s="360">
        <f t="shared" si="94"/>
        <v>0</v>
      </c>
      <c r="AQ929" s="360"/>
      <c r="AR929" s="360"/>
      <c r="AS929" s="360"/>
      <c r="AT929" s="364" t="s">
        <v>1263</v>
      </c>
      <c r="AU929" s="357" t="s">
        <v>159</v>
      </c>
      <c r="AV929" s="360" t="s">
        <v>196</v>
      </c>
      <c r="AW929" s="360" t="s">
        <v>198</v>
      </c>
      <c r="AX929" s="364"/>
      <c r="AY929" s="379"/>
      <c r="AZ929" s="400"/>
    </row>
    <row r="930" spans="1:52" s="356" customFormat="1" ht="15.6" customHeight="1">
      <c r="A930" s="357">
        <v>907</v>
      </c>
      <c r="B930" s="357">
        <v>20</v>
      </c>
      <c r="C930" s="357" t="s">
        <v>331</v>
      </c>
      <c r="D930" s="382" t="s">
        <v>2542</v>
      </c>
      <c r="E930" s="360">
        <v>0.11</v>
      </c>
      <c r="F930" s="518"/>
      <c r="G930" s="357" t="s">
        <v>190</v>
      </c>
      <c r="H930" s="360">
        <f t="shared" si="105"/>
        <v>0.11</v>
      </c>
      <c r="I930" s="360">
        <f t="shared" si="92"/>
        <v>0</v>
      </c>
      <c r="J930" s="360"/>
      <c r="K930" s="360"/>
      <c r="L930" s="360">
        <v>0.11</v>
      </c>
      <c r="M930" s="360"/>
      <c r="N930" s="360"/>
      <c r="O930" s="360"/>
      <c r="P930" s="360"/>
      <c r="Q930" s="360"/>
      <c r="R930" s="360"/>
      <c r="S930" s="360">
        <f t="shared" si="90"/>
        <v>0</v>
      </c>
      <c r="T930" s="360"/>
      <c r="U930" s="360"/>
      <c r="V930" s="360"/>
      <c r="W930" s="360"/>
      <c r="X930" s="360"/>
      <c r="Y930" s="360"/>
      <c r="Z930" s="360">
        <f t="shared" si="93"/>
        <v>0</v>
      </c>
      <c r="AA930" s="360"/>
      <c r="AB930" s="360"/>
      <c r="AC930" s="360"/>
      <c r="AD930" s="360"/>
      <c r="AE930" s="360"/>
      <c r="AF930" s="360"/>
      <c r="AG930" s="360"/>
      <c r="AH930" s="360"/>
      <c r="AI930" s="360"/>
      <c r="AJ930" s="360"/>
      <c r="AK930" s="360"/>
      <c r="AL930" s="360"/>
      <c r="AM930" s="360"/>
      <c r="AN930" s="360"/>
      <c r="AO930" s="360"/>
      <c r="AP930" s="360">
        <f t="shared" si="94"/>
        <v>0</v>
      </c>
      <c r="AQ930" s="360"/>
      <c r="AR930" s="360"/>
      <c r="AS930" s="360"/>
      <c r="AT930" s="364" t="s">
        <v>1070</v>
      </c>
      <c r="AU930" s="357" t="s">
        <v>159</v>
      </c>
      <c r="AV930" s="360" t="s">
        <v>196</v>
      </c>
      <c r="AW930" s="360" t="s">
        <v>198</v>
      </c>
      <c r="AX930" s="364"/>
      <c r="AY930" s="379"/>
      <c r="AZ930" s="400"/>
    </row>
    <row r="931" spans="1:52" s="356" customFormat="1" ht="15.6" customHeight="1">
      <c r="A931" s="357">
        <v>908</v>
      </c>
      <c r="B931" s="357">
        <v>21</v>
      </c>
      <c r="C931" s="357" t="s">
        <v>331</v>
      </c>
      <c r="D931" s="382" t="s">
        <v>2543</v>
      </c>
      <c r="E931" s="360">
        <v>0.15</v>
      </c>
      <c r="F931" s="518"/>
      <c r="G931" s="357" t="s">
        <v>308</v>
      </c>
      <c r="H931" s="360">
        <f t="shared" si="105"/>
        <v>0.15</v>
      </c>
      <c r="I931" s="360">
        <f t="shared" si="92"/>
        <v>0</v>
      </c>
      <c r="J931" s="360"/>
      <c r="K931" s="360"/>
      <c r="L931" s="360"/>
      <c r="M931" s="360"/>
      <c r="N931" s="360">
        <v>0.15</v>
      </c>
      <c r="O931" s="360"/>
      <c r="P931" s="360"/>
      <c r="Q931" s="360"/>
      <c r="R931" s="360"/>
      <c r="S931" s="360">
        <f t="shared" si="90"/>
        <v>0</v>
      </c>
      <c r="T931" s="360"/>
      <c r="U931" s="360"/>
      <c r="V931" s="360"/>
      <c r="W931" s="360"/>
      <c r="X931" s="360"/>
      <c r="Y931" s="360"/>
      <c r="Z931" s="360">
        <f t="shared" si="93"/>
        <v>0</v>
      </c>
      <c r="AA931" s="360"/>
      <c r="AB931" s="360"/>
      <c r="AC931" s="360"/>
      <c r="AD931" s="360"/>
      <c r="AE931" s="360"/>
      <c r="AF931" s="360"/>
      <c r="AG931" s="360"/>
      <c r="AH931" s="360"/>
      <c r="AI931" s="360"/>
      <c r="AJ931" s="360"/>
      <c r="AK931" s="360"/>
      <c r="AL931" s="360"/>
      <c r="AM931" s="360"/>
      <c r="AN931" s="360"/>
      <c r="AO931" s="360"/>
      <c r="AP931" s="360">
        <f t="shared" si="94"/>
        <v>0</v>
      </c>
      <c r="AQ931" s="360"/>
      <c r="AR931" s="360"/>
      <c r="AS931" s="360"/>
      <c r="AT931" s="364" t="s">
        <v>1280</v>
      </c>
      <c r="AU931" s="357" t="s">
        <v>159</v>
      </c>
      <c r="AV931" s="360" t="s">
        <v>196</v>
      </c>
      <c r="AW931" s="360" t="s">
        <v>198</v>
      </c>
      <c r="AX931" s="364"/>
      <c r="AY931" s="379"/>
      <c r="AZ931" s="400"/>
    </row>
    <row r="932" spans="1:52" s="356" customFormat="1" ht="31.15" customHeight="1">
      <c r="A932" s="357">
        <v>908</v>
      </c>
      <c r="B932" s="357">
        <v>22</v>
      </c>
      <c r="C932" s="357" t="s">
        <v>331</v>
      </c>
      <c r="D932" s="382" t="s">
        <v>2544</v>
      </c>
      <c r="E932" s="360">
        <v>1</v>
      </c>
      <c r="F932" s="518"/>
      <c r="G932" s="357" t="s">
        <v>304</v>
      </c>
      <c r="H932" s="360">
        <f t="shared" si="105"/>
        <v>1</v>
      </c>
      <c r="I932" s="360">
        <f t="shared" si="92"/>
        <v>1</v>
      </c>
      <c r="J932" s="360">
        <v>1</v>
      </c>
      <c r="K932" s="360"/>
      <c r="L932" s="360"/>
      <c r="M932" s="360"/>
      <c r="N932" s="360"/>
      <c r="O932" s="360"/>
      <c r="P932" s="360"/>
      <c r="Q932" s="360"/>
      <c r="R932" s="360"/>
      <c r="S932" s="360">
        <f t="shared" si="90"/>
        <v>0</v>
      </c>
      <c r="T932" s="360"/>
      <c r="U932" s="360"/>
      <c r="V932" s="360"/>
      <c r="W932" s="360"/>
      <c r="X932" s="360"/>
      <c r="Y932" s="360"/>
      <c r="Z932" s="360">
        <f t="shared" si="93"/>
        <v>0</v>
      </c>
      <c r="AA932" s="360"/>
      <c r="AB932" s="360"/>
      <c r="AC932" s="360"/>
      <c r="AD932" s="360"/>
      <c r="AE932" s="360"/>
      <c r="AF932" s="360"/>
      <c r="AG932" s="360"/>
      <c r="AH932" s="360"/>
      <c r="AI932" s="360"/>
      <c r="AJ932" s="360"/>
      <c r="AK932" s="360"/>
      <c r="AL932" s="360"/>
      <c r="AM932" s="360"/>
      <c r="AN932" s="360"/>
      <c r="AO932" s="360"/>
      <c r="AP932" s="360">
        <f t="shared" si="94"/>
        <v>0</v>
      </c>
      <c r="AQ932" s="360"/>
      <c r="AR932" s="360"/>
      <c r="AS932" s="360"/>
      <c r="AT932" s="364" t="s">
        <v>2545</v>
      </c>
      <c r="AU932" s="357" t="s">
        <v>159</v>
      </c>
      <c r="AV932" s="360" t="s">
        <v>197</v>
      </c>
      <c r="AW932" s="360" t="s">
        <v>198</v>
      </c>
      <c r="AX932" s="364"/>
      <c r="AY932" s="379"/>
      <c r="AZ932" s="400"/>
    </row>
    <row r="933" spans="1:52" s="356" customFormat="1" ht="15.6" customHeight="1">
      <c r="A933" s="357">
        <v>910</v>
      </c>
      <c r="B933" s="357">
        <v>23</v>
      </c>
      <c r="C933" s="357" t="s">
        <v>331</v>
      </c>
      <c r="D933" s="396" t="s">
        <v>2546</v>
      </c>
      <c r="E933" s="360">
        <v>0.15</v>
      </c>
      <c r="F933" s="518"/>
      <c r="G933" s="357" t="s">
        <v>304</v>
      </c>
      <c r="H933" s="360">
        <f t="shared" si="105"/>
        <v>0.15</v>
      </c>
      <c r="I933" s="360">
        <f t="shared" si="92"/>
        <v>0.15</v>
      </c>
      <c r="J933" s="360">
        <v>0.15</v>
      </c>
      <c r="K933" s="360"/>
      <c r="L933" s="360"/>
      <c r="M933" s="360"/>
      <c r="N933" s="360"/>
      <c r="O933" s="360"/>
      <c r="P933" s="360"/>
      <c r="Q933" s="360"/>
      <c r="R933" s="360"/>
      <c r="S933" s="360">
        <f t="shared" si="90"/>
        <v>0</v>
      </c>
      <c r="T933" s="360"/>
      <c r="U933" s="360"/>
      <c r="V933" s="360"/>
      <c r="W933" s="360"/>
      <c r="X933" s="360"/>
      <c r="Y933" s="360"/>
      <c r="Z933" s="360">
        <f t="shared" si="93"/>
        <v>0</v>
      </c>
      <c r="AA933" s="360"/>
      <c r="AB933" s="360"/>
      <c r="AC933" s="360"/>
      <c r="AD933" s="360"/>
      <c r="AE933" s="360"/>
      <c r="AF933" s="360"/>
      <c r="AG933" s="360"/>
      <c r="AH933" s="360"/>
      <c r="AI933" s="360"/>
      <c r="AJ933" s="360"/>
      <c r="AK933" s="360"/>
      <c r="AL933" s="360"/>
      <c r="AM933" s="360"/>
      <c r="AN933" s="360"/>
      <c r="AO933" s="360"/>
      <c r="AP933" s="360">
        <f t="shared" si="94"/>
        <v>0</v>
      </c>
      <c r="AQ933" s="360"/>
      <c r="AR933" s="360"/>
      <c r="AS933" s="360"/>
      <c r="AT933" s="403" t="s">
        <v>3254</v>
      </c>
      <c r="AU933" s="357" t="s">
        <v>156</v>
      </c>
      <c r="AV933" s="360" t="s">
        <v>196</v>
      </c>
      <c r="AW933" s="360" t="s">
        <v>198</v>
      </c>
      <c r="AX933" s="403"/>
      <c r="AY933" s="379"/>
      <c r="AZ933" s="397"/>
    </row>
    <row r="934" spans="1:52" s="356" customFormat="1" ht="15.6" customHeight="1">
      <c r="A934" s="357">
        <v>911</v>
      </c>
      <c r="B934" s="357">
        <v>24</v>
      </c>
      <c r="C934" s="357" t="s">
        <v>331</v>
      </c>
      <c r="D934" s="382" t="s">
        <v>2536</v>
      </c>
      <c r="E934" s="360">
        <v>0.2</v>
      </c>
      <c r="F934" s="518"/>
      <c r="G934" s="357" t="s">
        <v>308</v>
      </c>
      <c r="H934" s="360">
        <f t="shared" si="105"/>
        <v>0.2</v>
      </c>
      <c r="I934" s="360">
        <f t="shared" si="92"/>
        <v>0</v>
      </c>
      <c r="J934" s="360"/>
      <c r="K934" s="360"/>
      <c r="L934" s="360"/>
      <c r="M934" s="360"/>
      <c r="N934" s="360">
        <v>0.2</v>
      </c>
      <c r="O934" s="360"/>
      <c r="P934" s="360"/>
      <c r="Q934" s="360"/>
      <c r="R934" s="360"/>
      <c r="S934" s="360">
        <f t="shared" si="90"/>
        <v>0</v>
      </c>
      <c r="T934" s="360"/>
      <c r="U934" s="360"/>
      <c r="V934" s="360"/>
      <c r="W934" s="360"/>
      <c r="X934" s="360"/>
      <c r="Y934" s="360"/>
      <c r="Z934" s="360">
        <f t="shared" si="93"/>
        <v>0</v>
      </c>
      <c r="AA934" s="360"/>
      <c r="AB934" s="360"/>
      <c r="AC934" s="360"/>
      <c r="AD934" s="360"/>
      <c r="AE934" s="360"/>
      <c r="AF934" s="360"/>
      <c r="AG934" s="360"/>
      <c r="AH934" s="360"/>
      <c r="AI934" s="360"/>
      <c r="AJ934" s="360"/>
      <c r="AK934" s="360"/>
      <c r="AL934" s="360"/>
      <c r="AM934" s="360"/>
      <c r="AN934" s="360"/>
      <c r="AO934" s="360"/>
      <c r="AP934" s="360">
        <f t="shared" si="94"/>
        <v>0</v>
      </c>
      <c r="AQ934" s="360"/>
      <c r="AR934" s="519"/>
      <c r="AS934" s="519"/>
      <c r="AT934" s="520" t="s">
        <v>2547</v>
      </c>
      <c r="AU934" s="357" t="s">
        <v>158</v>
      </c>
      <c r="AV934" s="360" t="s">
        <v>196</v>
      </c>
      <c r="AW934" s="360" t="s">
        <v>198</v>
      </c>
      <c r="AX934" s="521"/>
      <c r="AY934" s="379"/>
      <c r="AZ934" s="400"/>
    </row>
    <row r="935" spans="1:52" s="356" customFormat="1" ht="31.15" customHeight="1">
      <c r="A935" s="357">
        <v>913</v>
      </c>
      <c r="B935" s="357">
        <v>25</v>
      </c>
      <c r="C935" s="357" t="s">
        <v>331</v>
      </c>
      <c r="D935" s="359" t="s">
        <v>1071</v>
      </c>
      <c r="E935" s="360">
        <v>0.65</v>
      </c>
      <c r="F935" s="367"/>
      <c r="G935" s="360" t="s">
        <v>1072</v>
      </c>
      <c r="H935" s="360">
        <f t="shared" si="105"/>
        <v>0.65</v>
      </c>
      <c r="I935" s="360">
        <f t="shared" si="92"/>
        <v>0</v>
      </c>
      <c r="J935" s="360"/>
      <c r="K935" s="360"/>
      <c r="L935" s="360"/>
      <c r="M935" s="360"/>
      <c r="N935" s="360"/>
      <c r="O935" s="360"/>
      <c r="P935" s="360"/>
      <c r="Q935" s="360"/>
      <c r="R935" s="360">
        <v>0.65</v>
      </c>
      <c r="S935" s="360">
        <f t="shared" si="90"/>
        <v>0</v>
      </c>
      <c r="T935" s="360"/>
      <c r="U935" s="360"/>
      <c r="V935" s="360"/>
      <c r="W935" s="360"/>
      <c r="X935" s="360"/>
      <c r="Y935" s="360"/>
      <c r="Z935" s="360">
        <f t="shared" si="93"/>
        <v>0</v>
      </c>
      <c r="AA935" s="360"/>
      <c r="AB935" s="360"/>
      <c r="AC935" s="360"/>
      <c r="AD935" s="360"/>
      <c r="AE935" s="360"/>
      <c r="AF935" s="360"/>
      <c r="AG935" s="360"/>
      <c r="AH935" s="360"/>
      <c r="AI935" s="360"/>
      <c r="AJ935" s="360"/>
      <c r="AK935" s="360"/>
      <c r="AL935" s="360"/>
      <c r="AM935" s="360"/>
      <c r="AN935" s="360"/>
      <c r="AO935" s="360"/>
      <c r="AP935" s="360">
        <f t="shared" si="94"/>
        <v>0</v>
      </c>
      <c r="AQ935" s="360"/>
      <c r="AR935" s="367"/>
      <c r="AS935" s="367"/>
      <c r="AT935" s="357" t="s">
        <v>2452</v>
      </c>
      <c r="AU935" s="368" t="s">
        <v>199</v>
      </c>
      <c r="AV935" s="360" t="s">
        <v>197</v>
      </c>
      <c r="AW935" s="360" t="s">
        <v>198</v>
      </c>
      <c r="AX935" s="357" t="s">
        <v>1723</v>
      </c>
      <c r="AY935" s="379"/>
      <c r="AZ935" s="380"/>
    </row>
    <row r="936" spans="1:52" s="356" customFormat="1" ht="46.9" customHeight="1">
      <c r="A936" s="357">
        <v>914</v>
      </c>
      <c r="B936" s="357">
        <v>26</v>
      </c>
      <c r="C936" s="357" t="s">
        <v>331</v>
      </c>
      <c r="D936" s="359" t="s">
        <v>2548</v>
      </c>
      <c r="E936" s="360">
        <v>1</v>
      </c>
      <c r="F936" s="367"/>
      <c r="G936" s="360" t="s">
        <v>1558</v>
      </c>
      <c r="H936" s="360">
        <f t="shared" si="105"/>
        <v>1</v>
      </c>
      <c r="I936" s="360">
        <f t="shared" si="92"/>
        <v>0.3</v>
      </c>
      <c r="J936" s="360">
        <v>0.3</v>
      </c>
      <c r="K936" s="360"/>
      <c r="L936" s="360"/>
      <c r="M936" s="360"/>
      <c r="N936" s="360">
        <v>0.24</v>
      </c>
      <c r="O936" s="360">
        <v>0.4</v>
      </c>
      <c r="P936" s="360"/>
      <c r="Q936" s="360"/>
      <c r="R936" s="360"/>
      <c r="S936" s="360">
        <f t="shared" si="90"/>
        <v>0</v>
      </c>
      <c r="T936" s="360"/>
      <c r="U936" s="360"/>
      <c r="V936" s="360"/>
      <c r="W936" s="360"/>
      <c r="X936" s="360"/>
      <c r="Y936" s="360"/>
      <c r="Z936" s="360">
        <f t="shared" si="93"/>
        <v>0.06</v>
      </c>
      <c r="AA936" s="360"/>
      <c r="AB936" s="360">
        <v>0.06</v>
      </c>
      <c r="AC936" s="360"/>
      <c r="AD936" s="360"/>
      <c r="AE936" s="360"/>
      <c r="AF936" s="360"/>
      <c r="AG936" s="360"/>
      <c r="AH936" s="360"/>
      <c r="AI936" s="360"/>
      <c r="AJ936" s="360"/>
      <c r="AK936" s="360"/>
      <c r="AL936" s="360"/>
      <c r="AM936" s="360"/>
      <c r="AN936" s="360"/>
      <c r="AO936" s="360"/>
      <c r="AP936" s="360">
        <f t="shared" si="94"/>
        <v>0</v>
      </c>
      <c r="AQ936" s="360"/>
      <c r="AR936" s="367"/>
      <c r="AS936" s="367"/>
      <c r="AT936" s="357" t="s">
        <v>3203</v>
      </c>
      <c r="AU936" s="368" t="s">
        <v>1795</v>
      </c>
      <c r="AV936" s="360" t="s">
        <v>197</v>
      </c>
      <c r="AW936" s="360" t="s">
        <v>198</v>
      </c>
      <c r="AX936" s="357"/>
      <c r="AY936" s="379"/>
      <c r="AZ936" s="380"/>
    </row>
    <row r="937" spans="1:52" s="356" customFormat="1" ht="15.6" customHeight="1">
      <c r="A937" s="357">
        <v>914</v>
      </c>
      <c r="B937" s="357">
        <v>27</v>
      </c>
      <c r="C937" s="357" t="s">
        <v>331</v>
      </c>
      <c r="D937" s="359" t="s">
        <v>2549</v>
      </c>
      <c r="E937" s="360">
        <v>1</v>
      </c>
      <c r="F937" s="367"/>
      <c r="G937" s="360" t="s">
        <v>190</v>
      </c>
      <c r="H937" s="360">
        <f t="shared" si="105"/>
        <v>1</v>
      </c>
      <c r="I937" s="360">
        <f t="shared" si="92"/>
        <v>0</v>
      </c>
      <c r="J937" s="360"/>
      <c r="K937" s="360"/>
      <c r="L937" s="360">
        <v>1</v>
      </c>
      <c r="M937" s="360"/>
      <c r="N937" s="360"/>
      <c r="O937" s="360"/>
      <c r="P937" s="360"/>
      <c r="Q937" s="360"/>
      <c r="R937" s="360"/>
      <c r="S937" s="360">
        <f t="shared" si="90"/>
        <v>0</v>
      </c>
      <c r="T937" s="360"/>
      <c r="U937" s="360"/>
      <c r="V937" s="360"/>
      <c r="W937" s="360"/>
      <c r="X937" s="360"/>
      <c r="Y937" s="360"/>
      <c r="Z937" s="360">
        <f t="shared" si="93"/>
        <v>0</v>
      </c>
      <c r="AA937" s="360"/>
      <c r="AB937" s="360"/>
      <c r="AC937" s="360"/>
      <c r="AD937" s="360"/>
      <c r="AE937" s="360"/>
      <c r="AF937" s="360"/>
      <c r="AG937" s="360"/>
      <c r="AH937" s="360"/>
      <c r="AI937" s="360"/>
      <c r="AJ937" s="360"/>
      <c r="AK937" s="360"/>
      <c r="AL937" s="360"/>
      <c r="AM937" s="360"/>
      <c r="AN937" s="360"/>
      <c r="AO937" s="360"/>
      <c r="AP937" s="360">
        <f t="shared" si="94"/>
        <v>0</v>
      </c>
      <c r="AQ937" s="360"/>
      <c r="AR937" s="367"/>
      <c r="AS937" s="367"/>
      <c r="AT937" s="357" t="s">
        <v>3248</v>
      </c>
      <c r="AU937" s="368" t="s">
        <v>154</v>
      </c>
      <c r="AV937" s="360" t="s">
        <v>197</v>
      </c>
      <c r="AW937" s="360" t="s">
        <v>198</v>
      </c>
      <c r="AX937" s="357"/>
      <c r="AY937" s="379"/>
      <c r="AZ937" s="380"/>
    </row>
    <row r="938" spans="1:52" s="356" customFormat="1" ht="15.6" customHeight="1">
      <c r="A938" s="357">
        <v>914</v>
      </c>
      <c r="B938" s="357">
        <v>28</v>
      </c>
      <c r="C938" s="357" t="s">
        <v>331</v>
      </c>
      <c r="D938" s="359" t="s">
        <v>2550</v>
      </c>
      <c r="E938" s="360">
        <v>0.5</v>
      </c>
      <c r="F938" s="367"/>
      <c r="G938" s="360" t="s">
        <v>190</v>
      </c>
      <c r="H938" s="360">
        <f t="shared" si="105"/>
        <v>0.5</v>
      </c>
      <c r="I938" s="360">
        <f t="shared" si="92"/>
        <v>0</v>
      </c>
      <c r="J938" s="360"/>
      <c r="K938" s="360"/>
      <c r="L938" s="360">
        <v>0.5</v>
      </c>
      <c r="M938" s="360"/>
      <c r="N938" s="360"/>
      <c r="O938" s="360"/>
      <c r="P938" s="360"/>
      <c r="Q938" s="360"/>
      <c r="R938" s="360"/>
      <c r="S938" s="360">
        <f t="shared" si="90"/>
        <v>0</v>
      </c>
      <c r="T938" s="360"/>
      <c r="U938" s="360"/>
      <c r="V938" s="360"/>
      <c r="W938" s="360"/>
      <c r="X938" s="360"/>
      <c r="Y938" s="360"/>
      <c r="Z938" s="360">
        <f t="shared" si="93"/>
        <v>0</v>
      </c>
      <c r="AA938" s="360"/>
      <c r="AB938" s="360"/>
      <c r="AC938" s="360"/>
      <c r="AD938" s="360"/>
      <c r="AE938" s="360"/>
      <c r="AF938" s="360"/>
      <c r="AG938" s="360"/>
      <c r="AH938" s="360"/>
      <c r="AI938" s="360"/>
      <c r="AJ938" s="360"/>
      <c r="AK938" s="360"/>
      <c r="AL938" s="360"/>
      <c r="AM938" s="360"/>
      <c r="AN938" s="360"/>
      <c r="AO938" s="360"/>
      <c r="AP938" s="360">
        <f t="shared" si="94"/>
        <v>0</v>
      </c>
      <c r="AQ938" s="360"/>
      <c r="AR938" s="367"/>
      <c r="AS938" s="367"/>
      <c r="AT938" s="357" t="s">
        <v>579</v>
      </c>
      <c r="AU938" s="368" t="s">
        <v>1797</v>
      </c>
      <c r="AV938" s="360" t="s">
        <v>197</v>
      </c>
      <c r="AW938" s="360" t="s">
        <v>198</v>
      </c>
      <c r="AX938" s="357"/>
      <c r="AY938" s="379"/>
      <c r="AZ938" s="380"/>
    </row>
    <row r="939" spans="1:52" s="356" customFormat="1" ht="15.6" customHeight="1">
      <c r="A939" s="357">
        <v>914</v>
      </c>
      <c r="B939" s="357">
        <v>29</v>
      </c>
      <c r="C939" s="357" t="s">
        <v>331</v>
      </c>
      <c r="D939" s="359" t="s">
        <v>2551</v>
      </c>
      <c r="E939" s="360">
        <v>0.57999999999999996</v>
      </c>
      <c r="F939" s="367"/>
      <c r="G939" s="360" t="s">
        <v>311</v>
      </c>
      <c r="H939" s="360">
        <f t="shared" si="105"/>
        <v>0.57999999999999996</v>
      </c>
      <c r="I939" s="360">
        <f t="shared" si="92"/>
        <v>0</v>
      </c>
      <c r="J939" s="360"/>
      <c r="K939" s="360"/>
      <c r="L939" s="360"/>
      <c r="M939" s="360"/>
      <c r="N939" s="360"/>
      <c r="O939" s="360">
        <v>0.57999999999999996</v>
      </c>
      <c r="P939" s="360"/>
      <c r="Q939" s="360"/>
      <c r="R939" s="360"/>
      <c r="S939" s="360">
        <f t="shared" si="90"/>
        <v>0</v>
      </c>
      <c r="T939" s="360"/>
      <c r="U939" s="360"/>
      <c r="V939" s="360"/>
      <c r="W939" s="360"/>
      <c r="X939" s="360"/>
      <c r="Y939" s="360"/>
      <c r="Z939" s="360">
        <f t="shared" si="93"/>
        <v>0</v>
      </c>
      <c r="AA939" s="360"/>
      <c r="AB939" s="360"/>
      <c r="AC939" s="360"/>
      <c r="AD939" s="360"/>
      <c r="AE939" s="360"/>
      <c r="AF939" s="360"/>
      <c r="AG939" s="360"/>
      <c r="AH939" s="360"/>
      <c r="AI939" s="360"/>
      <c r="AJ939" s="360"/>
      <c r="AK939" s="360"/>
      <c r="AL939" s="360"/>
      <c r="AM939" s="360"/>
      <c r="AN939" s="360"/>
      <c r="AO939" s="360"/>
      <c r="AP939" s="360">
        <f t="shared" si="94"/>
        <v>0</v>
      </c>
      <c r="AQ939" s="360"/>
      <c r="AR939" s="367"/>
      <c r="AS939" s="367"/>
      <c r="AT939" s="357" t="s">
        <v>34</v>
      </c>
      <c r="AU939" s="368" t="s">
        <v>158</v>
      </c>
      <c r="AV939" s="360" t="s">
        <v>197</v>
      </c>
      <c r="AW939" s="360" t="s">
        <v>198</v>
      </c>
      <c r="AX939" s="357"/>
      <c r="AY939" s="379"/>
      <c r="AZ939" s="380"/>
    </row>
    <row r="940" spans="1:52" s="356" customFormat="1" ht="15.6" customHeight="1">
      <c r="A940" s="357">
        <v>914</v>
      </c>
      <c r="B940" s="357">
        <v>30</v>
      </c>
      <c r="C940" s="357" t="s">
        <v>331</v>
      </c>
      <c r="D940" s="359" t="s">
        <v>2552</v>
      </c>
      <c r="E940" s="360">
        <v>0.2</v>
      </c>
      <c r="F940" s="367"/>
      <c r="G940" s="360" t="s">
        <v>312</v>
      </c>
      <c r="H940" s="360">
        <f t="shared" si="105"/>
        <v>0.2</v>
      </c>
      <c r="I940" s="360">
        <f t="shared" si="92"/>
        <v>0</v>
      </c>
      <c r="J940" s="360"/>
      <c r="K940" s="360"/>
      <c r="L940" s="360"/>
      <c r="M940" s="360"/>
      <c r="N940" s="360"/>
      <c r="O940" s="360"/>
      <c r="P940" s="360"/>
      <c r="Q940" s="360"/>
      <c r="R940" s="360">
        <v>0.2</v>
      </c>
      <c r="S940" s="360">
        <f t="shared" si="90"/>
        <v>0</v>
      </c>
      <c r="T940" s="360"/>
      <c r="U940" s="360"/>
      <c r="V940" s="360"/>
      <c r="W940" s="360"/>
      <c r="X940" s="360"/>
      <c r="Y940" s="360"/>
      <c r="Z940" s="360">
        <f t="shared" si="93"/>
        <v>0</v>
      </c>
      <c r="AA940" s="360"/>
      <c r="AB940" s="360"/>
      <c r="AC940" s="360"/>
      <c r="AD940" s="360"/>
      <c r="AE940" s="360"/>
      <c r="AF940" s="360"/>
      <c r="AG940" s="360"/>
      <c r="AH940" s="360"/>
      <c r="AI940" s="360"/>
      <c r="AJ940" s="360"/>
      <c r="AK940" s="360"/>
      <c r="AL940" s="360"/>
      <c r="AM940" s="360"/>
      <c r="AN940" s="360"/>
      <c r="AO940" s="360"/>
      <c r="AP940" s="360">
        <f t="shared" si="94"/>
        <v>0</v>
      </c>
      <c r="AQ940" s="360"/>
      <c r="AR940" s="367"/>
      <c r="AS940" s="367"/>
      <c r="AT940" s="357" t="s">
        <v>34</v>
      </c>
      <c r="AU940" s="368" t="s">
        <v>158</v>
      </c>
      <c r="AV940" s="360" t="s">
        <v>197</v>
      </c>
      <c r="AW940" s="360" t="s">
        <v>198</v>
      </c>
      <c r="AX940" s="357"/>
      <c r="AY940" s="379"/>
      <c r="AZ940" s="380"/>
    </row>
    <row r="941" spans="1:52" s="356" customFormat="1" ht="99.6" customHeight="1">
      <c r="A941" s="357">
        <v>157</v>
      </c>
      <c r="B941" s="398"/>
      <c r="C941" s="398" t="s">
        <v>331</v>
      </c>
      <c r="D941" s="401" t="s">
        <v>2553</v>
      </c>
      <c r="E941" s="388">
        <v>1.5</v>
      </c>
      <c r="F941" s="402"/>
      <c r="G941" s="388" t="s">
        <v>2554</v>
      </c>
      <c r="H941" s="360">
        <f t="shared" si="105"/>
        <v>1.5</v>
      </c>
      <c r="I941" s="360">
        <f t="shared" si="92"/>
        <v>1</v>
      </c>
      <c r="J941" s="360">
        <v>1</v>
      </c>
      <c r="K941" s="360"/>
      <c r="L941" s="360"/>
      <c r="M941" s="360"/>
      <c r="N941" s="360"/>
      <c r="O941" s="360"/>
      <c r="P941" s="360"/>
      <c r="Q941" s="360"/>
      <c r="R941" s="360"/>
      <c r="S941" s="360">
        <f t="shared" si="90"/>
        <v>0</v>
      </c>
      <c r="T941" s="360"/>
      <c r="U941" s="360"/>
      <c r="V941" s="360"/>
      <c r="W941" s="360"/>
      <c r="X941" s="360"/>
      <c r="Y941" s="360"/>
      <c r="Z941" s="360">
        <f t="shared" si="93"/>
        <v>0.5</v>
      </c>
      <c r="AA941" s="360">
        <v>0.5</v>
      </c>
      <c r="AB941" s="360"/>
      <c r="AC941" s="360"/>
      <c r="AD941" s="360"/>
      <c r="AE941" s="360"/>
      <c r="AF941" s="360"/>
      <c r="AG941" s="360"/>
      <c r="AH941" s="360"/>
      <c r="AI941" s="360"/>
      <c r="AJ941" s="360"/>
      <c r="AK941" s="360"/>
      <c r="AL941" s="360"/>
      <c r="AM941" s="360"/>
      <c r="AN941" s="360"/>
      <c r="AO941" s="360"/>
      <c r="AP941" s="360">
        <f t="shared" si="94"/>
        <v>0</v>
      </c>
      <c r="AQ941" s="360"/>
      <c r="AR941" s="360"/>
      <c r="AS941" s="360"/>
      <c r="AT941" s="403" t="s">
        <v>767</v>
      </c>
      <c r="AU941" s="357" t="s">
        <v>155</v>
      </c>
      <c r="AV941" s="360" t="s">
        <v>197</v>
      </c>
      <c r="AW941" s="360" t="s">
        <v>198</v>
      </c>
      <c r="AX941" s="403"/>
      <c r="AY941" s="403"/>
      <c r="AZ941" s="397"/>
    </row>
    <row r="942" spans="1:52" s="356" customFormat="1" ht="15.6" customHeight="1">
      <c r="A942" s="522" t="s">
        <v>1073</v>
      </c>
      <c r="B942" s="522" t="s">
        <v>1073</v>
      </c>
      <c r="C942" s="522"/>
      <c r="D942" s="374" t="s">
        <v>2555</v>
      </c>
      <c r="E942" s="353"/>
      <c r="F942" s="523"/>
      <c r="G942" s="524"/>
      <c r="H942" s="375"/>
      <c r="I942" s="375">
        <f t="shared" si="92"/>
        <v>0</v>
      </c>
      <c r="J942" s="375"/>
      <c r="K942" s="375"/>
      <c r="L942" s="375"/>
      <c r="M942" s="375"/>
      <c r="N942" s="375"/>
      <c r="O942" s="375"/>
      <c r="P942" s="375"/>
      <c r="Q942" s="375"/>
      <c r="R942" s="375"/>
      <c r="S942" s="375">
        <f t="shared" si="90"/>
        <v>0</v>
      </c>
      <c r="T942" s="375"/>
      <c r="U942" s="375"/>
      <c r="V942" s="375"/>
      <c r="W942" s="375"/>
      <c r="X942" s="375"/>
      <c r="Y942" s="375"/>
      <c r="Z942" s="375">
        <f t="shared" si="93"/>
        <v>0</v>
      </c>
      <c r="AA942" s="375"/>
      <c r="AB942" s="375"/>
      <c r="AC942" s="375"/>
      <c r="AD942" s="375"/>
      <c r="AE942" s="375"/>
      <c r="AF942" s="375"/>
      <c r="AG942" s="375"/>
      <c r="AH942" s="375"/>
      <c r="AI942" s="375"/>
      <c r="AJ942" s="375"/>
      <c r="AK942" s="375"/>
      <c r="AL942" s="375"/>
      <c r="AM942" s="375"/>
      <c r="AN942" s="375"/>
      <c r="AO942" s="375"/>
      <c r="AP942" s="375">
        <f t="shared" si="94"/>
        <v>0</v>
      </c>
      <c r="AQ942" s="375"/>
      <c r="AR942" s="525"/>
      <c r="AS942" s="525"/>
      <c r="AT942" s="526"/>
      <c r="AU942" s="376"/>
      <c r="AV942" s="375"/>
      <c r="AW942" s="375"/>
      <c r="AX942" s="527"/>
      <c r="AY942" s="528"/>
      <c r="AZ942" s="522"/>
    </row>
    <row r="943" spans="1:52" s="356" customFormat="1" ht="15.6" customHeight="1">
      <c r="A943" s="425">
        <v>919</v>
      </c>
      <c r="B943" s="425">
        <v>1</v>
      </c>
      <c r="C943" s="425" t="s">
        <v>337</v>
      </c>
      <c r="D943" s="384" t="s">
        <v>2556</v>
      </c>
      <c r="E943" s="360">
        <v>10</v>
      </c>
      <c r="F943" s="360"/>
      <c r="G943" s="360" t="s">
        <v>311</v>
      </c>
      <c r="H943" s="360">
        <f t="shared" ref="H943:H965" si="106">SUM(I943,L943,M943,N943,O943,P943,Q943,R943,S943,Z943,AP943)</f>
        <v>10</v>
      </c>
      <c r="I943" s="360">
        <f t="shared" si="92"/>
        <v>0</v>
      </c>
      <c r="J943" s="360"/>
      <c r="K943" s="360"/>
      <c r="L943" s="360"/>
      <c r="M943" s="360"/>
      <c r="N943" s="360"/>
      <c r="O943" s="360">
        <v>10</v>
      </c>
      <c r="P943" s="360"/>
      <c r="Q943" s="360"/>
      <c r="R943" s="360"/>
      <c r="S943" s="360">
        <f t="shared" si="90"/>
        <v>0</v>
      </c>
      <c r="T943" s="360"/>
      <c r="U943" s="360"/>
      <c r="V943" s="360"/>
      <c r="W943" s="360"/>
      <c r="X943" s="360"/>
      <c r="Y943" s="360"/>
      <c r="Z943" s="360">
        <f t="shared" si="93"/>
        <v>0</v>
      </c>
      <c r="AA943" s="360"/>
      <c r="AB943" s="360"/>
      <c r="AC943" s="360"/>
      <c r="AD943" s="360"/>
      <c r="AE943" s="360"/>
      <c r="AF943" s="360"/>
      <c r="AG943" s="360"/>
      <c r="AH943" s="360"/>
      <c r="AI943" s="360"/>
      <c r="AJ943" s="360"/>
      <c r="AK943" s="360"/>
      <c r="AL943" s="360"/>
      <c r="AM943" s="360"/>
      <c r="AN943" s="360"/>
      <c r="AO943" s="360"/>
      <c r="AP943" s="360">
        <f t="shared" si="94"/>
        <v>0</v>
      </c>
      <c r="AQ943" s="360"/>
      <c r="AR943" s="360"/>
      <c r="AS943" s="360"/>
      <c r="AT943" s="364" t="s">
        <v>3225</v>
      </c>
      <c r="AU943" s="358" t="s">
        <v>1799</v>
      </c>
      <c r="AV943" s="360" t="s">
        <v>196</v>
      </c>
      <c r="AW943" s="360" t="s">
        <v>198</v>
      </c>
      <c r="AX943" s="364"/>
      <c r="AY943" s="379" t="s">
        <v>3198</v>
      </c>
      <c r="AZ943" s="385" t="s">
        <v>1696</v>
      </c>
    </row>
    <row r="944" spans="1:52" s="356" customFormat="1" ht="15.6" customHeight="1">
      <c r="A944" s="425">
        <v>941</v>
      </c>
      <c r="B944" s="425">
        <v>2</v>
      </c>
      <c r="C944" s="357" t="s">
        <v>337</v>
      </c>
      <c r="D944" s="359" t="s">
        <v>2557</v>
      </c>
      <c r="E944" s="360">
        <v>5</v>
      </c>
      <c r="F944" s="367"/>
      <c r="G944" s="360" t="s">
        <v>311</v>
      </c>
      <c r="H944" s="360">
        <f t="shared" si="106"/>
        <v>5</v>
      </c>
      <c r="I944" s="360">
        <f t="shared" si="92"/>
        <v>0</v>
      </c>
      <c r="J944" s="360"/>
      <c r="K944" s="360"/>
      <c r="L944" s="360"/>
      <c r="M944" s="360"/>
      <c r="N944" s="360"/>
      <c r="O944" s="360">
        <v>5</v>
      </c>
      <c r="P944" s="360"/>
      <c r="Q944" s="360"/>
      <c r="R944" s="360"/>
      <c r="S944" s="360">
        <f t="shared" si="90"/>
        <v>0</v>
      </c>
      <c r="T944" s="360"/>
      <c r="U944" s="360"/>
      <c r="V944" s="360"/>
      <c r="W944" s="360"/>
      <c r="X944" s="360"/>
      <c r="Y944" s="360"/>
      <c r="Z944" s="360">
        <f t="shared" si="93"/>
        <v>0</v>
      </c>
      <c r="AA944" s="360"/>
      <c r="AB944" s="360"/>
      <c r="AC944" s="360"/>
      <c r="AD944" s="360"/>
      <c r="AE944" s="360"/>
      <c r="AF944" s="360"/>
      <c r="AG944" s="360"/>
      <c r="AH944" s="360"/>
      <c r="AI944" s="360"/>
      <c r="AJ944" s="360"/>
      <c r="AK944" s="360"/>
      <c r="AL944" s="360"/>
      <c r="AM944" s="360"/>
      <c r="AN944" s="360"/>
      <c r="AO944" s="360"/>
      <c r="AP944" s="360">
        <f t="shared" si="94"/>
        <v>0</v>
      </c>
      <c r="AQ944" s="360"/>
      <c r="AR944" s="367"/>
      <c r="AS944" s="367"/>
      <c r="AT944" s="357" t="s">
        <v>1074</v>
      </c>
      <c r="AU944" s="368" t="s">
        <v>1801</v>
      </c>
      <c r="AV944" s="360" t="s">
        <v>197</v>
      </c>
      <c r="AW944" s="360" t="s">
        <v>198</v>
      </c>
      <c r="AX944" s="357"/>
      <c r="AY944" s="379"/>
      <c r="AZ944" s="380"/>
    </row>
    <row r="945" spans="1:52" s="356" customFormat="1" ht="31.15" customHeight="1">
      <c r="A945" s="425">
        <v>941</v>
      </c>
      <c r="B945" s="425">
        <v>4</v>
      </c>
      <c r="C945" s="357" t="s">
        <v>337</v>
      </c>
      <c r="D945" s="359" t="s">
        <v>884</v>
      </c>
      <c r="E945" s="360">
        <v>0.04</v>
      </c>
      <c r="F945" s="367"/>
      <c r="G945" s="360" t="s">
        <v>305</v>
      </c>
      <c r="H945" s="360">
        <f t="shared" si="106"/>
        <v>0.04</v>
      </c>
      <c r="I945" s="360">
        <f t="shared" si="92"/>
        <v>0.04</v>
      </c>
      <c r="J945" s="360"/>
      <c r="K945" s="360">
        <v>0.04</v>
      </c>
      <c r="L945" s="360"/>
      <c r="M945" s="360"/>
      <c r="N945" s="360"/>
      <c r="O945" s="360"/>
      <c r="P945" s="360"/>
      <c r="Q945" s="360"/>
      <c r="R945" s="360"/>
      <c r="S945" s="360">
        <f t="shared" si="90"/>
        <v>0</v>
      </c>
      <c r="T945" s="360"/>
      <c r="U945" s="360"/>
      <c r="V945" s="360"/>
      <c r="W945" s="360"/>
      <c r="X945" s="360"/>
      <c r="Y945" s="360"/>
      <c r="Z945" s="360">
        <f t="shared" si="93"/>
        <v>0</v>
      </c>
      <c r="AA945" s="360"/>
      <c r="AB945" s="360"/>
      <c r="AC945" s="360"/>
      <c r="AD945" s="360"/>
      <c r="AE945" s="360"/>
      <c r="AF945" s="360"/>
      <c r="AG945" s="360"/>
      <c r="AH945" s="360"/>
      <c r="AI945" s="360"/>
      <c r="AJ945" s="360"/>
      <c r="AK945" s="360"/>
      <c r="AL945" s="360"/>
      <c r="AM945" s="360"/>
      <c r="AN945" s="360"/>
      <c r="AO945" s="360"/>
      <c r="AP945" s="360">
        <f t="shared" si="94"/>
        <v>0</v>
      </c>
      <c r="AQ945" s="360"/>
      <c r="AR945" s="367"/>
      <c r="AS945" s="367"/>
      <c r="AT945" s="357" t="s">
        <v>569</v>
      </c>
      <c r="AU945" s="368" t="s">
        <v>160</v>
      </c>
      <c r="AV945" s="360" t="s">
        <v>197</v>
      </c>
      <c r="AW945" s="360" t="s">
        <v>198</v>
      </c>
      <c r="AX945" s="357"/>
      <c r="AY945" s="379"/>
      <c r="AZ945" s="380"/>
    </row>
    <row r="946" spans="1:52" s="356" customFormat="1" ht="33.6" customHeight="1">
      <c r="A946" s="425">
        <v>941</v>
      </c>
      <c r="B946" s="425">
        <v>5</v>
      </c>
      <c r="C946" s="357" t="s">
        <v>337</v>
      </c>
      <c r="D946" s="359" t="s">
        <v>885</v>
      </c>
      <c r="E946" s="360">
        <v>0.7</v>
      </c>
      <c r="F946" s="367"/>
      <c r="G946" s="360" t="s">
        <v>311</v>
      </c>
      <c r="H946" s="360">
        <f t="shared" si="106"/>
        <v>0.7</v>
      </c>
      <c r="I946" s="360">
        <f t="shared" si="92"/>
        <v>0</v>
      </c>
      <c r="J946" s="360"/>
      <c r="K946" s="360"/>
      <c r="L946" s="360"/>
      <c r="M946" s="360"/>
      <c r="N946" s="360"/>
      <c r="O946" s="360">
        <v>0.7</v>
      </c>
      <c r="P946" s="360"/>
      <c r="Q946" s="360"/>
      <c r="R946" s="360"/>
      <c r="S946" s="360">
        <f t="shared" si="90"/>
        <v>0</v>
      </c>
      <c r="T946" s="360"/>
      <c r="U946" s="360"/>
      <c r="V946" s="360"/>
      <c r="W946" s="360"/>
      <c r="X946" s="360"/>
      <c r="Y946" s="360"/>
      <c r="Z946" s="360">
        <f t="shared" si="93"/>
        <v>0</v>
      </c>
      <c r="AA946" s="360"/>
      <c r="AB946" s="360"/>
      <c r="AC946" s="360"/>
      <c r="AD946" s="360"/>
      <c r="AE946" s="360"/>
      <c r="AF946" s="360"/>
      <c r="AG946" s="360"/>
      <c r="AH946" s="360"/>
      <c r="AI946" s="360"/>
      <c r="AJ946" s="360"/>
      <c r="AK946" s="360"/>
      <c r="AL946" s="360"/>
      <c r="AM946" s="360"/>
      <c r="AN946" s="360"/>
      <c r="AO946" s="360"/>
      <c r="AP946" s="360">
        <f t="shared" si="94"/>
        <v>0</v>
      </c>
      <c r="AQ946" s="360"/>
      <c r="AR946" s="367"/>
      <c r="AS946" s="367"/>
      <c r="AT946" s="357" t="s">
        <v>1529</v>
      </c>
      <c r="AU946" s="368" t="s">
        <v>158</v>
      </c>
      <c r="AV946" s="360" t="s">
        <v>197</v>
      </c>
      <c r="AW946" s="360" t="s">
        <v>198</v>
      </c>
      <c r="AX946" s="357"/>
      <c r="AY946" s="379"/>
      <c r="AZ946" s="380"/>
    </row>
    <row r="947" spans="1:52" s="356" customFormat="1" ht="39.6" customHeight="1">
      <c r="A947" s="425">
        <v>941</v>
      </c>
      <c r="B947" s="425">
        <v>6</v>
      </c>
      <c r="C947" s="357" t="s">
        <v>337</v>
      </c>
      <c r="D947" s="359" t="s">
        <v>886</v>
      </c>
      <c r="E947" s="360">
        <v>0.2</v>
      </c>
      <c r="F947" s="367"/>
      <c r="G947" s="360" t="s">
        <v>312</v>
      </c>
      <c r="H947" s="360">
        <f t="shared" si="106"/>
        <v>0.2</v>
      </c>
      <c r="I947" s="360">
        <f t="shared" si="92"/>
        <v>0</v>
      </c>
      <c r="J947" s="360"/>
      <c r="K947" s="360"/>
      <c r="L947" s="360"/>
      <c r="M947" s="360"/>
      <c r="N947" s="360"/>
      <c r="O947" s="360"/>
      <c r="P947" s="360"/>
      <c r="Q947" s="360"/>
      <c r="R947" s="360">
        <v>0.2</v>
      </c>
      <c r="S947" s="360">
        <f t="shared" si="90"/>
        <v>0</v>
      </c>
      <c r="T947" s="360"/>
      <c r="U947" s="360"/>
      <c r="V947" s="360"/>
      <c r="W947" s="360"/>
      <c r="X947" s="360"/>
      <c r="Y947" s="360"/>
      <c r="Z947" s="360">
        <f t="shared" si="93"/>
        <v>0</v>
      </c>
      <c r="AA947" s="360"/>
      <c r="AB947" s="360"/>
      <c r="AC947" s="360"/>
      <c r="AD947" s="360"/>
      <c r="AE947" s="360"/>
      <c r="AF947" s="360"/>
      <c r="AG947" s="360"/>
      <c r="AH947" s="360"/>
      <c r="AI947" s="360"/>
      <c r="AJ947" s="360"/>
      <c r="AK947" s="360"/>
      <c r="AL947" s="360"/>
      <c r="AM947" s="360"/>
      <c r="AN947" s="360"/>
      <c r="AO947" s="360"/>
      <c r="AP947" s="360">
        <f t="shared" si="94"/>
        <v>0</v>
      </c>
      <c r="AQ947" s="360"/>
      <c r="AR947" s="367"/>
      <c r="AS947" s="367"/>
      <c r="AT947" s="357" t="s">
        <v>2558</v>
      </c>
      <c r="AU947" s="368" t="s">
        <v>1796</v>
      </c>
      <c r="AV947" s="360" t="s">
        <v>197</v>
      </c>
      <c r="AW947" s="360" t="s">
        <v>198</v>
      </c>
      <c r="AX947" s="357"/>
      <c r="AY947" s="379"/>
      <c r="AZ947" s="380"/>
    </row>
    <row r="948" spans="1:52" s="356" customFormat="1" ht="39.6" customHeight="1">
      <c r="A948" s="425">
        <v>941</v>
      </c>
      <c r="B948" s="425">
        <v>7</v>
      </c>
      <c r="C948" s="357" t="s">
        <v>337</v>
      </c>
      <c r="D948" s="359" t="s">
        <v>887</v>
      </c>
      <c r="E948" s="360">
        <v>0.1</v>
      </c>
      <c r="F948" s="367"/>
      <c r="G948" s="360" t="s">
        <v>311</v>
      </c>
      <c r="H948" s="360">
        <f t="shared" si="106"/>
        <v>0.1</v>
      </c>
      <c r="I948" s="360">
        <f t="shared" si="92"/>
        <v>0</v>
      </c>
      <c r="J948" s="360"/>
      <c r="K948" s="360"/>
      <c r="L948" s="360"/>
      <c r="M948" s="360"/>
      <c r="N948" s="360"/>
      <c r="O948" s="360">
        <v>0.1</v>
      </c>
      <c r="P948" s="360"/>
      <c r="Q948" s="360"/>
      <c r="R948" s="360"/>
      <c r="S948" s="360">
        <f t="shared" si="90"/>
        <v>0</v>
      </c>
      <c r="T948" s="360"/>
      <c r="U948" s="360"/>
      <c r="V948" s="360"/>
      <c r="W948" s="360"/>
      <c r="X948" s="360"/>
      <c r="Y948" s="360"/>
      <c r="Z948" s="360">
        <f t="shared" si="93"/>
        <v>0</v>
      </c>
      <c r="AA948" s="360"/>
      <c r="AB948" s="360"/>
      <c r="AC948" s="360"/>
      <c r="AD948" s="360"/>
      <c r="AE948" s="360"/>
      <c r="AF948" s="360"/>
      <c r="AG948" s="360"/>
      <c r="AH948" s="360"/>
      <c r="AI948" s="360"/>
      <c r="AJ948" s="360"/>
      <c r="AK948" s="360"/>
      <c r="AL948" s="360"/>
      <c r="AM948" s="360"/>
      <c r="AN948" s="360"/>
      <c r="AO948" s="360"/>
      <c r="AP948" s="360">
        <f t="shared" si="94"/>
        <v>0</v>
      </c>
      <c r="AQ948" s="360"/>
      <c r="AR948" s="367"/>
      <c r="AS948" s="367"/>
      <c r="AT948" s="357" t="s">
        <v>74</v>
      </c>
      <c r="AU948" s="368" t="s">
        <v>1800</v>
      </c>
      <c r="AV948" s="360" t="s">
        <v>197</v>
      </c>
      <c r="AW948" s="360" t="s">
        <v>198</v>
      </c>
      <c r="AX948" s="357"/>
      <c r="AY948" s="379"/>
      <c r="AZ948" s="380"/>
    </row>
    <row r="949" spans="1:52" s="356" customFormat="1" ht="63.6" customHeight="1">
      <c r="A949" s="425"/>
      <c r="B949" s="425">
        <v>8</v>
      </c>
      <c r="C949" s="357" t="s">
        <v>337</v>
      </c>
      <c r="D949" s="359" t="s">
        <v>870</v>
      </c>
      <c r="E949" s="360">
        <v>0.05</v>
      </c>
      <c r="F949" s="367"/>
      <c r="G949" s="360" t="s">
        <v>308</v>
      </c>
      <c r="H949" s="360">
        <f t="shared" si="106"/>
        <v>0.05</v>
      </c>
      <c r="I949" s="360">
        <f t="shared" si="92"/>
        <v>0</v>
      </c>
      <c r="J949" s="360"/>
      <c r="K949" s="360"/>
      <c r="L949" s="360"/>
      <c r="M949" s="360"/>
      <c r="N949" s="360">
        <v>0.05</v>
      </c>
      <c r="O949" s="360"/>
      <c r="P949" s="360"/>
      <c r="Q949" s="360"/>
      <c r="R949" s="360"/>
      <c r="S949" s="360">
        <f t="shared" si="90"/>
        <v>0</v>
      </c>
      <c r="T949" s="360"/>
      <c r="U949" s="360"/>
      <c r="V949" s="360"/>
      <c r="W949" s="360"/>
      <c r="X949" s="360"/>
      <c r="Y949" s="360"/>
      <c r="Z949" s="360">
        <f t="shared" si="93"/>
        <v>0</v>
      </c>
      <c r="AA949" s="360"/>
      <c r="AB949" s="360"/>
      <c r="AC949" s="360"/>
      <c r="AD949" s="360"/>
      <c r="AE949" s="360"/>
      <c r="AF949" s="360"/>
      <c r="AG949" s="360"/>
      <c r="AH949" s="360"/>
      <c r="AI949" s="360"/>
      <c r="AJ949" s="360"/>
      <c r="AK949" s="360"/>
      <c r="AL949" s="360"/>
      <c r="AM949" s="360"/>
      <c r="AN949" s="360"/>
      <c r="AO949" s="360"/>
      <c r="AP949" s="360">
        <f t="shared" si="94"/>
        <v>0</v>
      </c>
      <c r="AQ949" s="360"/>
      <c r="AR949" s="367"/>
      <c r="AS949" s="367"/>
      <c r="AT949" s="357" t="s">
        <v>2559</v>
      </c>
      <c r="AU949" s="498" t="s">
        <v>157</v>
      </c>
      <c r="AV949" s="360" t="s">
        <v>197</v>
      </c>
      <c r="AW949" s="360" t="s">
        <v>198</v>
      </c>
      <c r="AX949" s="357"/>
      <c r="AY949" s="379"/>
      <c r="AZ949" s="380"/>
    </row>
    <row r="950" spans="1:52" s="356" customFormat="1" ht="53.45" customHeight="1">
      <c r="A950" s="425"/>
      <c r="B950" s="425">
        <v>9</v>
      </c>
      <c r="C950" s="357" t="s">
        <v>337</v>
      </c>
      <c r="D950" s="359" t="s">
        <v>871</v>
      </c>
      <c r="E950" s="360">
        <v>0.04</v>
      </c>
      <c r="F950" s="367"/>
      <c r="G950" s="360" t="s">
        <v>308</v>
      </c>
      <c r="H950" s="360">
        <f t="shared" si="106"/>
        <v>0.04</v>
      </c>
      <c r="I950" s="360">
        <f t="shared" si="92"/>
        <v>0</v>
      </c>
      <c r="J950" s="360"/>
      <c r="K950" s="360"/>
      <c r="L950" s="360"/>
      <c r="M950" s="360"/>
      <c r="N950" s="360">
        <v>0.04</v>
      </c>
      <c r="O950" s="360"/>
      <c r="P950" s="360"/>
      <c r="Q950" s="360"/>
      <c r="R950" s="360"/>
      <c r="S950" s="360">
        <f t="shared" si="90"/>
        <v>0</v>
      </c>
      <c r="T950" s="360"/>
      <c r="U950" s="360"/>
      <c r="V950" s="360"/>
      <c r="W950" s="360"/>
      <c r="X950" s="360"/>
      <c r="Y950" s="360"/>
      <c r="Z950" s="360">
        <f t="shared" si="93"/>
        <v>0</v>
      </c>
      <c r="AA950" s="360"/>
      <c r="AB950" s="360"/>
      <c r="AC950" s="360"/>
      <c r="AD950" s="360"/>
      <c r="AE950" s="360"/>
      <c r="AF950" s="360"/>
      <c r="AG950" s="360"/>
      <c r="AH950" s="360"/>
      <c r="AI950" s="360"/>
      <c r="AJ950" s="360"/>
      <c r="AK950" s="360"/>
      <c r="AL950" s="360"/>
      <c r="AM950" s="360"/>
      <c r="AN950" s="360"/>
      <c r="AO950" s="360"/>
      <c r="AP950" s="360">
        <f t="shared" si="94"/>
        <v>0</v>
      </c>
      <c r="AQ950" s="360"/>
      <c r="AR950" s="367"/>
      <c r="AS950" s="367"/>
      <c r="AT950" s="357" t="s">
        <v>889</v>
      </c>
      <c r="AU950" s="498" t="s">
        <v>1799</v>
      </c>
      <c r="AV950" s="360" t="s">
        <v>197</v>
      </c>
      <c r="AW950" s="360" t="s">
        <v>198</v>
      </c>
      <c r="AX950" s="357"/>
      <c r="AY950" s="379"/>
      <c r="AZ950" s="380"/>
    </row>
    <row r="951" spans="1:52" s="356" customFormat="1" ht="57.6" customHeight="1">
      <c r="A951" s="425"/>
      <c r="B951" s="425">
        <v>10</v>
      </c>
      <c r="C951" s="357" t="s">
        <v>337</v>
      </c>
      <c r="D951" s="359" t="s">
        <v>872</v>
      </c>
      <c r="E951" s="360">
        <v>0.04</v>
      </c>
      <c r="F951" s="367"/>
      <c r="G951" s="360" t="s">
        <v>888</v>
      </c>
      <c r="H951" s="360">
        <f t="shared" si="106"/>
        <v>0.04</v>
      </c>
      <c r="I951" s="360">
        <f t="shared" si="92"/>
        <v>0</v>
      </c>
      <c r="J951" s="360"/>
      <c r="K951" s="360"/>
      <c r="L951" s="360">
        <v>0.02</v>
      </c>
      <c r="M951" s="360"/>
      <c r="N951" s="360">
        <v>0.02</v>
      </c>
      <c r="O951" s="360"/>
      <c r="P951" s="360"/>
      <c r="Q951" s="360"/>
      <c r="R951" s="360"/>
      <c r="S951" s="360">
        <f t="shared" si="90"/>
        <v>0</v>
      </c>
      <c r="T951" s="360"/>
      <c r="U951" s="360"/>
      <c r="V951" s="360"/>
      <c r="W951" s="360"/>
      <c r="X951" s="360"/>
      <c r="Y951" s="360"/>
      <c r="Z951" s="360">
        <f t="shared" si="93"/>
        <v>0</v>
      </c>
      <c r="AA951" s="360"/>
      <c r="AB951" s="360"/>
      <c r="AC951" s="360"/>
      <c r="AD951" s="360"/>
      <c r="AE951" s="360"/>
      <c r="AF951" s="360"/>
      <c r="AG951" s="360"/>
      <c r="AH951" s="360"/>
      <c r="AI951" s="360"/>
      <c r="AJ951" s="360"/>
      <c r="AK951" s="360"/>
      <c r="AL951" s="360"/>
      <c r="AM951" s="360"/>
      <c r="AN951" s="360"/>
      <c r="AO951" s="360"/>
      <c r="AP951" s="360">
        <f t="shared" si="94"/>
        <v>0</v>
      </c>
      <c r="AQ951" s="360"/>
      <c r="AR951" s="367"/>
      <c r="AS951" s="367"/>
      <c r="AT951" s="357" t="s">
        <v>889</v>
      </c>
      <c r="AU951" s="498" t="s">
        <v>159</v>
      </c>
      <c r="AV951" s="360" t="s">
        <v>197</v>
      </c>
      <c r="AW951" s="360" t="s">
        <v>198</v>
      </c>
      <c r="AX951" s="357"/>
      <c r="AY951" s="379"/>
      <c r="AZ951" s="380"/>
    </row>
    <row r="952" spans="1:52" s="356" customFormat="1" ht="31.15" customHeight="1">
      <c r="A952" s="425"/>
      <c r="B952" s="425">
        <v>11</v>
      </c>
      <c r="C952" s="357" t="s">
        <v>337</v>
      </c>
      <c r="D952" s="359" t="s">
        <v>873</v>
      </c>
      <c r="E952" s="360">
        <v>0.02</v>
      </c>
      <c r="F952" s="367"/>
      <c r="G952" s="360" t="s">
        <v>308</v>
      </c>
      <c r="H952" s="360">
        <f t="shared" si="106"/>
        <v>0.02</v>
      </c>
      <c r="I952" s="360">
        <f t="shared" si="92"/>
        <v>0</v>
      </c>
      <c r="J952" s="360"/>
      <c r="K952" s="360"/>
      <c r="L952" s="360"/>
      <c r="M952" s="360"/>
      <c r="N952" s="360">
        <v>0.02</v>
      </c>
      <c r="O952" s="360"/>
      <c r="P952" s="360"/>
      <c r="Q952" s="360"/>
      <c r="R952" s="360"/>
      <c r="S952" s="360">
        <f t="shared" si="90"/>
        <v>0</v>
      </c>
      <c r="T952" s="360"/>
      <c r="U952" s="360"/>
      <c r="V952" s="360"/>
      <c r="W952" s="360"/>
      <c r="X952" s="360"/>
      <c r="Y952" s="360"/>
      <c r="Z952" s="360">
        <f t="shared" si="93"/>
        <v>0</v>
      </c>
      <c r="AA952" s="360"/>
      <c r="AB952" s="360"/>
      <c r="AC952" s="360"/>
      <c r="AD952" s="360"/>
      <c r="AE952" s="360"/>
      <c r="AF952" s="360"/>
      <c r="AG952" s="360"/>
      <c r="AH952" s="360"/>
      <c r="AI952" s="360"/>
      <c r="AJ952" s="360"/>
      <c r="AK952" s="360"/>
      <c r="AL952" s="360"/>
      <c r="AM952" s="360"/>
      <c r="AN952" s="360"/>
      <c r="AO952" s="360"/>
      <c r="AP952" s="360">
        <f t="shared" si="94"/>
        <v>0</v>
      </c>
      <c r="AQ952" s="360"/>
      <c r="AR952" s="367"/>
      <c r="AS952" s="367"/>
      <c r="AT952" s="357"/>
      <c r="AU952" s="498" t="s">
        <v>1795</v>
      </c>
      <c r="AV952" s="360" t="s">
        <v>197</v>
      </c>
      <c r="AW952" s="360" t="s">
        <v>198</v>
      </c>
      <c r="AX952" s="357"/>
      <c r="AY952" s="379"/>
      <c r="AZ952" s="380"/>
    </row>
    <row r="953" spans="1:52" s="356" customFormat="1" ht="28.9" customHeight="1">
      <c r="A953" s="425"/>
      <c r="B953" s="425">
        <v>12</v>
      </c>
      <c r="C953" s="357" t="s">
        <v>337</v>
      </c>
      <c r="D953" s="359" t="s">
        <v>874</v>
      </c>
      <c r="E953" s="360">
        <v>0.02</v>
      </c>
      <c r="F953" s="367"/>
      <c r="G953" s="360" t="s">
        <v>308</v>
      </c>
      <c r="H953" s="360">
        <f t="shared" si="106"/>
        <v>0.02</v>
      </c>
      <c r="I953" s="360">
        <f t="shared" si="92"/>
        <v>0</v>
      </c>
      <c r="J953" s="360"/>
      <c r="K953" s="360"/>
      <c r="L953" s="360"/>
      <c r="M953" s="360"/>
      <c r="N953" s="360">
        <v>0.02</v>
      </c>
      <c r="O953" s="360"/>
      <c r="P953" s="360"/>
      <c r="Q953" s="360"/>
      <c r="R953" s="360"/>
      <c r="S953" s="360">
        <f t="shared" si="90"/>
        <v>0</v>
      </c>
      <c r="T953" s="360"/>
      <c r="U953" s="360"/>
      <c r="V953" s="360"/>
      <c r="W953" s="360"/>
      <c r="X953" s="360"/>
      <c r="Y953" s="360"/>
      <c r="Z953" s="360">
        <f t="shared" si="93"/>
        <v>0</v>
      </c>
      <c r="AA953" s="360"/>
      <c r="AB953" s="360"/>
      <c r="AC953" s="360"/>
      <c r="AD953" s="360"/>
      <c r="AE953" s="360"/>
      <c r="AF953" s="360"/>
      <c r="AG953" s="360"/>
      <c r="AH953" s="360"/>
      <c r="AI953" s="360"/>
      <c r="AJ953" s="360"/>
      <c r="AK953" s="360"/>
      <c r="AL953" s="360"/>
      <c r="AM953" s="360"/>
      <c r="AN953" s="360"/>
      <c r="AO953" s="360"/>
      <c r="AP953" s="360">
        <f t="shared" si="94"/>
        <v>0</v>
      </c>
      <c r="AQ953" s="360"/>
      <c r="AR953" s="367"/>
      <c r="AS953" s="367"/>
      <c r="AT953" s="357"/>
      <c r="AU953" s="498" t="s">
        <v>1797</v>
      </c>
      <c r="AV953" s="360" t="s">
        <v>197</v>
      </c>
      <c r="AW953" s="360" t="s">
        <v>198</v>
      </c>
      <c r="AX953" s="357"/>
      <c r="AY953" s="379"/>
      <c r="AZ953" s="380"/>
    </row>
    <row r="954" spans="1:52" s="356" customFormat="1" ht="31.15" customHeight="1">
      <c r="A954" s="425"/>
      <c r="B954" s="425">
        <v>13</v>
      </c>
      <c r="C954" s="357" t="s">
        <v>337</v>
      </c>
      <c r="D954" s="359" t="s">
        <v>875</v>
      </c>
      <c r="E954" s="360">
        <v>0.02</v>
      </c>
      <c r="F954" s="367"/>
      <c r="G954" s="360" t="s">
        <v>308</v>
      </c>
      <c r="H954" s="360">
        <f t="shared" si="106"/>
        <v>0.02</v>
      </c>
      <c r="I954" s="360">
        <f t="shared" si="92"/>
        <v>0</v>
      </c>
      <c r="J954" s="360"/>
      <c r="K954" s="360"/>
      <c r="L954" s="360"/>
      <c r="M954" s="360"/>
      <c r="N954" s="360">
        <v>0.02</v>
      </c>
      <c r="O954" s="360"/>
      <c r="P954" s="360"/>
      <c r="Q954" s="360"/>
      <c r="R954" s="360"/>
      <c r="S954" s="360">
        <f t="shared" si="90"/>
        <v>0</v>
      </c>
      <c r="T954" s="360"/>
      <c r="U954" s="360"/>
      <c r="V954" s="360"/>
      <c r="W954" s="360"/>
      <c r="X954" s="360"/>
      <c r="Y954" s="360"/>
      <c r="Z954" s="360">
        <f t="shared" si="93"/>
        <v>0</v>
      </c>
      <c r="AA954" s="360"/>
      <c r="AB954" s="360"/>
      <c r="AC954" s="360"/>
      <c r="AD954" s="360"/>
      <c r="AE954" s="360"/>
      <c r="AF954" s="360"/>
      <c r="AG954" s="360"/>
      <c r="AH954" s="360"/>
      <c r="AI954" s="360"/>
      <c r="AJ954" s="360"/>
      <c r="AK954" s="360"/>
      <c r="AL954" s="360"/>
      <c r="AM954" s="360"/>
      <c r="AN954" s="360"/>
      <c r="AO954" s="360"/>
      <c r="AP954" s="360">
        <f t="shared" si="94"/>
        <v>0</v>
      </c>
      <c r="AQ954" s="360"/>
      <c r="AR954" s="367"/>
      <c r="AS954" s="367"/>
      <c r="AT954" s="357"/>
      <c r="AU954" s="498" t="s">
        <v>161</v>
      </c>
      <c r="AV954" s="360" t="s">
        <v>197</v>
      </c>
      <c r="AW954" s="360" t="s">
        <v>198</v>
      </c>
      <c r="AX954" s="357"/>
      <c r="AY954" s="379"/>
      <c r="AZ954" s="380"/>
    </row>
    <row r="955" spans="1:52" s="356" customFormat="1" ht="31.15" customHeight="1">
      <c r="A955" s="425"/>
      <c r="B955" s="425">
        <v>14</v>
      </c>
      <c r="C955" s="357" t="s">
        <v>337</v>
      </c>
      <c r="D955" s="359" t="s">
        <v>876</v>
      </c>
      <c r="E955" s="360">
        <v>0.02</v>
      </c>
      <c r="F955" s="367"/>
      <c r="G955" s="360" t="s">
        <v>308</v>
      </c>
      <c r="H955" s="360">
        <f t="shared" si="106"/>
        <v>0.02</v>
      </c>
      <c r="I955" s="360">
        <f t="shared" si="92"/>
        <v>0</v>
      </c>
      <c r="J955" s="360"/>
      <c r="K955" s="360"/>
      <c r="L955" s="360"/>
      <c r="M955" s="360"/>
      <c r="N955" s="360">
        <v>0.02</v>
      </c>
      <c r="O955" s="360"/>
      <c r="P955" s="360"/>
      <c r="Q955" s="360"/>
      <c r="R955" s="360"/>
      <c r="S955" s="360">
        <f t="shared" si="90"/>
        <v>0</v>
      </c>
      <c r="T955" s="360"/>
      <c r="U955" s="360"/>
      <c r="V955" s="360"/>
      <c r="W955" s="360"/>
      <c r="X955" s="360"/>
      <c r="Y955" s="360"/>
      <c r="Z955" s="360">
        <f t="shared" si="93"/>
        <v>0</v>
      </c>
      <c r="AA955" s="360"/>
      <c r="AB955" s="360"/>
      <c r="AC955" s="360"/>
      <c r="AD955" s="360"/>
      <c r="AE955" s="360"/>
      <c r="AF955" s="360"/>
      <c r="AG955" s="360"/>
      <c r="AH955" s="360"/>
      <c r="AI955" s="360"/>
      <c r="AJ955" s="360"/>
      <c r="AK955" s="360"/>
      <c r="AL955" s="360"/>
      <c r="AM955" s="360"/>
      <c r="AN955" s="360"/>
      <c r="AO955" s="360"/>
      <c r="AP955" s="360">
        <f t="shared" si="94"/>
        <v>0</v>
      </c>
      <c r="AQ955" s="360"/>
      <c r="AR955" s="367"/>
      <c r="AS955" s="367"/>
      <c r="AT955" s="357"/>
      <c r="AU955" s="498" t="s">
        <v>153</v>
      </c>
      <c r="AV955" s="360" t="s">
        <v>197</v>
      </c>
      <c r="AW955" s="360" t="s">
        <v>198</v>
      </c>
      <c r="AX955" s="357"/>
      <c r="AY955" s="379"/>
      <c r="AZ955" s="380"/>
    </row>
    <row r="956" spans="1:52" s="356" customFormat="1" ht="33.6" customHeight="1">
      <c r="A956" s="425"/>
      <c r="B956" s="425">
        <v>15</v>
      </c>
      <c r="C956" s="357" t="s">
        <v>337</v>
      </c>
      <c r="D956" s="359" t="s">
        <v>877</v>
      </c>
      <c r="E956" s="360">
        <v>0.02</v>
      </c>
      <c r="F956" s="367"/>
      <c r="G956" s="360" t="s">
        <v>308</v>
      </c>
      <c r="H956" s="360">
        <f t="shared" si="106"/>
        <v>0.02</v>
      </c>
      <c r="I956" s="360">
        <f t="shared" si="92"/>
        <v>0</v>
      </c>
      <c r="J956" s="360"/>
      <c r="K956" s="360"/>
      <c r="L956" s="360"/>
      <c r="M956" s="360"/>
      <c r="N956" s="360">
        <v>0.02</v>
      </c>
      <c r="O956" s="360"/>
      <c r="P956" s="360"/>
      <c r="Q956" s="360"/>
      <c r="R956" s="360"/>
      <c r="S956" s="360">
        <f t="shared" si="90"/>
        <v>0</v>
      </c>
      <c r="T956" s="360"/>
      <c r="U956" s="360"/>
      <c r="V956" s="360"/>
      <c r="W956" s="360"/>
      <c r="X956" s="360"/>
      <c r="Y956" s="360"/>
      <c r="Z956" s="360">
        <f t="shared" si="93"/>
        <v>0</v>
      </c>
      <c r="AA956" s="360"/>
      <c r="AB956" s="360"/>
      <c r="AC956" s="360"/>
      <c r="AD956" s="360"/>
      <c r="AE956" s="360"/>
      <c r="AF956" s="360"/>
      <c r="AG956" s="360"/>
      <c r="AH956" s="360"/>
      <c r="AI956" s="360"/>
      <c r="AJ956" s="360"/>
      <c r="AK956" s="360"/>
      <c r="AL956" s="360"/>
      <c r="AM956" s="360"/>
      <c r="AN956" s="360"/>
      <c r="AO956" s="360"/>
      <c r="AP956" s="360">
        <f t="shared" si="94"/>
        <v>0</v>
      </c>
      <c r="AQ956" s="360"/>
      <c r="AR956" s="367"/>
      <c r="AS956" s="367"/>
      <c r="AT956" s="357"/>
      <c r="AU956" s="498" t="s">
        <v>1801</v>
      </c>
      <c r="AV956" s="360" t="s">
        <v>197</v>
      </c>
      <c r="AW956" s="360" t="s">
        <v>198</v>
      </c>
      <c r="AX956" s="357"/>
      <c r="AY956" s="379"/>
      <c r="AZ956" s="380"/>
    </row>
    <row r="957" spans="1:52" s="356" customFormat="1" ht="33.6" customHeight="1">
      <c r="A957" s="425"/>
      <c r="B957" s="425">
        <v>16</v>
      </c>
      <c r="C957" s="357" t="s">
        <v>337</v>
      </c>
      <c r="D957" s="359" t="s">
        <v>878</v>
      </c>
      <c r="E957" s="360">
        <v>0.02</v>
      </c>
      <c r="F957" s="367"/>
      <c r="G957" s="360" t="s">
        <v>308</v>
      </c>
      <c r="H957" s="360">
        <f t="shared" si="106"/>
        <v>0.02</v>
      </c>
      <c r="I957" s="360">
        <f t="shared" si="92"/>
        <v>0</v>
      </c>
      <c r="J957" s="360"/>
      <c r="K957" s="360"/>
      <c r="L957" s="360"/>
      <c r="M957" s="360"/>
      <c r="N957" s="360">
        <v>0.02</v>
      </c>
      <c r="O957" s="360"/>
      <c r="P957" s="360"/>
      <c r="Q957" s="360"/>
      <c r="R957" s="360"/>
      <c r="S957" s="360">
        <f t="shared" si="90"/>
        <v>0</v>
      </c>
      <c r="T957" s="360"/>
      <c r="U957" s="360"/>
      <c r="V957" s="360"/>
      <c r="W957" s="360"/>
      <c r="X957" s="360"/>
      <c r="Y957" s="360"/>
      <c r="Z957" s="360">
        <f t="shared" si="93"/>
        <v>0</v>
      </c>
      <c r="AA957" s="360"/>
      <c r="AB957" s="360"/>
      <c r="AC957" s="360"/>
      <c r="AD957" s="360"/>
      <c r="AE957" s="360"/>
      <c r="AF957" s="360"/>
      <c r="AG957" s="360"/>
      <c r="AH957" s="360"/>
      <c r="AI957" s="360"/>
      <c r="AJ957" s="360"/>
      <c r="AK957" s="360"/>
      <c r="AL957" s="360"/>
      <c r="AM957" s="360"/>
      <c r="AN957" s="360"/>
      <c r="AO957" s="360"/>
      <c r="AP957" s="360">
        <f t="shared" si="94"/>
        <v>0</v>
      </c>
      <c r="AQ957" s="360"/>
      <c r="AR957" s="367"/>
      <c r="AS957" s="367"/>
      <c r="AT957" s="357"/>
      <c r="AU957" s="498" t="s">
        <v>154</v>
      </c>
      <c r="AV957" s="360" t="s">
        <v>197</v>
      </c>
      <c r="AW957" s="360" t="s">
        <v>198</v>
      </c>
      <c r="AX957" s="357"/>
      <c r="AY957" s="379"/>
      <c r="AZ957" s="380"/>
    </row>
    <row r="958" spans="1:52" s="356" customFormat="1" ht="31.15" customHeight="1">
      <c r="A958" s="425"/>
      <c r="B958" s="425">
        <v>17</v>
      </c>
      <c r="C958" s="357" t="s">
        <v>337</v>
      </c>
      <c r="D958" s="359" t="s">
        <v>879</v>
      </c>
      <c r="E958" s="360">
        <v>0.02</v>
      </c>
      <c r="F958" s="367"/>
      <c r="G958" s="360" t="s">
        <v>308</v>
      </c>
      <c r="H958" s="360">
        <f t="shared" si="106"/>
        <v>0.02</v>
      </c>
      <c r="I958" s="360">
        <f t="shared" si="92"/>
        <v>0</v>
      </c>
      <c r="J958" s="360"/>
      <c r="K958" s="360"/>
      <c r="L958" s="360"/>
      <c r="M958" s="360"/>
      <c r="N958" s="360">
        <v>0.02</v>
      </c>
      <c r="O958" s="360"/>
      <c r="P958" s="360"/>
      <c r="Q958" s="360"/>
      <c r="R958" s="360"/>
      <c r="S958" s="360">
        <f t="shared" si="90"/>
        <v>0</v>
      </c>
      <c r="T958" s="360"/>
      <c r="U958" s="360"/>
      <c r="V958" s="360"/>
      <c r="W958" s="360"/>
      <c r="X958" s="360"/>
      <c r="Y958" s="360"/>
      <c r="Z958" s="360">
        <f t="shared" si="93"/>
        <v>0</v>
      </c>
      <c r="AA958" s="360"/>
      <c r="AB958" s="360"/>
      <c r="AC958" s="360"/>
      <c r="AD958" s="360"/>
      <c r="AE958" s="360"/>
      <c r="AF958" s="360"/>
      <c r="AG958" s="360"/>
      <c r="AH958" s="360"/>
      <c r="AI958" s="360"/>
      <c r="AJ958" s="360"/>
      <c r="AK958" s="360"/>
      <c r="AL958" s="360"/>
      <c r="AM958" s="360"/>
      <c r="AN958" s="360"/>
      <c r="AO958" s="360"/>
      <c r="AP958" s="360">
        <f t="shared" si="94"/>
        <v>0</v>
      </c>
      <c r="AQ958" s="360"/>
      <c r="AR958" s="367"/>
      <c r="AS958" s="367"/>
      <c r="AT958" s="357"/>
      <c r="AU958" s="498" t="s">
        <v>156</v>
      </c>
      <c r="AV958" s="360" t="s">
        <v>197</v>
      </c>
      <c r="AW958" s="360" t="s">
        <v>198</v>
      </c>
      <c r="AX958" s="357"/>
      <c r="AY958" s="379"/>
      <c r="AZ958" s="380"/>
    </row>
    <row r="959" spans="1:52" s="356" customFormat="1" ht="31.15" customHeight="1">
      <c r="A959" s="425"/>
      <c r="B959" s="425">
        <v>18</v>
      </c>
      <c r="C959" s="357" t="s">
        <v>337</v>
      </c>
      <c r="D959" s="359" t="s">
        <v>880</v>
      </c>
      <c r="E959" s="360">
        <v>0.02</v>
      </c>
      <c r="F959" s="367"/>
      <c r="G959" s="360" t="s">
        <v>308</v>
      </c>
      <c r="H959" s="360">
        <f t="shared" si="106"/>
        <v>0.02</v>
      </c>
      <c r="I959" s="360">
        <f t="shared" si="92"/>
        <v>0</v>
      </c>
      <c r="J959" s="360"/>
      <c r="K959" s="360"/>
      <c r="L959" s="360"/>
      <c r="M959" s="360"/>
      <c r="N959" s="360">
        <v>0.02</v>
      </c>
      <c r="O959" s="360"/>
      <c r="P959" s="360"/>
      <c r="Q959" s="360"/>
      <c r="R959" s="360"/>
      <c r="S959" s="360">
        <f t="shared" si="90"/>
        <v>0</v>
      </c>
      <c r="T959" s="360"/>
      <c r="U959" s="360"/>
      <c r="V959" s="360"/>
      <c r="W959" s="360"/>
      <c r="X959" s="360"/>
      <c r="Y959" s="360"/>
      <c r="Z959" s="360">
        <f t="shared" si="93"/>
        <v>0</v>
      </c>
      <c r="AA959" s="360"/>
      <c r="AB959" s="360"/>
      <c r="AC959" s="360"/>
      <c r="AD959" s="360"/>
      <c r="AE959" s="360"/>
      <c r="AF959" s="360"/>
      <c r="AG959" s="360"/>
      <c r="AH959" s="360"/>
      <c r="AI959" s="360"/>
      <c r="AJ959" s="360"/>
      <c r="AK959" s="360"/>
      <c r="AL959" s="360"/>
      <c r="AM959" s="360"/>
      <c r="AN959" s="360"/>
      <c r="AO959" s="360"/>
      <c r="AP959" s="360">
        <f t="shared" si="94"/>
        <v>0</v>
      </c>
      <c r="AQ959" s="360"/>
      <c r="AR959" s="367"/>
      <c r="AS959" s="367"/>
      <c r="AT959" s="357"/>
      <c r="AU959" s="498" t="s">
        <v>199</v>
      </c>
      <c r="AV959" s="360" t="s">
        <v>197</v>
      </c>
      <c r="AW959" s="360" t="s">
        <v>198</v>
      </c>
      <c r="AX959" s="357"/>
      <c r="AY959" s="379"/>
      <c r="AZ959" s="380"/>
    </row>
    <row r="960" spans="1:52" s="356" customFormat="1" ht="31.15" customHeight="1">
      <c r="A960" s="425"/>
      <c r="B960" s="425">
        <v>19</v>
      </c>
      <c r="C960" s="357" t="s">
        <v>337</v>
      </c>
      <c r="D960" s="359" t="s">
        <v>881</v>
      </c>
      <c r="E960" s="360">
        <v>0.02</v>
      </c>
      <c r="F960" s="367"/>
      <c r="G960" s="360" t="s">
        <v>308</v>
      </c>
      <c r="H960" s="360">
        <f t="shared" si="106"/>
        <v>0.02</v>
      </c>
      <c r="I960" s="360">
        <f t="shared" si="92"/>
        <v>0</v>
      </c>
      <c r="J960" s="360"/>
      <c r="K960" s="360"/>
      <c r="L960" s="360"/>
      <c r="M960" s="360"/>
      <c r="N960" s="360">
        <v>0.02</v>
      </c>
      <c r="O960" s="360"/>
      <c r="P960" s="360"/>
      <c r="Q960" s="360"/>
      <c r="R960" s="360"/>
      <c r="S960" s="360">
        <f t="shared" si="90"/>
        <v>0</v>
      </c>
      <c r="T960" s="360"/>
      <c r="U960" s="360"/>
      <c r="V960" s="360"/>
      <c r="W960" s="360"/>
      <c r="X960" s="360"/>
      <c r="Y960" s="360"/>
      <c r="Z960" s="360">
        <f t="shared" si="93"/>
        <v>0</v>
      </c>
      <c r="AA960" s="360"/>
      <c r="AB960" s="360"/>
      <c r="AC960" s="360"/>
      <c r="AD960" s="360"/>
      <c r="AE960" s="360"/>
      <c r="AF960" s="360"/>
      <c r="AG960" s="360"/>
      <c r="AH960" s="360"/>
      <c r="AI960" s="360"/>
      <c r="AJ960" s="360"/>
      <c r="AK960" s="360"/>
      <c r="AL960" s="360"/>
      <c r="AM960" s="360"/>
      <c r="AN960" s="360"/>
      <c r="AO960" s="360"/>
      <c r="AP960" s="360">
        <f t="shared" si="94"/>
        <v>0</v>
      </c>
      <c r="AQ960" s="360"/>
      <c r="AR960" s="367"/>
      <c r="AS960" s="367"/>
      <c r="AT960" s="357"/>
      <c r="AU960" s="498" t="s">
        <v>1793</v>
      </c>
      <c r="AV960" s="360" t="s">
        <v>197</v>
      </c>
      <c r="AW960" s="360" t="s">
        <v>198</v>
      </c>
      <c r="AX960" s="357"/>
      <c r="AY960" s="379"/>
      <c r="AZ960" s="380"/>
    </row>
    <row r="961" spans="1:52" s="356" customFormat="1" ht="31.15" customHeight="1">
      <c r="A961" s="425"/>
      <c r="B961" s="425">
        <v>20</v>
      </c>
      <c r="C961" s="357" t="s">
        <v>337</v>
      </c>
      <c r="D961" s="359" t="s">
        <v>882</v>
      </c>
      <c r="E961" s="360">
        <v>0.02</v>
      </c>
      <c r="F961" s="367"/>
      <c r="G961" s="360" t="s">
        <v>308</v>
      </c>
      <c r="H961" s="360">
        <f t="shared" si="106"/>
        <v>0.02</v>
      </c>
      <c r="I961" s="360">
        <f t="shared" si="92"/>
        <v>0</v>
      </c>
      <c r="J961" s="360"/>
      <c r="K961" s="360"/>
      <c r="L961" s="360"/>
      <c r="M961" s="360"/>
      <c r="N961" s="360">
        <v>0.02</v>
      </c>
      <c r="O961" s="360"/>
      <c r="P961" s="360"/>
      <c r="Q961" s="360"/>
      <c r="R961" s="360"/>
      <c r="S961" s="360">
        <f t="shared" si="90"/>
        <v>0</v>
      </c>
      <c r="T961" s="360"/>
      <c r="U961" s="360"/>
      <c r="V961" s="360"/>
      <c r="W961" s="360"/>
      <c r="X961" s="360"/>
      <c r="Y961" s="360"/>
      <c r="Z961" s="360">
        <f t="shared" si="93"/>
        <v>0</v>
      </c>
      <c r="AA961" s="360"/>
      <c r="AB961" s="360"/>
      <c r="AC961" s="360"/>
      <c r="AD961" s="360"/>
      <c r="AE961" s="360"/>
      <c r="AF961" s="360"/>
      <c r="AG961" s="360"/>
      <c r="AH961" s="360"/>
      <c r="AI961" s="360"/>
      <c r="AJ961" s="360"/>
      <c r="AK961" s="360"/>
      <c r="AL961" s="360"/>
      <c r="AM961" s="360"/>
      <c r="AN961" s="360"/>
      <c r="AO961" s="360"/>
      <c r="AP961" s="360">
        <f t="shared" si="94"/>
        <v>0</v>
      </c>
      <c r="AQ961" s="360"/>
      <c r="AR961" s="367"/>
      <c r="AS961" s="367"/>
      <c r="AT961" s="357"/>
      <c r="AU961" s="498" t="s">
        <v>155</v>
      </c>
      <c r="AV961" s="360" t="s">
        <v>197</v>
      </c>
      <c r="AW961" s="360" t="s">
        <v>198</v>
      </c>
      <c r="AX961" s="357"/>
      <c r="AY961" s="379"/>
      <c r="AZ961" s="380"/>
    </row>
    <row r="962" spans="1:52" s="356" customFormat="1" ht="31.15" customHeight="1">
      <c r="A962" s="425"/>
      <c r="B962" s="425">
        <v>21</v>
      </c>
      <c r="C962" s="357" t="s">
        <v>337</v>
      </c>
      <c r="D962" s="359" t="s">
        <v>883</v>
      </c>
      <c r="E962" s="360">
        <v>0.02</v>
      </c>
      <c r="F962" s="367"/>
      <c r="G962" s="360" t="s">
        <v>308</v>
      </c>
      <c r="H962" s="360">
        <f t="shared" si="106"/>
        <v>0.02</v>
      </c>
      <c r="I962" s="360">
        <f t="shared" si="92"/>
        <v>0</v>
      </c>
      <c r="J962" s="360"/>
      <c r="K962" s="360"/>
      <c r="L962" s="360"/>
      <c r="M962" s="360"/>
      <c r="N962" s="360">
        <v>0.02</v>
      </c>
      <c r="O962" s="360"/>
      <c r="P962" s="360"/>
      <c r="Q962" s="360"/>
      <c r="R962" s="360"/>
      <c r="S962" s="360">
        <f t="shared" si="90"/>
        <v>0</v>
      </c>
      <c r="T962" s="360"/>
      <c r="U962" s="360"/>
      <c r="V962" s="360"/>
      <c r="W962" s="360"/>
      <c r="X962" s="360"/>
      <c r="Y962" s="360"/>
      <c r="Z962" s="360">
        <f t="shared" si="93"/>
        <v>0</v>
      </c>
      <c r="AA962" s="360"/>
      <c r="AB962" s="360"/>
      <c r="AC962" s="360"/>
      <c r="AD962" s="360"/>
      <c r="AE962" s="360"/>
      <c r="AF962" s="360"/>
      <c r="AG962" s="360"/>
      <c r="AH962" s="360"/>
      <c r="AI962" s="360"/>
      <c r="AJ962" s="360"/>
      <c r="AK962" s="360"/>
      <c r="AL962" s="360"/>
      <c r="AM962" s="360"/>
      <c r="AN962" s="360"/>
      <c r="AO962" s="360"/>
      <c r="AP962" s="360">
        <f t="shared" si="94"/>
        <v>0</v>
      </c>
      <c r="AQ962" s="360"/>
      <c r="AR962" s="367"/>
      <c r="AS962" s="367"/>
      <c r="AT962" s="357" t="s">
        <v>890</v>
      </c>
      <c r="AU962" s="498" t="s">
        <v>1794</v>
      </c>
      <c r="AV962" s="360" t="s">
        <v>197</v>
      </c>
      <c r="AW962" s="360" t="s">
        <v>198</v>
      </c>
      <c r="AX962" s="357"/>
      <c r="AY962" s="379"/>
      <c r="AZ962" s="380"/>
    </row>
    <row r="963" spans="1:52" s="356" customFormat="1" ht="15.6" customHeight="1">
      <c r="A963" s="425"/>
      <c r="B963" s="425"/>
      <c r="C963" s="357" t="s">
        <v>337</v>
      </c>
      <c r="D963" s="359" t="s">
        <v>2560</v>
      </c>
      <c r="E963" s="360">
        <v>0.1</v>
      </c>
      <c r="F963" s="367"/>
      <c r="G963" s="360" t="s">
        <v>308</v>
      </c>
      <c r="H963" s="360">
        <f t="shared" si="106"/>
        <v>0.1</v>
      </c>
      <c r="I963" s="360">
        <f t="shared" si="92"/>
        <v>0</v>
      </c>
      <c r="J963" s="360"/>
      <c r="K963" s="360"/>
      <c r="L963" s="360"/>
      <c r="M963" s="360"/>
      <c r="N963" s="360">
        <v>0.1</v>
      </c>
      <c r="O963" s="360"/>
      <c r="P963" s="360"/>
      <c r="Q963" s="360"/>
      <c r="R963" s="360"/>
      <c r="S963" s="360">
        <f t="shared" si="90"/>
        <v>0</v>
      </c>
      <c r="T963" s="360"/>
      <c r="U963" s="360"/>
      <c r="V963" s="360"/>
      <c r="W963" s="360"/>
      <c r="X963" s="360"/>
      <c r="Y963" s="360"/>
      <c r="Z963" s="360">
        <f t="shared" si="93"/>
        <v>0</v>
      </c>
      <c r="AA963" s="360"/>
      <c r="AB963" s="360"/>
      <c r="AC963" s="360"/>
      <c r="AD963" s="360"/>
      <c r="AE963" s="360"/>
      <c r="AF963" s="360"/>
      <c r="AG963" s="360"/>
      <c r="AH963" s="360"/>
      <c r="AI963" s="360"/>
      <c r="AJ963" s="360"/>
      <c r="AK963" s="360"/>
      <c r="AL963" s="360"/>
      <c r="AM963" s="360"/>
      <c r="AN963" s="360"/>
      <c r="AO963" s="360"/>
      <c r="AP963" s="360">
        <f t="shared" si="94"/>
        <v>0</v>
      </c>
      <c r="AQ963" s="360"/>
      <c r="AR963" s="367"/>
      <c r="AS963" s="367"/>
      <c r="AT963" s="357"/>
      <c r="AU963" s="498" t="s">
        <v>1793</v>
      </c>
      <c r="AV963" s="360" t="s">
        <v>197</v>
      </c>
      <c r="AW963" s="360" t="s">
        <v>198</v>
      </c>
      <c r="AX963" s="357"/>
      <c r="AY963" s="379"/>
      <c r="AZ963" s="380"/>
    </row>
    <row r="964" spans="1:52" s="356" customFormat="1" ht="15.6" customHeight="1">
      <c r="A964" s="425"/>
      <c r="B964" s="425"/>
      <c r="C964" s="357" t="s">
        <v>337</v>
      </c>
      <c r="D964" s="359" t="s">
        <v>2561</v>
      </c>
      <c r="E964" s="360">
        <v>0.05</v>
      </c>
      <c r="F964" s="367"/>
      <c r="G964" s="360" t="s">
        <v>308</v>
      </c>
      <c r="H964" s="360">
        <f t="shared" si="106"/>
        <v>0.05</v>
      </c>
      <c r="I964" s="360">
        <f t="shared" si="92"/>
        <v>0</v>
      </c>
      <c r="J964" s="360"/>
      <c r="K964" s="360"/>
      <c r="L964" s="360"/>
      <c r="M964" s="360"/>
      <c r="N964" s="360">
        <v>0.05</v>
      </c>
      <c r="O964" s="360"/>
      <c r="P964" s="360"/>
      <c r="Q964" s="360"/>
      <c r="R964" s="360"/>
      <c r="S964" s="360">
        <f t="shared" si="90"/>
        <v>0</v>
      </c>
      <c r="T964" s="360"/>
      <c r="U964" s="360"/>
      <c r="V964" s="360"/>
      <c r="W964" s="360"/>
      <c r="X964" s="360"/>
      <c r="Y964" s="360"/>
      <c r="Z964" s="360">
        <f t="shared" si="93"/>
        <v>0</v>
      </c>
      <c r="AA964" s="360"/>
      <c r="AB964" s="360"/>
      <c r="AC964" s="360"/>
      <c r="AD964" s="360"/>
      <c r="AE964" s="360"/>
      <c r="AF964" s="360"/>
      <c r="AG964" s="360"/>
      <c r="AH964" s="360"/>
      <c r="AI964" s="360"/>
      <c r="AJ964" s="360"/>
      <c r="AK964" s="360"/>
      <c r="AL964" s="360"/>
      <c r="AM964" s="360"/>
      <c r="AN964" s="360"/>
      <c r="AO964" s="360"/>
      <c r="AP964" s="360">
        <f t="shared" si="94"/>
        <v>0</v>
      </c>
      <c r="AQ964" s="360"/>
      <c r="AR964" s="367"/>
      <c r="AS964" s="367"/>
      <c r="AT964" s="357"/>
      <c r="AU964" s="498" t="s">
        <v>1799</v>
      </c>
      <c r="AV964" s="360" t="s">
        <v>197</v>
      </c>
      <c r="AW964" s="360" t="s">
        <v>198</v>
      </c>
      <c r="AX964" s="357"/>
      <c r="AY964" s="379"/>
      <c r="AZ964" s="380"/>
    </row>
    <row r="965" spans="1:52" s="356" customFormat="1" ht="15.6" customHeight="1">
      <c r="A965" s="425"/>
      <c r="B965" s="425"/>
      <c r="C965" s="357" t="s">
        <v>337</v>
      </c>
      <c r="D965" s="359" t="s">
        <v>2562</v>
      </c>
      <c r="E965" s="360">
        <v>0.05</v>
      </c>
      <c r="F965" s="367"/>
      <c r="G965" s="360" t="s">
        <v>308</v>
      </c>
      <c r="H965" s="360">
        <f t="shared" si="106"/>
        <v>0.05</v>
      </c>
      <c r="I965" s="360">
        <f t="shared" si="92"/>
        <v>0</v>
      </c>
      <c r="J965" s="360"/>
      <c r="K965" s="360"/>
      <c r="L965" s="360"/>
      <c r="M965" s="360"/>
      <c r="N965" s="360">
        <v>0.05</v>
      </c>
      <c r="O965" s="360"/>
      <c r="P965" s="360"/>
      <c r="Q965" s="360"/>
      <c r="R965" s="360"/>
      <c r="S965" s="360">
        <f t="shared" si="90"/>
        <v>0</v>
      </c>
      <c r="T965" s="360"/>
      <c r="U965" s="360"/>
      <c r="V965" s="360"/>
      <c r="W965" s="360"/>
      <c r="X965" s="360"/>
      <c r="Y965" s="360"/>
      <c r="Z965" s="360">
        <f t="shared" si="93"/>
        <v>0</v>
      </c>
      <c r="AA965" s="360"/>
      <c r="AB965" s="360"/>
      <c r="AC965" s="360"/>
      <c r="AD965" s="360"/>
      <c r="AE965" s="360"/>
      <c r="AF965" s="360"/>
      <c r="AG965" s="360"/>
      <c r="AH965" s="360"/>
      <c r="AI965" s="360"/>
      <c r="AJ965" s="360"/>
      <c r="AK965" s="360"/>
      <c r="AL965" s="360"/>
      <c r="AM965" s="360"/>
      <c r="AN965" s="360"/>
      <c r="AO965" s="360"/>
      <c r="AP965" s="360">
        <f t="shared" si="94"/>
        <v>0</v>
      </c>
      <c r="AQ965" s="360"/>
      <c r="AR965" s="367"/>
      <c r="AS965" s="367"/>
      <c r="AT965" s="357"/>
      <c r="AU965" s="498" t="s">
        <v>154</v>
      </c>
      <c r="AV965" s="360" t="s">
        <v>197</v>
      </c>
      <c r="AW965" s="360" t="s">
        <v>198</v>
      </c>
      <c r="AX965" s="357"/>
      <c r="AY965" s="379"/>
      <c r="AZ965" s="380"/>
    </row>
    <row r="966" spans="1:52" s="356" customFormat="1" ht="31.15" customHeight="1">
      <c r="A966" s="425"/>
      <c r="B966" s="425">
        <v>1</v>
      </c>
      <c r="C966" s="357" t="s">
        <v>337</v>
      </c>
      <c r="D966" s="382" t="s">
        <v>2563</v>
      </c>
      <c r="E966" s="444">
        <v>0.15</v>
      </c>
      <c r="F966" s="529"/>
      <c r="G966" s="444" t="s">
        <v>2564</v>
      </c>
      <c r="H966" s="360">
        <f>SUM(I966,L966,M966,N966,O966,P966,Q966,R966,S966,Z966,AP966)</f>
        <v>0.15</v>
      </c>
      <c r="I966" s="360">
        <f>SUM(J966:K966)</f>
        <v>0</v>
      </c>
      <c r="J966" s="360"/>
      <c r="K966" s="360"/>
      <c r="L966" s="360">
        <v>0.02</v>
      </c>
      <c r="M966" s="360"/>
      <c r="N966" s="360"/>
      <c r="O966" s="360">
        <v>0.13</v>
      </c>
      <c r="P966" s="360"/>
      <c r="Q966" s="360"/>
      <c r="R966" s="360"/>
      <c r="S966" s="360">
        <f>SUM(T966:Y966)</f>
        <v>0</v>
      </c>
      <c r="T966" s="360"/>
      <c r="U966" s="360"/>
      <c r="V966" s="360"/>
      <c r="W966" s="360"/>
      <c r="X966" s="360"/>
      <c r="Y966" s="360"/>
      <c r="Z966" s="360">
        <f>SUM(AA966:AO966)</f>
        <v>0</v>
      </c>
      <c r="AA966" s="360"/>
      <c r="AB966" s="360"/>
      <c r="AC966" s="360"/>
      <c r="AD966" s="360"/>
      <c r="AE966" s="360"/>
      <c r="AF966" s="360"/>
      <c r="AG966" s="360"/>
      <c r="AH966" s="360"/>
      <c r="AI966" s="360"/>
      <c r="AJ966" s="360"/>
      <c r="AK966" s="360"/>
      <c r="AL966" s="360"/>
      <c r="AM966" s="360"/>
      <c r="AN966" s="360"/>
      <c r="AO966" s="360"/>
      <c r="AP966" s="360">
        <f>SUM(AQ966:AS966)</f>
        <v>0</v>
      </c>
      <c r="AQ966" s="360"/>
      <c r="AR966" s="444"/>
      <c r="AS966" s="444"/>
      <c r="AT966" s="444" t="s">
        <v>204</v>
      </c>
      <c r="AU966" s="425" t="s">
        <v>157</v>
      </c>
      <c r="AV966" s="360" t="s">
        <v>197</v>
      </c>
      <c r="AW966" s="360" t="s">
        <v>198</v>
      </c>
      <c r="AX966" s="425"/>
    </row>
    <row r="967" spans="1:52" s="356" customFormat="1" ht="15.6" customHeight="1">
      <c r="A967" s="522" t="s">
        <v>1075</v>
      </c>
      <c r="B967" s="522" t="s">
        <v>1075</v>
      </c>
      <c r="C967" s="522"/>
      <c r="D967" s="374" t="s">
        <v>2565</v>
      </c>
      <c r="E967" s="353"/>
      <c r="F967" s="523"/>
      <c r="G967" s="524"/>
      <c r="H967" s="375"/>
      <c r="I967" s="375">
        <f t="shared" si="92"/>
        <v>0</v>
      </c>
      <c r="J967" s="375"/>
      <c r="K967" s="375"/>
      <c r="L967" s="375"/>
      <c r="M967" s="375"/>
      <c r="N967" s="375"/>
      <c r="O967" s="375"/>
      <c r="P967" s="375"/>
      <c r="Q967" s="375"/>
      <c r="R967" s="375"/>
      <c r="S967" s="375">
        <f t="shared" si="90"/>
        <v>0</v>
      </c>
      <c r="T967" s="375"/>
      <c r="U967" s="375"/>
      <c r="V967" s="375"/>
      <c r="W967" s="375"/>
      <c r="X967" s="375"/>
      <c r="Y967" s="375"/>
      <c r="Z967" s="375">
        <f t="shared" si="93"/>
        <v>0</v>
      </c>
      <c r="AA967" s="375"/>
      <c r="AB967" s="375"/>
      <c r="AC967" s="375"/>
      <c r="AD967" s="375"/>
      <c r="AE967" s="375"/>
      <c r="AF967" s="375"/>
      <c r="AG967" s="375"/>
      <c r="AH967" s="375"/>
      <c r="AI967" s="375"/>
      <c r="AJ967" s="375"/>
      <c r="AK967" s="375"/>
      <c r="AL967" s="375"/>
      <c r="AM967" s="375"/>
      <c r="AN967" s="375"/>
      <c r="AO967" s="375"/>
      <c r="AP967" s="375">
        <f t="shared" si="94"/>
        <v>0</v>
      </c>
      <c r="AQ967" s="375"/>
      <c r="AR967" s="525"/>
      <c r="AS967" s="525"/>
      <c r="AT967" s="526"/>
      <c r="AU967" s="376"/>
      <c r="AV967" s="375"/>
      <c r="AW967" s="375"/>
      <c r="AX967" s="527"/>
      <c r="AY967" s="528"/>
      <c r="AZ967" s="522"/>
    </row>
    <row r="968" spans="1:52" s="356" customFormat="1" ht="31.15" customHeight="1">
      <c r="A968" s="357"/>
      <c r="B968" s="357">
        <v>2</v>
      </c>
      <c r="C968" s="357" t="s">
        <v>333</v>
      </c>
      <c r="D968" s="384" t="s">
        <v>865</v>
      </c>
      <c r="E968" s="360">
        <v>1</v>
      </c>
      <c r="F968" s="518"/>
      <c r="G968" s="357" t="s">
        <v>869</v>
      </c>
      <c r="H968" s="360">
        <f>SUM(I968,L968,M968,N968,O968,P968,Q968,R968,S968,Z968,AP968)</f>
        <v>1</v>
      </c>
      <c r="I968" s="360">
        <f t="shared" si="92"/>
        <v>0</v>
      </c>
      <c r="J968" s="360"/>
      <c r="K968" s="360"/>
      <c r="L968" s="360">
        <v>0.5</v>
      </c>
      <c r="M968" s="360"/>
      <c r="N968" s="360">
        <v>0.5</v>
      </c>
      <c r="O968" s="360"/>
      <c r="P968" s="360"/>
      <c r="Q968" s="360"/>
      <c r="R968" s="360"/>
      <c r="S968" s="360">
        <f t="shared" si="90"/>
        <v>0</v>
      </c>
      <c r="T968" s="360"/>
      <c r="U968" s="360"/>
      <c r="V968" s="360"/>
      <c r="W968" s="360"/>
      <c r="X968" s="360"/>
      <c r="Y968" s="360"/>
      <c r="Z968" s="360">
        <f t="shared" si="93"/>
        <v>0</v>
      </c>
      <c r="AA968" s="360"/>
      <c r="AB968" s="360"/>
      <c r="AC968" s="360"/>
      <c r="AD968" s="360"/>
      <c r="AE968" s="360"/>
      <c r="AF968" s="360"/>
      <c r="AG968" s="360"/>
      <c r="AH968" s="360"/>
      <c r="AI968" s="360"/>
      <c r="AJ968" s="360"/>
      <c r="AK968" s="360"/>
      <c r="AL968" s="360"/>
      <c r="AM968" s="360"/>
      <c r="AN968" s="360"/>
      <c r="AO968" s="360"/>
      <c r="AP968" s="360">
        <f t="shared" si="94"/>
        <v>0</v>
      </c>
      <c r="AQ968" s="360"/>
      <c r="AR968" s="519"/>
      <c r="AS968" s="519"/>
      <c r="AT968" s="358"/>
      <c r="AU968" s="360" t="s">
        <v>1793</v>
      </c>
      <c r="AV968" s="360" t="s">
        <v>197</v>
      </c>
      <c r="AW968" s="360" t="s">
        <v>198</v>
      </c>
      <c r="AX968" s="358"/>
      <c r="AY968" s="379"/>
      <c r="AZ968" s="386"/>
    </row>
    <row r="969" spans="1:52" s="356" customFormat="1" ht="15.6" customHeight="1">
      <c r="A969" s="522" t="s">
        <v>1077</v>
      </c>
      <c r="B969" s="522" t="s">
        <v>1077</v>
      </c>
      <c r="C969" s="522"/>
      <c r="D969" s="374" t="s">
        <v>2566</v>
      </c>
      <c r="E969" s="353"/>
      <c r="F969" s="523"/>
      <c r="G969" s="524"/>
      <c r="H969" s="375"/>
      <c r="I969" s="375">
        <f t="shared" si="92"/>
        <v>0</v>
      </c>
      <c r="J969" s="375"/>
      <c r="K969" s="375"/>
      <c r="L969" s="375"/>
      <c r="M969" s="375"/>
      <c r="N969" s="375"/>
      <c r="O969" s="375"/>
      <c r="P969" s="375"/>
      <c r="Q969" s="375"/>
      <c r="R969" s="375"/>
      <c r="S969" s="375">
        <f t="shared" si="90"/>
        <v>0</v>
      </c>
      <c r="T969" s="375"/>
      <c r="U969" s="375"/>
      <c r="V969" s="375"/>
      <c r="W969" s="375"/>
      <c r="X969" s="375"/>
      <c r="Y969" s="375"/>
      <c r="Z969" s="375">
        <f t="shared" si="93"/>
        <v>0</v>
      </c>
      <c r="AA969" s="375"/>
      <c r="AB969" s="375"/>
      <c r="AC969" s="375"/>
      <c r="AD969" s="375"/>
      <c r="AE969" s="375"/>
      <c r="AF969" s="375"/>
      <c r="AG969" s="375"/>
      <c r="AH969" s="375"/>
      <c r="AI969" s="375"/>
      <c r="AJ969" s="375"/>
      <c r="AK969" s="375"/>
      <c r="AL969" s="375"/>
      <c r="AM969" s="375"/>
      <c r="AN969" s="375"/>
      <c r="AO969" s="375"/>
      <c r="AP969" s="375">
        <f t="shared" si="94"/>
        <v>0</v>
      </c>
      <c r="AQ969" s="375"/>
      <c r="AR969" s="525"/>
      <c r="AS969" s="525"/>
      <c r="AT969" s="526"/>
      <c r="AU969" s="376"/>
      <c r="AV969" s="375"/>
      <c r="AW969" s="375"/>
      <c r="AX969" s="527"/>
      <c r="AY969" s="528"/>
      <c r="AZ969" s="522"/>
    </row>
    <row r="970" spans="1:52" s="356" customFormat="1" ht="48.6" customHeight="1">
      <c r="A970" s="425">
        <v>952</v>
      </c>
      <c r="B970" s="425">
        <v>1</v>
      </c>
      <c r="C970" s="357" t="s">
        <v>343</v>
      </c>
      <c r="D970" s="359" t="s">
        <v>1078</v>
      </c>
      <c r="E970" s="360">
        <v>1.7989999999999999</v>
      </c>
      <c r="F970" s="367"/>
      <c r="G970" s="360" t="s">
        <v>311</v>
      </c>
      <c r="H970" s="360">
        <f t="shared" ref="H970:H981" si="107">SUM(I970,L970,M970,N970,O970,P970,Q970,R970,S970,Z970,AP970)</f>
        <v>1.7989999999999999</v>
      </c>
      <c r="I970" s="360">
        <f t="shared" si="92"/>
        <v>0</v>
      </c>
      <c r="J970" s="360"/>
      <c r="K970" s="360"/>
      <c r="L970" s="360"/>
      <c r="M970" s="360"/>
      <c r="N970" s="360"/>
      <c r="O970" s="360">
        <v>1.7989999999999999</v>
      </c>
      <c r="P970" s="360"/>
      <c r="Q970" s="360"/>
      <c r="R970" s="360"/>
      <c r="S970" s="360">
        <f t="shared" si="90"/>
        <v>0</v>
      </c>
      <c r="T970" s="360"/>
      <c r="U970" s="360"/>
      <c r="V970" s="360"/>
      <c r="W970" s="360"/>
      <c r="X970" s="360"/>
      <c r="Y970" s="360"/>
      <c r="Z970" s="360">
        <f t="shared" si="93"/>
        <v>0</v>
      </c>
      <c r="AA970" s="360"/>
      <c r="AB970" s="360"/>
      <c r="AC970" s="360"/>
      <c r="AD970" s="360"/>
      <c r="AE970" s="360"/>
      <c r="AF970" s="360"/>
      <c r="AG970" s="360"/>
      <c r="AH970" s="360"/>
      <c r="AI970" s="360"/>
      <c r="AJ970" s="360"/>
      <c r="AK970" s="360"/>
      <c r="AL970" s="360"/>
      <c r="AM970" s="360"/>
      <c r="AN970" s="360"/>
      <c r="AO970" s="360"/>
      <c r="AP970" s="360">
        <f t="shared" si="94"/>
        <v>0</v>
      </c>
      <c r="AQ970" s="360"/>
      <c r="AR970" s="367"/>
      <c r="AS970" s="367"/>
      <c r="AT970" s="357" t="s">
        <v>3204</v>
      </c>
      <c r="AU970" s="368" t="s">
        <v>1793</v>
      </c>
      <c r="AV970" s="360" t="s">
        <v>197</v>
      </c>
      <c r="AW970" s="360" t="s">
        <v>198</v>
      </c>
      <c r="AX970" s="357" t="s">
        <v>1079</v>
      </c>
      <c r="AY970" s="379"/>
      <c r="AZ970" s="380"/>
    </row>
    <row r="971" spans="1:52" s="356" customFormat="1" ht="21.6" customHeight="1">
      <c r="A971" s="425">
        <v>952</v>
      </c>
      <c r="B971" s="425">
        <v>1</v>
      </c>
      <c r="C971" s="357" t="s">
        <v>343</v>
      </c>
      <c r="D971" s="382" t="s">
        <v>2567</v>
      </c>
      <c r="E971" s="360">
        <v>0.06</v>
      </c>
      <c r="F971" s="367"/>
      <c r="G971" s="360" t="s">
        <v>308</v>
      </c>
      <c r="H971" s="360">
        <f t="shared" si="107"/>
        <v>0.06</v>
      </c>
      <c r="I971" s="360">
        <f t="shared" si="92"/>
        <v>0</v>
      </c>
      <c r="J971" s="360"/>
      <c r="K971" s="360"/>
      <c r="L971" s="360"/>
      <c r="M971" s="360"/>
      <c r="N971" s="360">
        <v>0.06</v>
      </c>
      <c r="O971" s="360"/>
      <c r="P971" s="360"/>
      <c r="Q971" s="360"/>
      <c r="R971" s="360"/>
      <c r="S971" s="360">
        <f t="shared" si="90"/>
        <v>0</v>
      </c>
      <c r="T971" s="360"/>
      <c r="U971" s="360"/>
      <c r="V971" s="360"/>
      <c r="W971" s="360"/>
      <c r="X971" s="360"/>
      <c r="Y971" s="360"/>
      <c r="Z971" s="360">
        <f t="shared" si="93"/>
        <v>0</v>
      </c>
      <c r="AA971" s="360"/>
      <c r="AB971" s="360"/>
      <c r="AC971" s="360"/>
      <c r="AD971" s="360"/>
      <c r="AE971" s="360"/>
      <c r="AF971" s="360"/>
      <c r="AG971" s="360"/>
      <c r="AH971" s="360"/>
      <c r="AI971" s="360"/>
      <c r="AJ971" s="360"/>
      <c r="AK971" s="360"/>
      <c r="AL971" s="360"/>
      <c r="AM971" s="360"/>
      <c r="AN971" s="360"/>
      <c r="AO971" s="360"/>
      <c r="AP971" s="360">
        <f t="shared" si="94"/>
        <v>0</v>
      </c>
      <c r="AQ971" s="360"/>
      <c r="AR971" s="367"/>
      <c r="AS971" s="367"/>
      <c r="AT971" s="357" t="s">
        <v>1319</v>
      </c>
      <c r="AU971" s="368" t="s">
        <v>159</v>
      </c>
      <c r="AV971" s="360" t="s">
        <v>196</v>
      </c>
      <c r="AW971" s="360" t="s">
        <v>198</v>
      </c>
      <c r="AX971" s="357"/>
      <c r="AY971" s="379"/>
      <c r="AZ971" s="380"/>
    </row>
    <row r="972" spans="1:52" s="356" customFormat="1" ht="21.6" customHeight="1">
      <c r="A972" s="425">
        <v>952</v>
      </c>
      <c r="B972" s="425">
        <v>1</v>
      </c>
      <c r="C972" s="357" t="s">
        <v>343</v>
      </c>
      <c r="D972" s="382" t="s">
        <v>2568</v>
      </c>
      <c r="E972" s="360">
        <v>0.5</v>
      </c>
      <c r="F972" s="367"/>
      <c r="G972" s="360" t="s">
        <v>308</v>
      </c>
      <c r="H972" s="360">
        <f t="shared" si="107"/>
        <v>0.5</v>
      </c>
      <c r="I972" s="360">
        <f t="shared" si="92"/>
        <v>0</v>
      </c>
      <c r="J972" s="360"/>
      <c r="K972" s="360"/>
      <c r="L972" s="360"/>
      <c r="M972" s="360"/>
      <c r="N972" s="360">
        <v>0.5</v>
      </c>
      <c r="O972" s="360"/>
      <c r="P972" s="360"/>
      <c r="Q972" s="360"/>
      <c r="R972" s="360"/>
      <c r="S972" s="360">
        <f t="shared" si="90"/>
        <v>0</v>
      </c>
      <c r="T972" s="360"/>
      <c r="U972" s="360"/>
      <c r="V972" s="360"/>
      <c r="W972" s="360"/>
      <c r="X972" s="360"/>
      <c r="Y972" s="360"/>
      <c r="Z972" s="360">
        <f t="shared" si="93"/>
        <v>0</v>
      </c>
      <c r="AA972" s="360"/>
      <c r="AB972" s="360"/>
      <c r="AC972" s="360"/>
      <c r="AD972" s="360"/>
      <c r="AE972" s="360"/>
      <c r="AF972" s="360"/>
      <c r="AG972" s="360"/>
      <c r="AH972" s="360"/>
      <c r="AI972" s="360"/>
      <c r="AJ972" s="360"/>
      <c r="AK972" s="360"/>
      <c r="AL972" s="360"/>
      <c r="AM972" s="360"/>
      <c r="AN972" s="360"/>
      <c r="AO972" s="360"/>
      <c r="AP972" s="360">
        <f t="shared" si="94"/>
        <v>0</v>
      </c>
      <c r="AQ972" s="360"/>
      <c r="AR972" s="367"/>
      <c r="AS972" s="367"/>
      <c r="AT972" s="357" t="s">
        <v>2246</v>
      </c>
      <c r="AU972" s="368" t="s">
        <v>1799</v>
      </c>
      <c r="AV972" s="360" t="s">
        <v>196</v>
      </c>
      <c r="AW972" s="360" t="s">
        <v>198</v>
      </c>
      <c r="AX972" s="357"/>
      <c r="AY972" s="379"/>
      <c r="AZ972" s="380"/>
    </row>
    <row r="973" spans="1:52" s="413" customFormat="1" ht="21.6" customHeight="1">
      <c r="A973" s="530">
        <v>952</v>
      </c>
      <c r="B973" s="530"/>
      <c r="C973" s="407" t="s">
        <v>343</v>
      </c>
      <c r="D973" s="408" t="s">
        <v>2569</v>
      </c>
      <c r="E973" s="409">
        <v>0.15</v>
      </c>
      <c r="F973" s="410"/>
      <c r="G973" s="409" t="s">
        <v>308</v>
      </c>
      <c r="H973" s="409">
        <f t="shared" si="107"/>
        <v>0.15</v>
      </c>
      <c r="I973" s="409">
        <f t="shared" si="92"/>
        <v>0</v>
      </c>
      <c r="J973" s="409"/>
      <c r="K973" s="409"/>
      <c r="L973" s="409"/>
      <c r="M973" s="409"/>
      <c r="N973" s="409">
        <v>0.15</v>
      </c>
      <c r="O973" s="409"/>
      <c r="P973" s="409"/>
      <c r="Q973" s="409"/>
      <c r="R973" s="409"/>
      <c r="S973" s="409">
        <f t="shared" si="90"/>
        <v>0</v>
      </c>
      <c r="T973" s="409"/>
      <c r="U973" s="409"/>
      <c r="V973" s="409"/>
      <c r="W973" s="409"/>
      <c r="X973" s="409"/>
      <c r="Y973" s="409"/>
      <c r="Z973" s="409">
        <f t="shared" si="93"/>
        <v>0</v>
      </c>
      <c r="AA973" s="409"/>
      <c r="AB973" s="409"/>
      <c r="AC973" s="409"/>
      <c r="AD973" s="409"/>
      <c r="AE973" s="409"/>
      <c r="AF973" s="409"/>
      <c r="AG973" s="409"/>
      <c r="AH973" s="409"/>
      <c r="AI973" s="409"/>
      <c r="AJ973" s="409"/>
      <c r="AK973" s="409"/>
      <c r="AL973" s="409"/>
      <c r="AM973" s="409"/>
      <c r="AN973" s="409"/>
      <c r="AO973" s="409"/>
      <c r="AP973" s="409">
        <f t="shared" si="94"/>
        <v>0</v>
      </c>
      <c r="AQ973" s="409"/>
      <c r="AR973" s="410"/>
      <c r="AS973" s="410"/>
      <c r="AT973" s="407"/>
      <c r="AU973" s="428" t="s">
        <v>155</v>
      </c>
      <c r="AV973" s="409" t="s">
        <v>197</v>
      </c>
      <c r="AW973" s="409" t="s">
        <v>198</v>
      </c>
      <c r="AX973" s="407"/>
      <c r="AY973" s="429"/>
      <c r="AZ973" s="430"/>
    </row>
    <row r="974" spans="1:52" s="413" customFormat="1" ht="21.6" customHeight="1">
      <c r="A974" s="530">
        <v>952</v>
      </c>
      <c r="B974" s="530"/>
      <c r="C974" s="407" t="s">
        <v>343</v>
      </c>
      <c r="D974" s="408" t="s">
        <v>2569</v>
      </c>
      <c r="E974" s="409">
        <v>1.4</v>
      </c>
      <c r="F974" s="410"/>
      <c r="G974" s="409" t="s">
        <v>308</v>
      </c>
      <c r="H974" s="409">
        <f t="shared" si="107"/>
        <v>1.4</v>
      </c>
      <c r="I974" s="409">
        <f t="shared" si="92"/>
        <v>0</v>
      </c>
      <c r="J974" s="409"/>
      <c r="K974" s="409"/>
      <c r="L974" s="409"/>
      <c r="M974" s="409"/>
      <c r="N974" s="409">
        <v>1.4</v>
      </c>
      <c r="O974" s="409"/>
      <c r="P974" s="409"/>
      <c r="Q974" s="409"/>
      <c r="R974" s="409"/>
      <c r="S974" s="409">
        <f t="shared" ref="S974:S1010" si="108">SUM(T974:Y974)</f>
        <v>0</v>
      </c>
      <c r="T974" s="409"/>
      <c r="U974" s="409"/>
      <c r="V974" s="409"/>
      <c r="W974" s="409"/>
      <c r="X974" s="409"/>
      <c r="Y974" s="409"/>
      <c r="Z974" s="409">
        <f t="shared" si="93"/>
        <v>0</v>
      </c>
      <c r="AA974" s="409"/>
      <c r="AB974" s="409"/>
      <c r="AC974" s="409"/>
      <c r="AD974" s="409"/>
      <c r="AE974" s="409"/>
      <c r="AF974" s="409"/>
      <c r="AG974" s="409"/>
      <c r="AH974" s="409"/>
      <c r="AI974" s="409"/>
      <c r="AJ974" s="409"/>
      <c r="AK974" s="409"/>
      <c r="AL974" s="409"/>
      <c r="AM974" s="409"/>
      <c r="AN974" s="409"/>
      <c r="AO974" s="409"/>
      <c r="AP974" s="409">
        <f t="shared" si="94"/>
        <v>0</v>
      </c>
      <c r="AQ974" s="409"/>
      <c r="AR974" s="410"/>
      <c r="AS974" s="410"/>
      <c r="AT974" s="407"/>
      <c r="AU974" s="428" t="s">
        <v>1797</v>
      </c>
      <c r="AV974" s="409" t="s">
        <v>197</v>
      </c>
      <c r="AW974" s="409" t="s">
        <v>198</v>
      </c>
      <c r="AX974" s="407"/>
      <c r="AY974" s="429"/>
      <c r="AZ974" s="430"/>
    </row>
    <row r="975" spans="1:52" s="413" customFormat="1" ht="21.6" customHeight="1">
      <c r="A975" s="530">
        <v>952</v>
      </c>
      <c r="B975" s="530"/>
      <c r="C975" s="407" t="s">
        <v>343</v>
      </c>
      <c r="D975" s="408" t="s">
        <v>2569</v>
      </c>
      <c r="E975" s="409">
        <v>0.65</v>
      </c>
      <c r="F975" s="410"/>
      <c r="G975" s="409" t="s">
        <v>308</v>
      </c>
      <c r="H975" s="409">
        <f t="shared" si="107"/>
        <v>0.65</v>
      </c>
      <c r="I975" s="409">
        <f t="shared" si="92"/>
        <v>0</v>
      </c>
      <c r="J975" s="409"/>
      <c r="K975" s="409"/>
      <c r="L975" s="409"/>
      <c r="M975" s="409"/>
      <c r="N975" s="409">
        <v>0.65</v>
      </c>
      <c r="O975" s="409"/>
      <c r="P975" s="409"/>
      <c r="Q975" s="409"/>
      <c r="R975" s="409"/>
      <c r="S975" s="409">
        <f t="shared" si="108"/>
        <v>0</v>
      </c>
      <c r="T975" s="409"/>
      <c r="U975" s="409"/>
      <c r="V975" s="409"/>
      <c r="W975" s="409"/>
      <c r="X975" s="409"/>
      <c r="Y975" s="409"/>
      <c r="Z975" s="409">
        <f t="shared" si="93"/>
        <v>0</v>
      </c>
      <c r="AA975" s="409"/>
      <c r="AB975" s="409"/>
      <c r="AC975" s="409"/>
      <c r="AD975" s="409"/>
      <c r="AE975" s="409"/>
      <c r="AF975" s="409"/>
      <c r="AG975" s="409"/>
      <c r="AH975" s="409"/>
      <c r="AI975" s="409"/>
      <c r="AJ975" s="409"/>
      <c r="AK975" s="409"/>
      <c r="AL975" s="409"/>
      <c r="AM975" s="409"/>
      <c r="AN975" s="409"/>
      <c r="AO975" s="409"/>
      <c r="AP975" s="409">
        <f t="shared" si="94"/>
        <v>0</v>
      </c>
      <c r="AQ975" s="409"/>
      <c r="AR975" s="410"/>
      <c r="AS975" s="410"/>
      <c r="AT975" s="407"/>
      <c r="AU975" s="428" t="s">
        <v>1793</v>
      </c>
      <c r="AV975" s="409" t="s">
        <v>197</v>
      </c>
      <c r="AW975" s="409" t="s">
        <v>198</v>
      </c>
      <c r="AX975" s="407"/>
      <c r="AY975" s="429"/>
      <c r="AZ975" s="430"/>
    </row>
    <row r="976" spans="1:52" s="413" customFormat="1" ht="21.6" customHeight="1">
      <c r="A976" s="530">
        <v>952</v>
      </c>
      <c r="B976" s="530"/>
      <c r="C976" s="407" t="s">
        <v>343</v>
      </c>
      <c r="D976" s="408" t="s">
        <v>2569</v>
      </c>
      <c r="E976" s="409">
        <v>0.05</v>
      </c>
      <c r="F976" s="410"/>
      <c r="G976" s="409" t="s">
        <v>308</v>
      </c>
      <c r="H976" s="409">
        <f t="shared" si="107"/>
        <v>0.05</v>
      </c>
      <c r="I976" s="409">
        <f t="shared" si="92"/>
        <v>0</v>
      </c>
      <c r="J976" s="409"/>
      <c r="K976" s="409"/>
      <c r="L976" s="409"/>
      <c r="M976" s="409"/>
      <c r="N976" s="409">
        <v>0.05</v>
      </c>
      <c r="O976" s="409"/>
      <c r="P976" s="409"/>
      <c r="Q976" s="409"/>
      <c r="R976" s="409"/>
      <c r="S976" s="409">
        <f t="shared" si="108"/>
        <v>0</v>
      </c>
      <c r="T976" s="409"/>
      <c r="U976" s="409"/>
      <c r="V976" s="409"/>
      <c r="W976" s="409"/>
      <c r="X976" s="409"/>
      <c r="Y976" s="409"/>
      <c r="Z976" s="409">
        <f t="shared" si="93"/>
        <v>0</v>
      </c>
      <c r="AA976" s="409"/>
      <c r="AB976" s="409"/>
      <c r="AC976" s="409"/>
      <c r="AD976" s="409"/>
      <c r="AE976" s="409"/>
      <c r="AF976" s="409"/>
      <c r="AG976" s="409"/>
      <c r="AH976" s="409"/>
      <c r="AI976" s="409"/>
      <c r="AJ976" s="409"/>
      <c r="AK976" s="409"/>
      <c r="AL976" s="409"/>
      <c r="AM976" s="409"/>
      <c r="AN976" s="409"/>
      <c r="AO976" s="409"/>
      <c r="AP976" s="409">
        <f t="shared" si="94"/>
        <v>0</v>
      </c>
      <c r="AQ976" s="409"/>
      <c r="AR976" s="410"/>
      <c r="AS976" s="410"/>
      <c r="AT976" s="407"/>
      <c r="AU976" s="428" t="s">
        <v>158</v>
      </c>
      <c r="AV976" s="409" t="s">
        <v>197</v>
      </c>
      <c r="AW976" s="409" t="s">
        <v>198</v>
      </c>
      <c r="AX976" s="407"/>
      <c r="AY976" s="429"/>
      <c r="AZ976" s="430"/>
    </row>
    <row r="977" spans="1:53" s="413" customFormat="1" ht="21.6" customHeight="1">
      <c r="A977" s="530">
        <v>952</v>
      </c>
      <c r="B977" s="530"/>
      <c r="C977" s="407" t="s">
        <v>343</v>
      </c>
      <c r="D977" s="408" t="s">
        <v>2569</v>
      </c>
      <c r="E977" s="409">
        <v>0.05</v>
      </c>
      <c r="F977" s="410"/>
      <c r="G977" s="409" t="s">
        <v>308</v>
      </c>
      <c r="H977" s="409">
        <f t="shared" si="107"/>
        <v>0.05</v>
      </c>
      <c r="I977" s="409">
        <f t="shared" si="92"/>
        <v>0</v>
      </c>
      <c r="J977" s="409"/>
      <c r="K977" s="409"/>
      <c r="L977" s="409"/>
      <c r="M977" s="409"/>
      <c r="N977" s="409">
        <v>0.05</v>
      </c>
      <c r="O977" s="409"/>
      <c r="P977" s="409"/>
      <c r="Q977" s="409"/>
      <c r="R977" s="409"/>
      <c r="S977" s="409">
        <f t="shared" si="108"/>
        <v>0</v>
      </c>
      <c r="T977" s="409"/>
      <c r="U977" s="409"/>
      <c r="V977" s="409"/>
      <c r="W977" s="409"/>
      <c r="X977" s="409"/>
      <c r="Y977" s="409"/>
      <c r="Z977" s="409">
        <f t="shared" si="93"/>
        <v>0</v>
      </c>
      <c r="AA977" s="409"/>
      <c r="AB977" s="409"/>
      <c r="AC977" s="409"/>
      <c r="AD977" s="409"/>
      <c r="AE977" s="409"/>
      <c r="AF977" s="409"/>
      <c r="AG977" s="409"/>
      <c r="AH977" s="409"/>
      <c r="AI977" s="409"/>
      <c r="AJ977" s="409"/>
      <c r="AK977" s="409"/>
      <c r="AL977" s="409"/>
      <c r="AM977" s="409"/>
      <c r="AN977" s="409"/>
      <c r="AO977" s="409"/>
      <c r="AP977" s="409">
        <f t="shared" si="94"/>
        <v>0</v>
      </c>
      <c r="AQ977" s="409"/>
      <c r="AR977" s="410"/>
      <c r="AS977" s="410"/>
      <c r="AT977" s="407"/>
      <c r="AU977" s="428" t="s">
        <v>1800</v>
      </c>
      <c r="AV977" s="409" t="s">
        <v>197</v>
      </c>
      <c r="AW977" s="409" t="s">
        <v>198</v>
      </c>
      <c r="AX977" s="407"/>
      <c r="AY977" s="429"/>
      <c r="AZ977" s="430"/>
    </row>
    <row r="978" spans="1:53" s="413" customFormat="1" ht="21.6" customHeight="1">
      <c r="A978" s="530">
        <v>952</v>
      </c>
      <c r="B978" s="530"/>
      <c r="C978" s="407" t="s">
        <v>343</v>
      </c>
      <c r="D978" s="408" t="s">
        <v>2569</v>
      </c>
      <c r="E978" s="409">
        <v>0.1</v>
      </c>
      <c r="F978" s="410"/>
      <c r="G978" s="409" t="s">
        <v>308</v>
      </c>
      <c r="H978" s="409">
        <f t="shared" si="107"/>
        <v>0.1</v>
      </c>
      <c r="I978" s="409">
        <f t="shared" si="92"/>
        <v>0</v>
      </c>
      <c r="J978" s="409"/>
      <c r="K978" s="409"/>
      <c r="L978" s="409"/>
      <c r="M978" s="409"/>
      <c r="N978" s="409">
        <v>0.1</v>
      </c>
      <c r="O978" s="409"/>
      <c r="P978" s="409"/>
      <c r="Q978" s="409"/>
      <c r="R978" s="409"/>
      <c r="S978" s="409">
        <f t="shared" si="108"/>
        <v>0</v>
      </c>
      <c r="T978" s="409"/>
      <c r="U978" s="409"/>
      <c r="V978" s="409"/>
      <c r="W978" s="409"/>
      <c r="X978" s="409"/>
      <c r="Y978" s="409"/>
      <c r="Z978" s="409">
        <f t="shared" si="93"/>
        <v>0</v>
      </c>
      <c r="AA978" s="409"/>
      <c r="AB978" s="409"/>
      <c r="AC978" s="409"/>
      <c r="AD978" s="409"/>
      <c r="AE978" s="409"/>
      <c r="AF978" s="409"/>
      <c r="AG978" s="409"/>
      <c r="AH978" s="409"/>
      <c r="AI978" s="409"/>
      <c r="AJ978" s="409"/>
      <c r="AK978" s="409"/>
      <c r="AL978" s="409"/>
      <c r="AM978" s="409"/>
      <c r="AN978" s="409"/>
      <c r="AO978" s="409"/>
      <c r="AP978" s="409">
        <f t="shared" si="94"/>
        <v>0</v>
      </c>
      <c r="AQ978" s="409"/>
      <c r="AR978" s="410"/>
      <c r="AS978" s="410"/>
      <c r="AT978" s="407"/>
      <c r="AU978" s="428" t="s">
        <v>199</v>
      </c>
      <c r="AV978" s="409" t="s">
        <v>197</v>
      </c>
      <c r="AW978" s="409" t="s">
        <v>198</v>
      </c>
      <c r="AX978" s="407"/>
      <c r="AY978" s="429"/>
      <c r="AZ978" s="430"/>
    </row>
    <row r="979" spans="1:53" s="413" customFormat="1" ht="21.6" customHeight="1">
      <c r="A979" s="530">
        <v>952</v>
      </c>
      <c r="B979" s="530"/>
      <c r="C979" s="407" t="s">
        <v>343</v>
      </c>
      <c r="D979" s="408" t="s">
        <v>2569</v>
      </c>
      <c r="E979" s="409">
        <v>0.1</v>
      </c>
      <c r="F979" s="410"/>
      <c r="G979" s="409" t="s">
        <v>308</v>
      </c>
      <c r="H979" s="409">
        <f t="shared" si="107"/>
        <v>0.1</v>
      </c>
      <c r="I979" s="409">
        <f t="shared" si="92"/>
        <v>0</v>
      </c>
      <c r="J979" s="409"/>
      <c r="K979" s="409"/>
      <c r="L979" s="409"/>
      <c r="M979" s="409"/>
      <c r="N979" s="409">
        <v>0.1</v>
      </c>
      <c r="O979" s="409"/>
      <c r="P979" s="409"/>
      <c r="Q979" s="409"/>
      <c r="R979" s="409"/>
      <c r="S979" s="409">
        <f t="shared" si="108"/>
        <v>0</v>
      </c>
      <c r="T979" s="409"/>
      <c r="U979" s="409"/>
      <c r="V979" s="409"/>
      <c r="W979" s="409"/>
      <c r="X979" s="409"/>
      <c r="Y979" s="409"/>
      <c r="Z979" s="409">
        <f t="shared" si="93"/>
        <v>0</v>
      </c>
      <c r="AA979" s="409"/>
      <c r="AB979" s="409"/>
      <c r="AC979" s="409"/>
      <c r="AD979" s="409"/>
      <c r="AE979" s="409"/>
      <c r="AF979" s="409"/>
      <c r="AG979" s="409"/>
      <c r="AH979" s="409"/>
      <c r="AI979" s="409"/>
      <c r="AJ979" s="409"/>
      <c r="AK979" s="409"/>
      <c r="AL979" s="409"/>
      <c r="AM979" s="409"/>
      <c r="AN979" s="409"/>
      <c r="AO979" s="409"/>
      <c r="AP979" s="409">
        <f t="shared" si="94"/>
        <v>0</v>
      </c>
      <c r="AQ979" s="409"/>
      <c r="AR979" s="410"/>
      <c r="AS979" s="410"/>
      <c r="AT979" s="407"/>
      <c r="AU979" s="428" t="s">
        <v>1796</v>
      </c>
      <c r="AV979" s="409" t="s">
        <v>197</v>
      </c>
      <c r="AW979" s="409" t="s">
        <v>198</v>
      </c>
      <c r="AX979" s="407"/>
      <c r="AY979" s="429"/>
      <c r="AZ979" s="430"/>
    </row>
    <row r="980" spans="1:53" s="413" customFormat="1" ht="21.6" customHeight="1">
      <c r="A980" s="530">
        <v>952</v>
      </c>
      <c r="B980" s="530"/>
      <c r="C980" s="407" t="s">
        <v>343</v>
      </c>
      <c r="D980" s="408" t="s">
        <v>2569</v>
      </c>
      <c r="E980" s="409">
        <v>0.4</v>
      </c>
      <c r="F980" s="410"/>
      <c r="G980" s="409" t="s">
        <v>308</v>
      </c>
      <c r="H980" s="409">
        <f t="shared" si="107"/>
        <v>0.4</v>
      </c>
      <c r="I980" s="409">
        <f t="shared" si="92"/>
        <v>0</v>
      </c>
      <c r="J980" s="409"/>
      <c r="K980" s="409"/>
      <c r="L980" s="409"/>
      <c r="M980" s="409"/>
      <c r="N980" s="409">
        <v>0.4</v>
      </c>
      <c r="O980" s="409"/>
      <c r="P980" s="409"/>
      <c r="Q980" s="409"/>
      <c r="R980" s="409"/>
      <c r="S980" s="409">
        <f t="shared" si="108"/>
        <v>0</v>
      </c>
      <c r="T980" s="409"/>
      <c r="U980" s="409"/>
      <c r="V980" s="409"/>
      <c r="W980" s="409"/>
      <c r="X980" s="409"/>
      <c r="Y980" s="409"/>
      <c r="Z980" s="409">
        <f t="shared" si="93"/>
        <v>0</v>
      </c>
      <c r="AA980" s="409"/>
      <c r="AB980" s="409"/>
      <c r="AC980" s="409"/>
      <c r="AD980" s="409"/>
      <c r="AE980" s="409"/>
      <c r="AF980" s="409"/>
      <c r="AG980" s="409"/>
      <c r="AH980" s="409"/>
      <c r="AI980" s="409"/>
      <c r="AJ980" s="409"/>
      <c r="AK980" s="409"/>
      <c r="AL980" s="409"/>
      <c r="AM980" s="409"/>
      <c r="AN980" s="409"/>
      <c r="AO980" s="409"/>
      <c r="AP980" s="409">
        <f t="shared" si="94"/>
        <v>0</v>
      </c>
      <c r="AQ980" s="409"/>
      <c r="AR980" s="410"/>
      <c r="AS980" s="410"/>
      <c r="AT980" s="407"/>
      <c r="AU980" s="428" t="s">
        <v>1801</v>
      </c>
      <c r="AV980" s="409" t="s">
        <v>197</v>
      </c>
      <c r="AW980" s="409" t="s">
        <v>198</v>
      </c>
      <c r="AX980" s="407"/>
      <c r="AY980" s="429"/>
      <c r="AZ980" s="430"/>
    </row>
    <row r="981" spans="1:53" s="413" customFormat="1" ht="21.6" customHeight="1">
      <c r="A981" s="530">
        <v>952</v>
      </c>
      <c r="B981" s="530"/>
      <c r="C981" s="407" t="s">
        <v>343</v>
      </c>
      <c r="D981" s="408" t="s">
        <v>2569</v>
      </c>
      <c r="E981" s="409">
        <v>0.1</v>
      </c>
      <c r="F981" s="410"/>
      <c r="G981" s="409" t="s">
        <v>308</v>
      </c>
      <c r="H981" s="409">
        <f t="shared" si="107"/>
        <v>0.1</v>
      </c>
      <c r="I981" s="409">
        <f t="shared" si="92"/>
        <v>0</v>
      </c>
      <c r="J981" s="409"/>
      <c r="K981" s="409"/>
      <c r="L981" s="409"/>
      <c r="M981" s="409"/>
      <c r="N981" s="409">
        <v>0.1</v>
      </c>
      <c r="O981" s="409"/>
      <c r="P981" s="409"/>
      <c r="Q981" s="409"/>
      <c r="R981" s="409"/>
      <c r="S981" s="409">
        <f t="shared" si="108"/>
        <v>0</v>
      </c>
      <c r="T981" s="409"/>
      <c r="U981" s="409"/>
      <c r="V981" s="409"/>
      <c r="W981" s="409"/>
      <c r="X981" s="409"/>
      <c r="Y981" s="409"/>
      <c r="Z981" s="409">
        <f t="shared" si="93"/>
        <v>0</v>
      </c>
      <c r="AA981" s="409"/>
      <c r="AB981" s="409"/>
      <c r="AC981" s="409"/>
      <c r="AD981" s="409"/>
      <c r="AE981" s="409"/>
      <c r="AF981" s="409"/>
      <c r="AG981" s="409"/>
      <c r="AH981" s="409"/>
      <c r="AI981" s="409"/>
      <c r="AJ981" s="409"/>
      <c r="AK981" s="409"/>
      <c r="AL981" s="409"/>
      <c r="AM981" s="409"/>
      <c r="AN981" s="409"/>
      <c r="AO981" s="409"/>
      <c r="AP981" s="409">
        <f t="shared" si="94"/>
        <v>0</v>
      </c>
      <c r="AQ981" s="409"/>
      <c r="AR981" s="410"/>
      <c r="AS981" s="410"/>
      <c r="AT981" s="407"/>
      <c r="AU981" s="428" t="s">
        <v>157</v>
      </c>
      <c r="AV981" s="409" t="s">
        <v>197</v>
      </c>
      <c r="AW981" s="409" t="s">
        <v>198</v>
      </c>
      <c r="AX981" s="407"/>
      <c r="AY981" s="429"/>
      <c r="AZ981" s="430"/>
    </row>
    <row r="982" spans="1:53" s="356" customFormat="1" ht="15.75" customHeight="1">
      <c r="A982" s="373" t="s">
        <v>2570</v>
      </c>
      <c r="B982" s="373" t="s">
        <v>1341</v>
      </c>
      <c r="C982" s="373"/>
      <c r="D982" s="374" t="s">
        <v>2571</v>
      </c>
      <c r="E982" s="353"/>
      <c r="F982" s="531"/>
      <c r="G982" s="531"/>
      <c r="H982" s="375"/>
      <c r="I982" s="375">
        <f t="shared" si="92"/>
        <v>0</v>
      </c>
      <c r="J982" s="375"/>
      <c r="K982" s="375"/>
      <c r="L982" s="375"/>
      <c r="M982" s="375"/>
      <c r="N982" s="375"/>
      <c r="O982" s="375"/>
      <c r="P982" s="375"/>
      <c r="Q982" s="375"/>
      <c r="R982" s="375"/>
      <c r="S982" s="375">
        <f t="shared" si="108"/>
        <v>0</v>
      </c>
      <c r="T982" s="375"/>
      <c r="U982" s="375"/>
      <c r="V982" s="375"/>
      <c r="W982" s="375"/>
      <c r="X982" s="375"/>
      <c r="Y982" s="375"/>
      <c r="Z982" s="375">
        <f t="shared" si="93"/>
        <v>0</v>
      </c>
      <c r="AA982" s="375"/>
      <c r="AB982" s="375"/>
      <c r="AC982" s="375"/>
      <c r="AD982" s="375"/>
      <c r="AE982" s="375"/>
      <c r="AF982" s="375"/>
      <c r="AG982" s="375"/>
      <c r="AH982" s="375"/>
      <c r="AI982" s="375"/>
      <c r="AJ982" s="375"/>
      <c r="AK982" s="375"/>
      <c r="AL982" s="375"/>
      <c r="AM982" s="375"/>
      <c r="AN982" s="375"/>
      <c r="AO982" s="375"/>
      <c r="AP982" s="375">
        <f t="shared" si="94"/>
        <v>0</v>
      </c>
      <c r="AQ982" s="375"/>
      <c r="AR982" s="531"/>
      <c r="AS982" s="531"/>
      <c r="AT982" s="532"/>
      <c r="AU982" s="376"/>
      <c r="AV982" s="375"/>
      <c r="AW982" s="375"/>
      <c r="AX982" s="532"/>
      <c r="AY982" s="528"/>
      <c r="AZ982" s="373"/>
    </row>
    <row r="983" spans="1:53" s="356" customFormat="1" ht="31.15" customHeight="1">
      <c r="A983" s="357" t="s">
        <v>1735</v>
      </c>
      <c r="B983" s="357">
        <v>2</v>
      </c>
      <c r="C983" s="357" t="s">
        <v>313</v>
      </c>
      <c r="D983" s="427" t="s">
        <v>2586</v>
      </c>
      <c r="E983" s="360">
        <v>7</v>
      </c>
      <c r="F983" s="367"/>
      <c r="G983" s="360" t="s">
        <v>190</v>
      </c>
      <c r="H983" s="360">
        <f t="shared" ref="H983:H989" si="109">SUM(I983,L983,M983,N983,O983,P983,Q983,R983,S983,Z983,AP983)</f>
        <v>7</v>
      </c>
      <c r="I983" s="360">
        <f t="shared" si="92"/>
        <v>0</v>
      </c>
      <c r="J983" s="360"/>
      <c r="K983" s="360"/>
      <c r="L983" s="360">
        <v>7</v>
      </c>
      <c r="M983" s="360"/>
      <c r="N983" s="360"/>
      <c r="O983" s="360"/>
      <c r="P983" s="360"/>
      <c r="Q983" s="360"/>
      <c r="R983" s="360"/>
      <c r="S983" s="360">
        <f t="shared" si="108"/>
        <v>0</v>
      </c>
      <c r="T983" s="360"/>
      <c r="U983" s="360"/>
      <c r="V983" s="360"/>
      <c r="W983" s="360"/>
      <c r="X983" s="360"/>
      <c r="Y983" s="360"/>
      <c r="Z983" s="360">
        <f t="shared" si="93"/>
        <v>0</v>
      </c>
      <c r="AA983" s="360"/>
      <c r="AB983" s="360"/>
      <c r="AC983" s="360"/>
      <c r="AD983" s="360"/>
      <c r="AE983" s="360"/>
      <c r="AF983" s="360"/>
      <c r="AG983" s="360"/>
      <c r="AH983" s="360"/>
      <c r="AI983" s="360"/>
      <c r="AJ983" s="360"/>
      <c r="AK983" s="360"/>
      <c r="AL983" s="360"/>
      <c r="AM983" s="360"/>
      <c r="AN983" s="360"/>
      <c r="AO983" s="360"/>
      <c r="AP983" s="360">
        <f t="shared" si="94"/>
        <v>0</v>
      </c>
      <c r="AQ983" s="360"/>
      <c r="AR983" s="367"/>
      <c r="AS983" s="367"/>
      <c r="AT983" s="357" t="s">
        <v>2572</v>
      </c>
      <c r="AU983" s="360" t="s">
        <v>199</v>
      </c>
      <c r="AV983" s="360" t="s">
        <v>197</v>
      </c>
      <c r="AW983" s="360" t="s">
        <v>198</v>
      </c>
      <c r="AX983" s="357"/>
      <c r="AY983" s="379"/>
      <c r="AZ983" s="380"/>
    </row>
    <row r="984" spans="1:53" s="356" customFormat="1" ht="36" customHeight="1">
      <c r="A984" s="357" t="s">
        <v>1735</v>
      </c>
      <c r="B984" s="357">
        <v>4</v>
      </c>
      <c r="C984" s="357" t="s">
        <v>313</v>
      </c>
      <c r="D984" s="318" t="s">
        <v>1146</v>
      </c>
      <c r="E984" s="360">
        <v>5</v>
      </c>
      <c r="F984" s="367"/>
      <c r="G984" s="360" t="s">
        <v>190</v>
      </c>
      <c r="H984" s="360">
        <f t="shared" si="109"/>
        <v>5</v>
      </c>
      <c r="I984" s="360">
        <f t="shared" si="92"/>
        <v>0</v>
      </c>
      <c r="J984" s="360"/>
      <c r="K984" s="360"/>
      <c r="L984" s="360">
        <v>5</v>
      </c>
      <c r="M984" s="360"/>
      <c r="N984" s="360"/>
      <c r="O984" s="360"/>
      <c r="P984" s="360"/>
      <c r="Q984" s="360"/>
      <c r="R984" s="360"/>
      <c r="S984" s="360">
        <f t="shared" si="108"/>
        <v>0</v>
      </c>
      <c r="T984" s="360"/>
      <c r="U984" s="360"/>
      <c r="V984" s="360"/>
      <c r="W984" s="360"/>
      <c r="X984" s="360"/>
      <c r="Y984" s="360"/>
      <c r="Z984" s="360">
        <f t="shared" si="93"/>
        <v>0</v>
      </c>
      <c r="AA984" s="360"/>
      <c r="AB984" s="360"/>
      <c r="AC984" s="360"/>
      <c r="AD984" s="360"/>
      <c r="AE984" s="360"/>
      <c r="AF984" s="360"/>
      <c r="AG984" s="360"/>
      <c r="AH984" s="360"/>
      <c r="AI984" s="360"/>
      <c r="AJ984" s="360"/>
      <c r="AK984" s="360"/>
      <c r="AL984" s="360"/>
      <c r="AM984" s="360"/>
      <c r="AN984" s="360"/>
      <c r="AO984" s="360"/>
      <c r="AP984" s="360">
        <f t="shared" si="94"/>
        <v>0</v>
      </c>
      <c r="AQ984" s="360"/>
      <c r="AR984" s="367"/>
      <c r="AS984" s="367"/>
      <c r="AT984" s="357" t="s">
        <v>2294</v>
      </c>
      <c r="AU984" s="360" t="s">
        <v>1797</v>
      </c>
      <c r="AV984" s="360" t="s">
        <v>197</v>
      </c>
      <c r="AW984" s="360" t="s">
        <v>198</v>
      </c>
      <c r="AX984" s="357"/>
      <c r="AY984" s="379"/>
      <c r="AZ984" s="380"/>
    </row>
    <row r="985" spans="1:53" s="413" customFormat="1" ht="36" customHeight="1">
      <c r="A985" s="357" t="s">
        <v>1735</v>
      </c>
      <c r="B985" s="407">
        <v>6</v>
      </c>
      <c r="C985" s="407" t="s">
        <v>313</v>
      </c>
      <c r="D985" s="427" t="s">
        <v>1148</v>
      </c>
      <c r="E985" s="409">
        <v>18</v>
      </c>
      <c r="F985" s="410"/>
      <c r="G985" s="409" t="s">
        <v>322</v>
      </c>
      <c r="H985" s="409">
        <f t="shared" si="109"/>
        <v>18</v>
      </c>
      <c r="I985" s="409">
        <f t="shared" si="92"/>
        <v>0</v>
      </c>
      <c r="J985" s="409"/>
      <c r="K985" s="409"/>
      <c r="L985" s="409"/>
      <c r="M985" s="409"/>
      <c r="N985" s="409"/>
      <c r="O985" s="409"/>
      <c r="P985" s="409"/>
      <c r="Q985" s="409"/>
      <c r="R985" s="409"/>
      <c r="S985" s="409">
        <f t="shared" si="108"/>
        <v>18</v>
      </c>
      <c r="T985" s="409"/>
      <c r="U985" s="409"/>
      <c r="V985" s="409"/>
      <c r="W985" s="409"/>
      <c r="X985" s="409">
        <v>18</v>
      </c>
      <c r="Y985" s="409"/>
      <c r="Z985" s="409">
        <f t="shared" si="93"/>
        <v>0</v>
      </c>
      <c r="AA985" s="409"/>
      <c r="AB985" s="409"/>
      <c r="AC985" s="409"/>
      <c r="AD985" s="409"/>
      <c r="AE985" s="409"/>
      <c r="AF985" s="409"/>
      <c r="AG985" s="409"/>
      <c r="AH985" s="409"/>
      <c r="AI985" s="409"/>
      <c r="AJ985" s="409"/>
      <c r="AK985" s="409"/>
      <c r="AL985" s="409"/>
      <c r="AM985" s="409"/>
      <c r="AN985" s="409"/>
      <c r="AO985" s="409"/>
      <c r="AP985" s="409">
        <f t="shared" si="94"/>
        <v>0</v>
      </c>
      <c r="AQ985" s="409"/>
      <c r="AR985" s="410"/>
      <c r="AS985" s="410"/>
      <c r="AT985" s="407"/>
      <c r="AU985" s="409" t="s">
        <v>155</v>
      </c>
      <c r="AV985" s="409" t="s">
        <v>197</v>
      </c>
      <c r="AW985" s="409" t="s">
        <v>198</v>
      </c>
      <c r="AX985" s="357"/>
      <c r="AY985" s="379"/>
      <c r="AZ985" s="380"/>
      <c r="BA985" s="356"/>
    </row>
    <row r="986" spans="1:53" s="413" customFormat="1" ht="60" customHeight="1">
      <c r="A986" s="357" t="s">
        <v>1735</v>
      </c>
      <c r="B986" s="407">
        <v>7</v>
      </c>
      <c r="C986" s="407" t="s">
        <v>313</v>
      </c>
      <c r="D986" s="427" t="s">
        <v>2573</v>
      </c>
      <c r="E986" s="409">
        <v>7</v>
      </c>
      <c r="F986" s="410"/>
      <c r="G986" s="409" t="s">
        <v>2587</v>
      </c>
      <c r="H986" s="409">
        <f t="shared" si="109"/>
        <v>7</v>
      </c>
      <c r="I986" s="409">
        <f t="shared" si="92"/>
        <v>0</v>
      </c>
      <c r="J986" s="409"/>
      <c r="K986" s="409"/>
      <c r="L986" s="409"/>
      <c r="M986" s="409"/>
      <c r="N986" s="409">
        <v>1.7</v>
      </c>
      <c r="O986" s="409">
        <v>3.6</v>
      </c>
      <c r="P986" s="409"/>
      <c r="Q986" s="409"/>
      <c r="R986" s="409">
        <v>1.7</v>
      </c>
      <c r="S986" s="409">
        <f t="shared" si="108"/>
        <v>0</v>
      </c>
      <c r="T986" s="409"/>
      <c r="U986" s="409"/>
      <c r="V986" s="409"/>
      <c r="W986" s="409"/>
      <c r="X986" s="409"/>
      <c r="Y986" s="409"/>
      <c r="Z986" s="409">
        <f t="shared" si="93"/>
        <v>0</v>
      </c>
      <c r="AA986" s="409"/>
      <c r="AB986" s="409"/>
      <c r="AC986" s="409"/>
      <c r="AD986" s="409"/>
      <c r="AE986" s="409"/>
      <c r="AF986" s="409"/>
      <c r="AG986" s="409"/>
      <c r="AH986" s="409"/>
      <c r="AI986" s="409"/>
      <c r="AJ986" s="409"/>
      <c r="AK986" s="409"/>
      <c r="AL986" s="409"/>
      <c r="AM986" s="409"/>
      <c r="AN986" s="409"/>
      <c r="AO986" s="409"/>
      <c r="AP986" s="409">
        <f t="shared" si="94"/>
        <v>0</v>
      </c>
      <c r="AQ986" s="409"/>
      <c r="AR986" s="410"/>
      <c r="AS986" s="410"/>
      <c r="AT986" s="407"/>
      <c r="AU986" s="409" t="s">
        <v>159</v>
      </c>
      <c r="AV986" s="409" t="s">
        <v>197</v>
      </c>
      <c r="AW986" s="409" t="s">
        <v>198</v>
      </c>
      <c r="AX986" s="357"/>
      <c r="AY986" s="379"/>
      <c r="AZ986" s="380"/>
      <c r="BA986" s="356"/>
    </row>
    <row r="987" spans="1:53" s="413" customFormat="1" ht="60" customHeight="1">
      <c r="A987" s="357" t="s">
        <v>1735</v>
      </c>
      <c r="B987" s="407">
        <v>8</v>
      </c>
      <c r="C987" s="407" t="s">
        <v>313</v>
      </c>
      <c r="D987" s="427" t="s">
        <v>2574</v>
      </c>
      <c r="E987" s="409">
        <v>5</v>
      </c>
      <c r="F987" s="410"/>
      <c r="G987" s="409" t="s">
        <v>311</v>
      </c>
      <c r="H987" s="409">
        <f t="shared" si="109"/>
        <v>5</v>
      </c>
      <c r="I987" s="409">
        <f t="shared" si="92"/>
        <v>0</v>
      </c>
      <c r="J987" s="409"/>
      <c r="K987" s="409"/>
      <c r="L987" s="409"/>
      <c r="M987" s="409"/>
      <c r="N987" s="409"/>
      <c r="O987" s="409">
        <v>5</v>
      </c>
      <c r="P987" s="409"/>
      <c r="Q987" s="409"/>
      <c r="R987" s="409"/>
      <c r="S987" s="409">
        <f t="shared" si="108"/>
        <v>0</v>
      </c>
      <c r="T987" s="409"/>
      <c r="U987" s="409"/>
      <c r="V987" s="409"/>
      <c r="W987" s="409"/>
      <c r="X987" s="409"/>
      <c r="Y987" s="409"/>
      <c r="Z987" s="409">
        <f t="shared" si="93"/>
        <v>0</v>
      </c>
      <c r="AA987" s="409"/>
      <c r="AB987" s="409"/>
      <c r="AC987" s="409"/>
      <c r="AD987" s="409"/>
      <c r="AE987" s="409"/>
      <c r="AF987" s="409"/>
      <c r="AG987" s="409"/>
      <c r="AH987" s="409"/>
      <c r="AI987" s="409"/>
      <c r="AJ987" s="409"/>
      <c r="AK987" s="409"/>
      <c r="AL987" s="409"/>
      <c r="AM987" s="409"/>
      <c r="AN987" s="409"/>
      <c r="AO987" s="409"/>
      <c r="AP987" s="409">
        <f t="shared" si="94"/>
        <v>0</v>
      </c>
      <c r="AQ987" s="409"/>
      <c r="AR987" s="410"/>
      <c r="AS987" s="410"/>
      <c r="AT987" s="407"/>
      <c r="AU987" s="409" t="s">
        <v>161</v>
      </c>
      <c r="AV987" s="409" t="s">
        <v>197</v>
      </c>
      <c r="AW987" s="409" t="s">
        <v>198</v>
      </c>
      <c r="AX987" s="357"/>
      <c r="AY987" s="379"/>
      <c r="AZ987" s="380"/>
      <c r="BA987" s="356"/>
    </row>
    <row r="988" spans="1:53" s="356" customFormat="1" ht="60" customHeight="1">
      <c r="A988" s="357" t="s">
        <v>1735</v>
      </c>
      <c r="B988" s="357">
        <v>9</v>
      </c>
      <c r="C988" s="357" t="s">
        <v>313</v>
      </c>
      <c r="D988" s="359" t="s">
        <v>2575</v>
      </c>
      <c r="E988" s="360">
        <v>3</v>
      </c>
      <c r="F988" s="367"/>
      <c r="G988" s="409" t="s">
        <v>2576</v>
      </c>
      <c r="H988" s="360">
        <f t="shared" si="109"/>
        <v>3</v>
      </c>
      <c r="I988" s="360">
        <f t="shared" si="92"/>
        <v>1</v>
      </c>
      <c r="J988" s="360"/>
      <c r="K988" s="360">
        <v>1</v>
      </c>
      <c r="L988" s="360">
        <v>1</v>
      </c>
      <c r="M988" s="360"/>
      <c r="N988" s="360">
        <v>1</v>
      </c>
      <c r="O988" s="360"/>
      <c r="P988" s="360"/>
      <c r="Q988" s="360"/>
      <c r="R988" s="360"/>
      <c r="S988" s="360">
        <f t="shared" si="108"/>
        <v>0</v>
      </c>
      <c r="T988" s="360"/>
      <c r="U988" s="360"/>
      <c r="V988" s="360"/>
      <c r="W988" s="360"/>
      <c r="X988" s="360"/>
      <c r="Y988" s="360"/>
      <c r="Z988" s="360">
        <f t="shared" si="93"/>
        <v>0</v>
      </c>
      <c r="AA988" s="360"/>
      <c r="AB988" s="360"/>
      <c r="AC988" s="360"/>
      <c r="AD988" s="360"/>
      <c r="AE988" s="360"/>
      <c r="AF988" s="360"/>
      <c r="AG988" s="360"/>
      <c r="AH988" s="360"/>
      <c r="AI988" s="360"/>
      <c r="AJ988" s="360"/>
      <c r="AK988" s="360"/>
      <c r="AL988" s="360"/>
      <c r="AM988" s="360"/>
      <c r="AN988" s="360"/>
      <c r="AO988" s="360"/>
      <c r="AP988" s="360">
        <f t="shared" si="94"/>
        <v>0</v>
      </c>
      <c r="AQ988" s="360"/>
      <c r="AR988" s="367"/>
      <c r="AS988" s="367"/>
      <c r="AT988" s="357" t="s">
        <v>75</v>
      </c>
      <c r="AU988" s="360" t="s">
        <v>1800</v>
      </c>
      <c r="AV988" s="360" t="s">
        <v>197</v>
      </c>
      <c r="AW988" s="360" t="s">
        <v>198</v>
      </c>
      <c r="AX988" s="357"/>
      <c r="AY988" s="379"/>
      <c r="AZ988" s="380"/>
    </row>
    <row r="989" spans="1:53" s="413" customFormat="1" ht="36" customHeight="1">
      <c r="A989" s="407" t="s">
        <v>1735</v>
      </c>
      <c r="B989" s="407">
        <v>10</v>
      </c>
      <c r="C989" s="407" t="s">
        <v>313</v>
      </c>
      <c r="D989" s="427" t="s">
        <v>2577</v>
      </c>
      <c r="E989" s="409">
        <v>5</v>
      </c>
      <c r="F989" s="410"/>
      <c r="G989" s="409" t="s">
        <v>2578</v>
      </c>
      <c r="H989" s="409">
        <f t="shared" si="109"/>
        <v>5</v>
      </c>
      <c r="I989" s="409">
        <f t="shared" si="92"/>
        <v>0</v>
      </c>
      <c r="J989" s="409"/>
      <c r="K989" s="409"/>
      <c r="L989" s="409"/>
      <c r="M989" s="409"/>
      <c r="N989" s="409">
        <v>4</v>
      </c>
      <c r="O989" s="409">
        <v>1</v>
      </c>
      <c r="P989" s="409"/>
      <c r="Q989" s="409"/>
      <c r="R989" s="409"/>
      <c r="S989" s="409">
        <f t="shared" si="108"/>
        <v>0</v>
      </c>
      <c r="T989" s="409"/>
      <c r="U989" s="409"/>
      <c r="V989" s="409"/>
      <c r="W989" s="409"/>
      <c r="X989" s="409"/>
      <c r="Y989" s="409"/>
      <c r="Z989" s="409">
        <f t="shared" si="93"/>
        <v>0</v>
      </c>
      <c r="AA989" s="409"/>
      <c r="AB989" s="409"/>
      <c r="AC989" s="409"/>
      <c r="AD989" s="409"/>
      <c r="AE989" s="409"/>
      <c r="AF989" s="409"/>
      <c r="AG989" s="409"/>
      <c r="AH989" s="409"/>
      <c r="AI989" s="409"/>
      <c r="AJ989" s="409"/>
      <c r="AK989" s="409"/>
      <c r="AL989" s="409"/>
      <c r="AM989" s="409"/>
      <c r="AN989" s="409"/>
      <c r="AO989" s="409"/>
      <c r="AP989" s="409">
        <f t="shared" si="94"/>
        <v>0</v>
      </c>
      <c r="AQ989" s="409"/>
      <c r="AR989" s="410"/>
      <c r="AS989" s="410"/>
      <c r="AT989" s="407"/>
      <c r="AU989" s="409" t="s">
        <v>158</v>
      </c>
      <c r="AV989" s="409" t="s">
        <v>197</v>
      </c>
      <c r="AW989" s="409" t="s">
        <v>198</v>
      </c>
      <c r="AX989" s="407"/>
      <c r="AY989" s="429"/>
      <c r="AZ989" s="430"/>
    </row>
    <row r="990" spans="1:53" s="356" customFormat="1" ht="15.75" customHeight="1">
      <c r="A990" s="373" t="s">
        <v>2570</v>
      </c>
      <c r="B990" s="373" t="s">
        <v>1342</v>
      </c>
      <c r="C990" s="373"/>
      <c r="D990" s="374" t="s">
        <v>1521</v>
      </c>
      <c r="E990" s="353"/>
      <c r="F990" s="531"/>
      <c r="G990" s="531"/>
      <c r="H990" s="375"/>
      <c r="I990" s="375">
        <f t="shared" si="92"/>
        <v>0</v>
      </c>
      <c r="J990" s="375"/>
      <c r="K990" s="375"/>
      <c r="L990" s="375"/>
      <c r="M990" s="375"/>
      <c r="N990" s="375"/>
      <c r="O990" s="375"/>
      <c r="P990" s="375"/>
      <c r="Q990" s="375"/>
      <c r="R990" s="375"/>
      <c r="S990" s="375">
        <f t="shared" si="108"/>
        <v>0</v>
      </c>
      <c r="T990" s="375"/>
      <c r="U990" s="375"/>
      <c r="V990" s="375"/>
      <c r="W990" s="375"/>
      <c r="X990" s="375"/>
      <c r="Y990" s="375"/>
      <c r="Z990" s="375">
        <f t="shared" si="93"/>
        <v>0</v>
      </c>
      <c r="AA990" s="375"/>
      <c r="AB990" s="375"/>
      <c r="AC990" s="375"/>
      <c r="AD990" s="375"/>
      <c r="AE990" s="375"/>
      <c r="AF990" s="375"/>
      <c r="AG990" s="375"/>
      <c r="AH990" s="375"/>
      <c r="AI990" s="375"/>
      <c r="AJ990" s="375"/>
      <c r="AK990" s="375"/>
      <c r="AL990" s="375"/>
      <c r="AM990" s="375"/>
      <c r="AN990" s="375"/>
      <c r="AO990" s="375"/>
      <c r="AP990" s="375">
        <f t="shared" si="94"/>
        <v>0</v>
      </c>
      <c r="AQ990" s="375"/>
      <c r="AR990" s="531"/>
      <c r="AS990" s="531"/>
      <c r="AT990" s="532"/>
      <c r="AU990" s="376"/>
      <c r="AV990" s="375"/>
      <c r="AW990" s="375"/>
      <c r="AX990" s="532"/>
      <c r="AY990" s="528"/>
      <c r="AZ990" s="373"/>
    </row>
    <row r="991" spans="1:53" s="356" customFormat="1" ht="15.6" customHeight="1">
      <c r="A991" s="357">
        <v>1033</v>
      </c>
      <c r="B991" s="357">
        <v>1</v>
      </c>
      <c r="C991" s="357" t="s">
        <v>308</v>
      </c>
      <c r="D991" s="359" t="s">
        <v>1343</v>
      </c>
      <c r="E991" s="360">
        <v>9</v>
      </c>
      <c r="F991" s="367">
        <v>3.6</v>
      </c>
      <c r="G991" s="360" t="s">
        <v>311</v>
      </c>
      <c r="H991" s="360">
        <f>SUM(I991,L991,M991,N991,O991,P991,Q991,R991,S991,Z991,AP991)</f>
        <v>5.4</v>
      </c>
      <c r="I991" s="360">
        <f t="shared" si="92"/>
        <v>0</v>
      </c>
      <c r="J991" s="360"/>
      <c r="K991" s="360"/>
      <c r="L991" s="360"/>
      <c r="M991" s="360"/>
      <c r="N991" s="360"/>
      <c r="O991" s="360">
        <v>5.4</v>
      </c>
      <c r="P991" s="360"/>
      <c r="Q991" s="360"/>
      <c r="R991" s="360"/>
      <c r="S991" s="360">
        <f t="shared" si="108"/>
        <v>0</v>
      </c>
      <c r="T991" s="360"/>
      <c r="U991" s="360"/>
      <c r="V991" s="360"/>
      <c r="W991" s="360"/>
      <c r="X991" s="360"/>
      <c r="Y991" s="360"/>
      <c r="Z991" s="360">
        <f t="shared" si="93"/>
        <v>0</v>
      </c>
      <c r="AA991" s="360"/>
      <c r="AB991" s="360"/>
      <c r="AC991" s="360"/>
      <c r="AD991" s="360"/>
      <c r="AE991" s="360"/>
      <c r="AF991" s="360"/>
      <c r="AG991" s="360"/>
      <c r="AH991" s="360"/>
      <c r="AI991" s="360"/>
      <c r="AJ991" s="360"/>
      <c r="AK991" s="360"/>
      <c r="AL991" s="360"/>
      <c r="AM991" s="360"/>
      <c r="AN991" s="360"/>
      <c r="AO991" s="360"/>
      <c r="AP991" s="360">
        <f t="shared" si="94"/>
        <v>0</v>
      </c>
      <c r="AQ991" s="360"/>
      <c r="AR991" s="360"/>
      <c r="AS991" s="360"/>
      <c r="AT991" s="360" t="s">
        <v>1344</v>
      </c>
      <c r="AU991" s="368" t="s">
        <v>1793</v>
      </c>
      <c r="AV991" s="360" t="s">
        <v>197</v>
      </c>
      <c r="AW991" s="360" t="s">
        <v>198</v>
      </c>
      <c r="AX991" s="360"/>
      <c r="AY991" s="400"/>
      <c r="AZ991" s="380"/>
    </row>
    <row r="992" spans="1:53" s="356" customFormat="1" ht="62.45" customHeight="1">
      <c r="A992" s="357">
        <v>751</v>
      </c>
      <c r="B992" s="357">
        <v>2</v>
      </c>
      <c r="C992" s="357" t="s">
        <v>308</v>
      </c>
      <c r="D992" s="359" t="s">
        <v>71</v>
      </c>
      <c r="E992" s="360">
        <v>30</v>
      </c>
      <c r="F992" s="367">
        <v>20</v>
      </c>
      <c r="G992" s="360" t="s">
        <v>2579</v>
      </c>
      <c r="H992" s="360">
        <f t="shared" ref="H992:H1004" si="110">SUM(I992,L992,M992,N992,O992,P992,Q992,R992,S992,Z992,AP992)</f>
        <v>10</v>
      </c>
      <c r="I992" s="360">
        <f t="shared" si="92"/>
        <v>0</v>
      </c>
      <c r="J992" s="360"/>
      <c r="K992" s="360"/>
      <c r="L992" s="360">
        <v>9</v>
      </c>
      <c r="M992" s="360"/>
      <c r="N992" s="360"/>
      <c r="O992" s="360">
        <v>1</v>
      </c>
      <c r="P992" s="360"/>
      <c r="Q992" s="360"/>
      <c r="R992" s="360"/>
      <c r="S992" s="360">
        <f t="shared" si="108"/>
        <v>0</v>
      </c>
      <c r="T992" s="360"/>
      <c r="U992" s="360"/>
      <c r="V992" s="360"/>
      <c r="W992" s="360"/>
      <c r="X992" s="360"/>
      <c r="Y992" s="360"/>
      <c r="Z992" s="360">
        <f t="shared" si="93"/>
        <v>0</v>
      </c>
      <c r="AA992" s="360"/>
      <c r="AB992" s="360"/>
      <c r="AC992" s="360"/>
      <c r="AD992" s="360"/>
      <c r="AE992" s="360"/>
      <c r="AF992" s="360"/>
      <c r="AG992" s="360"/>
      <c r="AH992" s="360"/>
      <c r="AI992" s="360"/>
      <c r="AJ992" s="360"/>
      <c r="AK992" s="360"/>
      <c r="AL992" s="360"/>
      <c r="AM992" s="360"/>
      <c r="AN992" s="360"/>
      <c r="AO992" s="360"/>
      <c r="AP992" s="360">
        <f t="shared" si="94"/>
        <v>0</v>
      </c>
      <c r="AQ992" s="360"/>
      <c r="AR992" s="360"/>
      <c r="AS992" s="360"/>
      <c r="AT992" s="360" t="s">
        <v>72</v>
      </c>
      <c r="AU992" s="368" t="s">
        <v>1796</v>
      </c>
      <c r="AV992" s="360" t="s">
        <v>197</v>
      </c>
      <c r="AW992" s="360" t="s">
        <v>198</v>
      </c>
      <c r="AX992" s="360"/>
      <c r="AY992" s="400"/>
      <c r="AZ992" s="380"/>
    </row>
    <row r="993" spans="1:52" s="356" customFormat="1" ht="15.6" customHeight="1">
      <c r="A993" s="357">
        <v>1033</v>
      </c>
      <c r="B993" s="357"/>
      <c r="C993" s="357" t="s">
        <v>308</v>
      </c>
      <c r="D993" s="359" t="s">
        <v>2580</v>
      </c>
      <c r="E993" s="360">
        <v>125.3</v>
      </c>
      <c r="F993" s="367"/>
      <c r="G993" s="360" t="s">
        <v>311</v>
      </c>
      <c r="H993" s="360">
        <f t="shared" si="110"/>
        <v>125.3</v>
      </c>
      <c r="I993" s="360">
        <f t="shared" ref="I993:I1006" si="111">SUM(J993:K993)</f>
        <v>0</v>
      </c>
      <c r="J993" s="360"/>
      <c r="K993" s="360"/>
      <c r="L993" s="360"/>
      <c r="M993" s="360"/>
      <c r="N993" s="360"/>
      <c r="O993" s="360">
        <v>125.3</v>
      </c>
      <c r="P993" s="360"/>
      <c r="Q993" s="360"/>
      <c r="R993" s="360"/>
      <c r="S993" s="360">
        <f t="shared" si="108"/>
        <v>0</v>
      </c>
      <c r="T993" s="360"/>
      <c r="U993" s="360"/>
      <c r="V993" s="360"/>
      <c r="W993" s="360"/>
      <c r="X993" s="360"/>
      <c r="Y993" s="360"/>
      <c r="Z993" s="360">
        <f t="shared" si="93"/>
        <v>0</v>
      </c>
      <c r="AA993" s="360"/>
      <c r="AB993" s="360"/>
      <c r="AC993" s="360"/>
      <c r="AD993" s="360"/>
      <c r="AE993" s="360"/>
      <c r="AF993" s="360"/>
      <c r="AG993" s="360"/>
      <c r="AH993" s="360"/>
      <c r="AI993" s="360"/>
      <c r="AJ993" s="360"/>
      <c r="AK993" s="360"/>
      <c r="AL993" s="360"/>
      <c r="AM993" s="360"/>
      <c r="AN993" s="360"/>
      <c r="AO993" s="360"/>
      <c r="AP993" s="360">
        <f t="shared" si="94"/>
        <v>0</v>
      </c>
      <c r="AQ993" s="360"/>
      <c r="AR993" s="360"/>
      <c r="AS993" s="360"/>
      <c r="AT993" s="360"/>
      <c r="AU993" s="368" t="s">
        <v>1793</v>
      </c>
      <c r="AV993" s="360" t="s">
        <v>197</v>
      </c>
      <c r="AW993" s="360" t="s">
        <v>198</v>
      </c>
      <c r="AX993" s="360"/>
      <c r="AY993" s="400"/>
      <c r="AZ993" s="380"/>
    </row>
    <row r="994" spans="1:52" s="356" customFormat="1" ht="15.6" customHeight="1">
      <c r="A994" s="357">
        <v>1033</v>
      </c>
      <c r="B994" s="357"/>
      <c r="C994" s="357" t="s">
        <v>308</v>
      </c>
      <c r="D994" s="359" t="s">
        <v>2580</v>
      </c>
      <c r="E994" s="360">
        <v>190.9</v>
      </c>
      <c r="F994" s="367"/>
      <c r="G994" s="360" t="s">
        <v>311</v>
      </c>
      <c r="H994" s="360">
        <f t="shared" si="110"/>
        <v>190.9</v>
      </c>
      <c r="I994" s="360">
        <f t="shared" si="111"/>
        <v>0</v>
      </c>
      <c r="J994" s="360"/>
      <c r="K994" s="360"/>
      <c r="L994" s="360"/>
      <c r="M994" s="360"/>
      <c r="N994" s="360"/>
      <c r="O994" s="360">
        <v>190.9</v>
      </c>
      <c r="P994" s="360"/>
      <c r="Q994" s="360"/>
      <c r="R994" s="360"/>
      <c r="S994" s="360">
        <f t="shared" si="108"/>
        <v>0</v>
      </c>
      <c r="T994" s="360"/>
      <c r="U994" s="360"/>
      <c r="V994" s="360"/>
      <c r="W994" s="360"/>
      <c r="X994" s="360"/>
      <c r="Y994" s="360"/>
      <c r="Z994" s="360">
        <f t="shared" si="93"/>
        <v>0</v>
      </c>
      <c r="AA994" s="360"/>
      <c r="AB994" s="360"/>
      <c r="AC994" s="360"/>
      <c r="AD994" s="360"/>
      <c r="AE994" s="360"/>
      <c r="AF994" s="360"/>
      <c r="AG994" s="360"/>
      <c r="AH994" s="360"/>
      <c r="AI994" s="360"/>
      <c r="AJ994" s="360"/>
      <c r="AK994" s="360"/>
      <c r="AL994" s="360"/>
      <c r="AM994" s="360"/>
      <c r="AN994" s="360"/>
      <c r="AO994" s="360"/>
      <c r="AP994" s="360">
        <f t="shared" si="94"/>
        <v>0</v>
      </c>
      <c r="AQ994" s="360"/>
      <c r="AR994" s="360"/>
      <c r="AS994" s="360"/>
      <c r="AT994" s="360"/>
      <c r="AU994" s="368" t="s">
        <v>156</v>
      </c>
      <c r="AV994" s="360" t="s">
        <v>197</v>
      </c>
      <c r="AW994" s="360" t="s">
        <v>198</v>
      </c>
      <c r="AX994" s="360"/>
      <c r="AY994" s="400"/>
      <c r="AZ994" s="380"/>
    </row>
    <row r="995" spans="1:52" s="356" customFormat="1" ht="15.6" customHeight="1">
      <c r="A995" s="357">
        <v>1033</v>
      </c>
      <c r="B995" s="357"/>
      <c r="C995" s="357" t="s">
        <v>308</v>
      </c>
      <c r="D995" s="359" t="s">
        <v>2580</v>
      </c>
      <c r="E995" s="360">
        <v>39.4</v>
      </c>
      <c r="F995" s="367"/>
      <c r="G995" s="360" t="s">
        <v>311</v>
      </c>
      <c r="H995" s="360">
        <f t="shared" si="110"/>
        <v>39.4</v>
      </c>
      <c r="I995" s="360">
        <f t="shared" si="111"/>
        <v>0</v>
      </c>
      <c r="J995" s="360"/>
      <c r="K995" s="360"/>
      <c r="L995" s="360"/>
      <c r="M995" s="360"/>
      <c r="N995" s="360"/>
      <c r="O995" s="360">
        <v>39.4</v>
      </c>
      <c r="P995" s="360"/>
      <c r="Q995" s="360"/>
      <c r="R995" s="360"/>
      <c r="S995" s="360">
        <f t="shared" si="108"/>
        <v>0</v>
      </c>
      <c r="T995" s="360"/>
      <c r="U995" s="360"/>
      <c r="V995" s="360"/>
      <c r="W995" s="360"/>
      <c r="X995" s="360"/>
      <c r="Y995" s="360"/>
      <c r="Z995" s="360">
        <f t="shared" si="93"/>
        <v>0</v>
      </c>
      <c r="AA995" s="360"/>
      <c r="AB995" s="360"/>
      <c r="AC995" s="360"/>
      <c r="AD995" s="360"/>
      <c r="AE995" s="360"/>
      <c r="AF995" s="360"/>
      <c r="AG995" s="360"/>
      <c r="AH995" s="360"/>
      <c r="AI995" s="360"/>
      <c r="AJ995" s="360"/>
      <c r="AK995" s="360"/>
      <c r="AL995" s="360"/>
      <c r="AM995" s="360"/>
      <c r="AN995" s="360"/>
      <c r="AO995" s="360"/>
      <c r="AP995" s="360">
        <f t="shared" si="94"/>
        <v>0</v>
      </c>
      <c r="AQ995" s="360"/>
      <c r="AR995" s="360"/>
      <c r="AS995" s="360"/>
      <c r="AT995" s="360"/>
      <c r="AU995" s="368" t="s">
        <v>157</v>
      </c>
      <c r="AV995" s="360" t="s">
        <v>197</v>
      </c>
      <c r="AW995" s="360" t="s">
        <v>198</v>
      </c>
      <c r="AX995" s="360"/>
      <c r="AY995" s="400"/>
      <c r="AZ995" s="380"/>
    </row>
    <row r="996" spans="1:52" s="356" customFormat="1" ht="15.6" customHeight="1">
      <c r="A996" s="357">
        <v>1033</v>
      </c>
      <c r="B996" s="357"/>
      <c r="C996" s="357" t="s">
        <v>308</v>
      </c>
      <c r="D996" s="359" t="s">
        <v>2580</v>
      </c>
      <c r="E996" s="360">
        <v>136.30000000000001</v>
      </c>
      <c r="F996" s="367"/>
      <c r="G996" s="360" t="s">
        <v>311</v>
      </c>
      <c r="H996" s="360">
        <f t="shared" si="110"/>
        <v>136.30000000000001</v>
      </c>
      <c r="I996" s="360">
        <f t="shared" si="111"/>
        <v>0</v>
      </c>
      <c r="J996" s="360"/>
      <c r="K996" s="360"/>
      <c r="L996" s="360"/>
      <c r="M996" s="360"/>
      <c r="N996" s="360"/>
      <c r="O996" s="360">
        <v>136.30000000000001</v>
      </c>
      <c r="P996" s="360"/>
      <c r="Q996" s="360"/>
      <c r="R996" s="360"/>
      <c r="S996" s="360">
        <f t="shared" si="108"/>
        <v>0</v>
      </c>
      <c r="T996" s="360"/>
      <c r="U996" s="360"/>
      <c r="V996" s="360"/>
      <c r="W996" s="360"/>
      <c r="X996" s="360"/>
      <c r="Y996" s="360"/>
      <c r="Z996" s="360">
        <f t="shared" si="93"/>
        <v>0</v>
      </c>
      <c r="AA996" s="360"/>
      <c r="AB996" s="360"/>
      <c r="AC996" s="360"/>
      <c r="AD996" s="360"/>
      <c r="AE996" s="360"/>
      <c r="AF996" s="360"/>
      <c r="AG996" s="360"/>
      <c r="AH996" s="360"/>
      <c r="AI996" s="360"/>
      <c r="AJ996" s="360"/>
      <c r="AK996" s="360"/>
      <c r="AL996" s="360"/>
      <c r="AM996" s="360"/>
      <c r="AN996" s="360"/>
      <c r="AO996" s="360"/>
      <c r="AP996" s="360">
        <f t="shared" si="94"/>
        <v>0</v>
      </c>
      <c r="AQ996" s="360"/>
      <c r="AR996" s="360"/>
      <c r="AS996" s="360"/>
      <c r="AT996" s="360"/>
      <c r="AU996" s="368" t="s">
        <v>153</v>
      </c>
      <c r="AV996" s="360" t="s">
        <v>197</v>
      </c>
      <c r="AW996" s="360" t="s">
        <v>198</v>
      </c>
      <c r="AX996" s="360"/>
      <c r="AY996" s="400"/>
      <c r="AZ996" s="380"/>
    </row>
    <row r="997" spans="1:52" s="356" customFormat="1" ht="15.6" customHeight="1">
      <c r="A997" s="357">
        <v>1033</v>
      </c>
      <c r="B997" s="357"/>
      <c r="C997" s="357" t="s">
        <v>308</v>
      </c>
      <c r="D997" s="359" t="s">
        <v>2580</v>
      </c>
      <c r="E997" s="360">
        <v>108.4</v>
      </c>
      <c r="F997" s="367"/>
      <c r="G997" s="360" t="s">
        <v>311</v>
      </c>
      <c r="H997" s="360">
        <f t="shared" si="110"/>
        <v>108.4</v>
      </c>
      <c r="I997" s="360">
        <f t="shared" si="111"/>
        <v>0</v>
      </c>
      <c r="J997" s="360"/>
      <c r="K997" s="360"/>
      <c r="L997" s="360"/>
      <c r="M997" s="360"/>
      <c r="N997" s="360"/>
      <c r="O997" s="360">
        <v>108.4</v>
      </c>
      <c r="P997" s="360"/>
      <c r="Q997" s="360"/>
      <c r="R997" s="360"/>
      <c r="S997" s="360">
        <f t="shared" si="108"/>
        <v>0</v>
      </c>
      <c r="T997" s="360"/>
      <c r="U997" s="360"/>
      <c r="V997" s="360"/>
      <c r="W997" s="360"/>
      <c r="X997" s="360"/>
      <c r="Y997" s="360"/>
      <c r="Z997" s="360">
        <f t="shared" si="93"/>
        <v>0</v>
      </c>
      <c r="AA997" s="360"/>
      <c r="AB997" s="360"/>
      <c r="AC997" s="360"/>
      <c r="AD997" s="360"/>
      <c r="AE997" s="360"/>
      <c r="AF997" s="360"/>
      <c r="AG997" s="360"/>
      <c r="AH997" s="360"/>
      <c r="AI997" s="360"/>
      <c r="AJ997" s="360"/>
      <c r="AK997" s="360"/>
      <c r="AL997" s="360"/>
      <c r="AM997" s="360"/>
      <c r="AN997" s="360"/>
      <c r="AO997" s="360"/>
      <c r="AP997" s="360">
        <f t="shared" si="94"/>
        <v>0</v>
      </c>
      <c r="AQ997" s="360"/>
      <c r="AR997" s="360"/>
      <c r="AS997" s="360"/>
      <c r="AT997" s="360"/>
      <c r="AU997" s="368" t="s">
        <v>158</v>
      </c>
      <c r="AV997" s="360" t="s">
        <v>197</v>
      </c>
      <c r="AW997" s="360" t="s">
        <v>198</v>
      </c>
      <c r="AX997" s="360"/>
      <c r="AY997" s="400"/>
      <c r="AZ997" s="380"/>
    </row>
    <row r="998" spans="1:52" s="356" customFormat="1" ht="15.6" customHeight="1">
      <c r="A998" s="357">
        <v>1033</v>
      </c>
      <c r="B998" s="357"/>
      <c r="C998" s="357" t="s">
        <v>308</v>
      </c>
      <c r="D998" s="359" t="s">
        <v>2580</v>
      </c>
      <c r="E998" s="360">
        <v>162.6</v>
      </c>
      <c r="F998" s="367"/>
      <c r="G998" s="360" t="s">
        <v>311</v>
      </c>
      <c r="H998" s="360">
        <f t="shared" si="110"/>
        <v>162.6</v>
      </c>
      <c r="I998" s="360">
        <f t="shared" si="111"/>
        <v>0</v>
      </c>
      <c r="J998" s="360"/>
      <c r="K998" s="360"/>
      <c r="L998" s="360"/>
      <c r="M998" s="360"/>
      <c r="N998" s="360"/>
      <c r="O998" s="360">
        <v>162.6</v>
      </c>
      <c r="P998" s="360"/>
      <c r="Q998" s="360"/>
      <c r="R998" s="360"/>
      <c r="S998" s="360">
        <f t="shared" si="108"/>
        <v>0</v>
      </c>
      <c r="T998" s="360"/>
      <c r="U998" s="360"/>
      <c r="V998" s="360"/>
      <c r="W998" s="360"/>
      <c r="X998" s="360"/>
      <c r="Y998" s="360"/>
      <c r="Z998" s="360">
        <f t="shared" ref="Z998:Z1010" si="112">SUM(AA998:AO998)</f>
        <v>0</v>
      </c>
      <c r="AA998" s="360"/>
      <c r="AB998" s="360"/>
      <c r="AC998" s="360"/>
      <c r="AD998" s="360"/>
      <c r="AE998" s="360"/>
      <c r="AF998" s="360"/>
      <c r="AG998" s="360"/>
      <c r="AH998" s="360"/>
      <c r="AI998" s="360"/>
      <c r="AJ998" s="360"/>
      <c r="AK998" s="360"/>
      <c r="AL998" s="360"/>
      <c r="AM998" s="360"/>
      <c r="AN998" s="360"/>
      <c r="AO998" s="360"/>
      <c r="AP998" s="360">
        <f t="shared" ref="AP998:AP1010" si="113">SUM(AQ998:AS998)</f>
        <v>0</v>
      </c>
      <c r="AQ998" s="360"/>
      <c r="AR998" s="360"/>
      <c r="AS998" s="360"/>
      <c r="AT998" s="360"/>
      <c r="AU998" s="368" t="s">
        <v>1801</v>
      </c>
      <c r="AV998" s="360" t="s">
        <v>197</v>
      </c>
      <c r="AW998" s="360" t="s">
        <v>198</v>
      </c>
      <c r="AX998" s="360"/>
      <c r="AY998" s="400"/>
      <c r="AZ998" s="380"/>
    </row>
    <row r="999" spans="1:52" s="356" customFormat="1" ht="15.6" customHeight="1">
      <c r="A999" s="357">
        <v>1033</v>
      </c>
      <c r="B999" s="357"/>
      <c r="C999" s="357" t="s">
        <v>308</v>
      </c>
      <c r="D999" s="359" t="s">
        <v>2580</v>
      </c>
      <c r="E999" s="360">
        <v>14.5</v>
      </c>
      <c r="F999" s="367"/>
      <c r="G999" s="360" t="s">
        <v>311</v>
      </c>
      <c r="H999" s="360">
        <f t="shared" si="110"/>
        <v>14.5</v>
      </c>
      <c r="I999" s="360">
        <f t="shared" si="111"/>
        <v>0</v>
      </c>
      <c r="J999" s="360"/>
      <c r="K999" s="360"/>
      <c r="L999" s="360"/>
      <c r="M999" s="360"/>
      <c r="N999" s="360"/>
      <c r="O999" s="360">
        <v>14.5</v>
      </c>
      <c r="P999" s="360"/>
      <c r="Q999" s="360"/>
      <c r="R999" s="360"/>
      <c r="S999" s="360">
        <f t="shared" si="108"/>
        <v>0</v>
      </c>
      <c r="T999" s="360"/>
      <c r="U999" s="360"/>
      <c r="V999" s="360"/>
      <c r="W999" s="360"/>
      <c r="X999" s="360"/>
      <c r="Y999" s="360"/>
      <c r="Z999" s="360">
        <f t="shared" si="112"/>
        <v>0</v>
      </c>
      <c r="AA999" s="360"/>
      <c r="AB999" s="360"/>
      <c r="AC999" s="360"/>
      <c r="AD999" s="360"/>
      <c r="AE999" s="360"/>
      <c r="AF999" s="360"/>
      <c r="AG999" s="360"/>
      <c r="AH999" s="360"/>
      <c r="AI999" s="360"/>
      <c r="AJ999" s="360"/>
      <c r="AK999" s="360"/>
      <c r="AL999" s="360"/>
      <c r="AM999" s="360"/>
      <c r="AN999" s="360"/>
      <c r="AO999" s="360"/>
      <c r="AP999" s="360">
        <f t="shared" si="113"/>
        <v>0</v>
      </c>
      <c r="AQ999" s="360"/>
      <c r="AR999" s="360"/>
      <c r="AS999" s="360"/>
      <c r="AT999" s="360"/>
      <c r="AU999" s="368" t="s">
        <v>154</v>
      </c>
      <c r="AV999" s="360" t="s">
        <v>197</v>
      </c>
      <c r="AW999" s="360" t="s">
        <v>198</v>
      </c>
      <c r="AX999" s="360"/>
      <c r="AY999" s="400"/>
      <c r="AZ999" s="380"/>
    </row>
    <row r="1000" spans="1:52" s="356" customFormat="1" ht="15.6" customHeight="1">
      <c r="A1000" s="357">
        <v>1033</v>
      </c>
      <c r="B1000" s="357"/>
      <c r="C1000" s="357" t="s">
        <v>308</v>
      </c>
      <c r="D1000" s="359" t="s">
        <v>2580</v>
      </c>
      <c r="E1000" s="360">
        <v>22.2</v>
      </c>
      <c r="F1000" s="367"/>
      <c r="G1000" s="360" t="s">
        <v>311</v>
      </c>
      <c r="H1000" s="360">
        <f t="shared" si="110"/>
        <v>22.2</v>
      </c>
      <c r="I1000" s="360">
        <f t="shared" si="111"/>
        <v>0</v>
      </c>
      <c r="J1000" s="360"/>
      <c r="K1000" s="360"/>
      <c r="L1000" s="360"/>
      <c r="M1000" s="360"/>
      <c r="N1000" s="360"/>
      <c r="O1000" s="360">
        <v>22.2</v>
      </c>
      <c r="P1000" s="360"/>
      <c r="Q1000" s="360"/>
      <c r="R1000" s="360"/>
      <c r="S1000" s="360">
        <f t="shared" si="108"/>
        <v>0</v>
      </c>
      <c r="T1000" s="360"/>
      <c r="U1000" s="360"/>
      <c r="V1000" s="360"/>
      <c r="W1000" s="360"/>
      <c r="X1000" s="360"/>
      <c r="Y1000" s="360"/>
      <c r="Z1000" s="360">
        <f t="shared" si="112"/>
        <v>0</v>
      </c>
      <c r="AA1000" s="360"/>
      <c r="AB1000" s="360"/>
      <c r="AC1000" s="360"/>
      <c r="AD1000" s="360"/>
      <c r="AE1000" s="360"/>
      <c r="AF1000" s="360"/>
      <c r="AG1000" s="360"/>
      <c r="AH1000" s="360"/>
      <c r="AI1000" s="360"/>
      <c r="AJ1000" s="360"/>
      <c r="AK1000" s="360"/>
      <c r="AL1000" s="360"/>
      <c r="AM1000" s="360"/>
      <c r="AN1000" s="360"/>
      <c r="AO1000" s="360"/>
      <c r="AP1000" s="360">
        <f t="shared" si="113"/>
        <v>0</v>
      </c>
      <c r="AQ1000" s="360"/>
      <c r="AR1000" s="360"/>
      <c r="AS1000" s="360"/>
      <c r="AT1000" s="360"/>
      <c r="AU1000" s="368" t="s">
        <v>1800</v>
      </c>
      <c r="AV1000" s="360" t="s">
        <v>197</v>
      </c>
      <c r="AW1000" s="360" t="s">
        <v>198</v>
      </c>
      <c r="AX1000" s="360"/>
      <c r="AY1000" s="400"/>
      <c r="AZ1000" s="380"/>
    </row>
    <row r="1001" spans="1:52" s="356" customFormat="1" ht="15.6" customHeight="1">
      <c r="A1001" s="357">
        <v>1033</v>
      </c>
      <c r="B1001" s="357"/>
      <c r="C1001" s="357" t="s">
        <v>308</v>
      </c>
      <c r="D1001" s="359" t="s">
        <v>2580</v>
      </c>
      <c r="E1001" s="360">
        <v>34</v>
      </c>
      <c r="F1001" s="367"/>
      <c r="G1001" s="360" t="s">
        <v>311</v>
      </c>
      <c r="H1001" s="360">
        <f t="shared" si="110"/>
        <v>34</v>
      </c>
      <c r="I1001" s="360">
        <f t="shared" si="111"/>
        <v>0</v>
      </c>
      <c r="J1001" s="360"/>
      <c r="K1001" s="360"/>
      <c r="L1001" s="360"/>
      <c r="M1001" s="360"/>
      <c r="N1001" s="360"/>
      <c r="O1001" s="360">
        <v>34</v>
      </c>
      <c r="P1001" s="360"/>
      <c r="Q1001" s="360"/>
      <c r="R1001" s="360"/>
      <c r="S1001" s="360">
        <f t="shared" si="108"/>
        <v>0</v>
      </c>
      <c r="T1001" s="360"/>
      <c r="U1001" s="360"/>
      <c r="V1001" s="360"/>
      <c r="W1001" s="360"/>
      <c r="X1001" s="360"/>
      <c r="Y1001" s="360"/>
      <c r="Z1001" s="360">
        <f t="shared" si="112"/>
        <v>0</v>
      </c>
      <c r="AA1001" s="360"/>
      <c r="AB1001" s="360"/>
      <c r="AC1001" s="360"/>
      <c r="AD1001" s="360"/>
      <c r="AE1001" s="360"/>
      <c r="AF1001" s="360"/>
      <c r="AG1001" s="360"/>
      <c r="AH1001" s="360"/>
      <c r="AI1001" s="360"/>
      <c r="AJ1001" s="360"/>
      <c r="AK1001" s="360"/>
      <c r="AL1001" s="360"/>
      <c r="AM1001" s="360"/>
      <c r="AN1001" s="360"/>
      <c r="AO1001" s="360"/>
      <c r="AP1001" s="360">
        <f t="shared" si="113"/>
        <v>0</v>
      </c>
      <c r="AQ1001" s="360"/>
      <c r="AR1001" s="360"/>
      <c r="AS1001" s="360"/>
      <c r="AT1001" s="360"/>
      <c r="AU1001" s="368" t="s">
        <v>159</v>
      </c>
      <c r="AV1001" s="360" t="s">
        <v>197</v>
      </c>
      <c r="AW1001" s="360" t="s">
        <v>198</v>
      </c>
      <c r="AX1001" s="360"/>
      <c r="AY1001" s="400"/>
      <c r="AZ1001" s="380"/>
    </row>
    <row r="1002" spans="1:52" s="356" customFormat="1" ht="15.6" customHeight="1">
      <c r="A1002" s="357">
        <v>1033</v>
      </c>
      <c r="B1002" s="357"/>
      <c r="C1002" s="357" t="s">
        <v>308</v>
      </c>
      <c r="D1002" s="359" t="s">
        <v>2580</v>
      </c>
      <c r="E1002" s="360">
        <v>44.6</v>
      </c>
      <c r="F1002" s="367"/>
      <c r="G1002" s="360" t="s">
        <v>311</v>
      </c>
      <c r="H1002" s="360">
        <f t="shared" si="110"/>
        <v>44.6</v>
      </c>
      <c r="I1002" s="360">
        <f t="shared" si="111"/>
        <v>0</v>
      </c>
      <c r="J1002" s="360"/>
      <c r="K1002" s="360"/>
      <c r="L1002" s="360"/>
      <c r="M1002" s="360"/>
      <c r="N1002" s="360"/>
      <c r="O1002" s="360">
        <v>44.6</v>
      </c>
      <c r="P1002" s="360"/>
      <c r="Q1002" s="360"/>
      <c r="R1002" s="360"/>
      <c r="S1002" s="360">
        <f t="shared" si="108"/>
        <v>0</v>
      </c>
      <c r="T1002" s="360"/>
      <c r="U1002" s="360"/>
      <c r="V1002" s="360"/>
      <c r="W1002" s="360"/>
      <c r="X1002" s="360"/>
      <c r="Y1002" s="360"/>
      <c r="Z1002" s="360">
        <f t="shared" si="112"/>
        <v>0</v>
      </c>
      <c r="AA1002" s="360"/>
      <c r="AB1002" s="360"/>
      <c r="AC1002" s="360"/>
      <c r="AD1002" s="360"/>
      <c r="AE1002" s="360"/>
      <c r="AF1002" s="360"/>
      <c r="AG1002" s="360"/>
      <c r="AH1002" s="360"/>
      <c r="AI1002" s="360"/>
      <c r="AJ1002" s="360"/>
      <c r="AK1002" s="360"/>
      <c r="AL1002" s="360"/>
      <c r="AM1002" s="360"/>
      <c r="AN1002" s="360"/>
      <c r="AO1002" s="360"/>
      <c r="AP1002" s="360">
        <f t="shared" si="113"/>
        <v>0</v>
      </c>
      <c r="AQ1002" s="360"/>
      <c r="AR1002" s="360"/>
      <c r="AS1002" s="360"/>
      <c r="AT1002" s="360"/>
      <c r="AU1002" s="368" t="s">
        <v>155</v>
      </c>
      <c r="AV1002" s="360" t="s">
        <v>197</v>
      </c>
      <c r="AW1002" s="360" t="s">
        <v>198</v>
      </c>
      <c r="AX1002" s="360"/>
      <c r="AY1002" s="400"/>
      <c r="AZ1002" s="380"/>
    </row>
    <row r="1003" spans="1:52" s="356" customFormat="1" ht="15.6" customHeight="1">
      <c r="A1003" s="357">
        <v>1033</v>
      </c>
      <c r="B1003" s="357"/>
      <c r="C1003" s="357" t="s">
        <v>308</v>
      </c>
      <c r="D1003" s="359" t="s">
        <v>2580</v>
      </c>
      <c r="E1003" s="360">
        <v>20.7</v>
      </c>
      <c r="F1003" s="367"/>
      <c r="G1003" s="360" t="s">
        <v>311</v>
      </c>
      <c r="H1003" s="360">
        <f t="shared" si="110"/>
        <v>20.7</v>
      </c>
      <c r="I1003" s="360">
        <f t="shared" si="111"/>
        <v>0</v>
      </c>
      <c r="J1003" s="360"/>
      <c r="K1003" s="360"/>
      <c r="L1003" s="360"/>
      <c r="M1003" s="360"/>
      <c r="N1003" s="360"/>
      <c r="O1003" s="360">
        <v>20.7</v>
      </c>
      <c r="P1003" s="360"/>
      <c r="Q1003" s="360"/>
      <c r="R1003" s="360"/>
      <c r="S1003" s="360">
        <f t="shared" si="108"/>
        <v>0</v>
      </c>
      <c r="T1003" s="360"/>
      <c r="U1003" s="360"/>
      <c r="V1003" s="360"/>
      <c r="W1003" s="360"/>
      <c r="X1003" s="360"/>
      <c r="Y1003" s="360"/>
      <c r="Z1003" s="360">
        <f t="shared" si="112"/>
        <v>0</v>
      </c>
      <c r="AA1003" s="360"/>
      <c r="AB1003" s="360"/>
      <c r="AC1003" s="360"/>
      <c r="AD1003" s="360"/>
      <c r="AE1003" s="360"/>
      <c r="AF1003" s="360"/>
      <c r="AG1003" s="360"/>
      <c r="AH1003" s="360"/>
      <c r="AI1003" s="360"/>
      <c r="AJ1003" s="360"/>
      <c r="AK1003" s="360"/>
      <c r="AL1003" s="360"/>
      <c r="AM1003" s="360"/>
      <c r="AN1003" s="360"/>
      <c r="AO1003" s="360"/>
      <c r="AP1003" s="360">
        <f t="shared" si="113"/>
        <v>0</v>
      </c>
      <c r="AQ1003" s="360"/>
      <c r="AR1003" s="360"/>
      <c r="AS1003" s="360"/>
      <c r="AT1003" s="360"/>
      <c r="AU1003" s="368" t="s">
        <v>1799</v>
      </c>
      <c r="AV1003" s="360" t="s">
        <v>197</v>
      </c>
      <c r="AW1003" s="360" t="s">
        <v>198</v>
      </c>
      <c r="AX1003" s="360"/>
      <c r="AY1003" s="400"/>
      <c r="AZ1003" s="380"/>
    </row>
    <row r="1004" spans="1:52" s="356" customFormat="1" ht="15.6" customHeight="1">
      <c r="A1004" s="357">
        <v>1033</v>
      </c>
      <c r="B1004" s="357"/>
      <c r="C1004" s="357" t="s">
        <v>308</v>
      </c>
      <c r="D1004" s="359" t="s">
        <v>2580</v>
      </c>
      <c r="E1004" s="360">
        <v>24</v>
      </c>
      <c r="F1004" s="367"/>
      <c r="G1004" s="360" t="s">
        <v>311</v>
      </c>
      <c r="H1004" s="360">
        <f t="shared" si="110"/>
        <v>24</v>
      </c>
      <c r="I1004" s="360">
        <f t="shared" si="111"/>
        <v>0</v>
      </c>
      <c r="J1004" s="360"/>
      <c r="K1004" s="360"/>
      <c r="L1004" s="360"/>
      <c r="M1004" s="360"/>
      <c r="N1004" s="360"/>
      <c r="O1004" s="360">
        <v>24</v>
      </c>
      <c r="P1004" s="360"/>
      <c r="Q1004" s="360"/>
      <c r="R1004" s="360"/>
      <c r="S1004" s="360">
        <f t="shared" si="108"/>
        <v>0</v>
      </c>
      <c r="T1004" s="360"/>
      <c r="U1004" s="360"/>
      <c r="V1004" s="360"/>
      <c r="W1004" s="360"/>
      <c r="X1004" s="360"/>
      <c r="Y1004" s="360"/>
      <c r="Z1004" s="360">
        <f t="shared" si="112"/>
        <v>0</v>
      </c>
      <c r="AA1004" s="360"/>
      <c r="AB1004" s="360"/>
      <c r="AC1004" s="360"/>
      <c r="AD1004" s="360"/>
      <c r="AE1004" s="360"/>
      <c r="AF1004" s="360"/>
      <c r="AG1004" s="360"/>
      <c r="AH1004" s="360"/>
      <c r="AI1004" s="360"/>
      <c r="AJ1004" s="360"/>
      <c r="AK1004" s="360"/>
      <c r="AL1004" s="360"/>
      <c r="AM1004" s="360"/>
      <c r="AN1004" s="360"/>
      <c r="AO1004" s="360"/>
      <c r="AP1004" s="360">
        <f t="shared" si="113"/>
        <v>0</v>
      </c>
      <c r="AQ1004" s="360"/>
      <c r="AR1004" s="360"/>
      <c r="AS1004" s="360"/>
      <c r="AT1004" s="360"/>
      <c r="AU1004" s="368" t="s">
        <v>1795</v>
      </c>
      <c r="AV1004" s="360" t="s">
        <v>197</v>
      </c>
      <c r="AW1004" s="360" t="s">
        <v>198</v>
      </c>
      <c r="AX1004" s="360"/>
      <c r="AY1004" s="400"/>
      <c r="AZ1004" s="380"/>
    </row>
    <row r="1005" spans="1:52" s="356" customFormat="1" ht="15.75" customHeight="1">
      <c r="A1005" s="373" t="s">
        <v>2570</v>
      </c>
      <c r="B1005" s="373" t="s">
        <v>2727</v>
      </c>
      <c r="C1005" s="373"/>
      <c r="D1005" s="374" t="s">
        <v>2581</v>
      </c>
      <c r="E1005" s="353"/>
      <c r="F1005" s="531"/>
      <c r="G1005" s="531"/>
      <c r="H1005" s="375"/>
      <c r="I1005" s="375">
        <f t="shared" si="111"/>
        <v>0</v>
      </c>
      <c r="J1005" s="375"/>
      <c r="K1005" s="375"/>
      <c r="L1005" s="375"/>
      <c r="M1005" s="375"/>
      <c r="N1005" s="375"/>
      <c r="O1005" s="375"/>
      <c r="P1005" s="375"/>
      <c r="Q1005" s="375"/>
      <c r="R1005" s="375"/>
      <c r="S1005" s="375">
        <f t="shared" si="108"/>
        <v>0</v>
      </c>
      <c r="T1005" s="375"/>
      <c r="U1005" s="375"/>
      <c r="V1005" s="375"/>
      <c r="W1005" s="375"/>
      <c r="X1005" s="375"/>
      <c r="Y1005" s="375"/>
      <c r="Z1005" s="375">
        <f t="shared" si="112"/>
        <v>0</v>
      </c>
      <c r="AA1005" s="375"/>
      <c r="AB1005" s="375"/>
      <c r="AC1005" s="375"/>
      <c r="AD1005" s="375"/>
      <c r="AE1005" s="375"/>
      <c r="AF1005" s="375"/>
      <c r="AG1005" s="375"/>
      <c r="AH1005" s="375"/>
      <c r="AI1005" s="375"/>
      <c r="AJ1005" s="375"/>
      <c r="AK1005" s="375"/>
      <c r="AL1005" s="375"/>
      <c r="AM1005" s="375"/>
      <c r="AN1005" s="375"/>
      <c r="AO1005" s="375"/>
      <c r="AP1005" s="375">
        <f t="shared" si="113"/>
        <v>0</v>
      </c>
      <c r="AQ1005" s="375"/>
      <c r="AR1005" s="531"/>
      <c r="AS1005" s="531"/>
      <c r="AT1005" s="532"/>
      <c r="AU1005" s="376"/>
      <c r="AV1005" s="375"/>
      <c r="AW1005" s="375"/>
      <c r="AX1005" s="532"/>
      <c r="AY1005" s="528"/>
      <c r="AZ1005" s="373"/>
    </row>
    <row r="1006" spans="1:52" s="356" customFormat="1" ht="31.15" customHeight="1">
      <c r="A1006" s="357">
        <v>1033</v>
      </c>
      <c r="B1006" s="357">
        <v>1</v>
      </c>
      <c r="C1006" s="357" t="s">
        <v>347</v>
      </c>
      <c r="D1006" s="359" t="s">
        <v>859</v>
      </c>
      <c r="E1006" s="360">
        <v>1</v>
      </c>
      <c r="F1006" s="367"/>
      <c r="G1006" s="360" t="s">
        <v>2728</v>
      </c>
      <c r="H1006" s="360">
        <f>SUM(I1006,L1006,M1006,N1006,O1006,P1006,Q1006,R1006,S1006,Z1006,AP1006)</f>
        <v>1</v>
      </c>
      <c r="I1006" s="360">
        <f t="shared" si="111"/>
        <v>0</v>
      </c>
      <c r="J1006" s="360"/>
      <c r="K1006" s="360"/>
      <c r="L1006" s="360">
        <v>0.5</v>
      </c>
      <c r="M1006" s="360"/>
      <c r="N1006" s="360">
        <v>0.5</v>
      </c>
      <c r="O1006" s="360"/>
      <c r="P1006" s="360"/>
      <c r="Q1006" s="360"/>
      <c r="R1006" s="360"/>
      <c r="S1006" s="360">
        <f t="shared" si="108"/>
        <v>0</v>
      </c>
      <c r="T1006" s="360"/>
      <c r="U1006" s="360"/>
      <c r="V1006" s="360"/>
      <c r="W1006" s="360"/>
      <c r="X1006" s="360"/>
      <c r="Y1006" s="360"/>
      <c r="Z1006" s="360">
        <f t="shared" si="112"/>
        <v>0</v>
      </c>
      <c r="AA1006" s="360"/>
      <c r="AB1006" s="360"/>
      <c r="AC1006" s="360"/>
      <c r="AD1006" s="360"/>
      <c r="AE1006" s="360"/>
      <c r="AF1006" s="360"/>
      <c r="AG1006" s="360"/>
      <c r="AH1006" s="360"/>
      <c r="AI1006" s="360"/>
      <c r="AJ1006" s="360"/>
      <c r="AK1006" s="360"/>
      <c r="AL1006" s="360"/>
      <c r="AM1006" s="360"/>
      <c r="AN1006" s="360"/>
      <c r="AO1006" s="360"/>
      <c r="AP1006" s="360">
        <f t="shared" si="113"/>
        <v>0</v>
      </c>
      <c r="AQ1006" s="360"/>
      <c r="AR1006" s="360"/>
      <c r="AS1006" s="360"/>
      <c r="AT1006" s="360" t="s">
        <v>3248</v>
      </c>
      <c r="AU1006" s="368" t="s">
        <v>154</v>
      </c>
      <c r="AV1006" s="360" t="s">
        <v>197</v>
      </c>
      <c r="AW1006" s="360" t="s">
        <v>198</v>
      </c>
      <c r="AX1006" s="360"/>
      <c r="AY1006" s="400"/>
      <c r="AZ1006" s="380"/>
    </row>
    <row r="1007" spans="1:52" s="356" customFormat="1" ht="15.6" customHeight="1">
      <c r="A1007" s="357">
        <v>1033</v>
      </c>
      <c r="B1007" s="357">
        <v>2</v>
      </c>
      <c r="C1007" s="357" t="s">
        <v>347</v>
      </c>
      <c r="D1007" s="359" t="s">
        <v>860</v>
      </c>
      <c r="E1007" s="360">
        <v>0.7</v>
      </c>
      <c r="F1007" s="367"/>
      <c r="G1007" s="360" t="s">
        <v>304</v>
      </c>
      <c r="H1007" s="360">
        <f>SUM(I1007,L1007,M1007,N1007,O1007,P1007,Q1007,R1007,S1007,Z1007,AP1007)</f>
        <v>0.7</v>
      </c>
      <c r="I1007" s="360">
        <f>SUM(J1007:K1007)</f>
        <v>0.7</v>
      </c>
      <c r="J1007" s="360">
        <v>0.7</v>
      </c>
      <c r="K1007" s="360"/>
      <c r="L1007" s="360"/>
      <c r="M1007" s="360"/>
      <c r="N1007" s="360"/>
      <c r="O1007" s="360"/>
      <c r="P1007" s="360"/>
      <c r="Q1007" s="360"/>
      <c r="R1007" s="360"/>
      <c r="S1007" s="360">
        <f t="shared" si="108"/>
        <v>0</v>
      </c>
      <c r="T1007" s="360"/>
      <c r="U1007" s="360"/>
      <c r="V1007" s="360"/>
      <c r="W1007" s="360"/>
      <c r="X1007" s="360"/>
      <c r="Y1007" s="360"/>
      <c r="Z1007" s="360">
        <f t="shared" si="112"/>
        <v>0</v>
      </c>
      <c r="AA1007" s="360"/>
      <c r="AB1007" s="360"/>
      <c r="AC1007" s="360"/>
      <c r="AD1007" s="360"/>
      <c r="AE1007" s="360"/>
      <c r="AF1007" s="360"/>
      <c r="AG1007" s="360"/>
      <c r="AH1007" s="360"/>
      <c r="AI1007" s="360"/>
      <c r="AJ1007" s="360"/>
      <c r="AK1007" s="360"/>
      <c r="AL1007" s="360"/>
      <c r="AM1007" s="360"/>
      <c r="AN1007" s="360"/>
      <c r="AO1007" s="360"/>
      <c r="AP1007" s="360">
        <f t="shared" si="113"/>
        <v>0</v>
      </c>
      <c r="AQ1007" s="360"/>
      <c r="AR1007" s="360"/>
      <c r="AS1007" s="360"/>
      <c r="AT1007" s="360" t="s">
        <v>0</v>
      </c>
      <c r="AU1007" s="368" t="s">
        <v>1794</v>
      </c>
      <c r="AV1007" s="360" t="s">
        <v>197</v>
      </c>
      <c r="AW1007" s="360" t="s">
        <v>198</v>
      </c>
      <c r="AX1007" s="360"/>
      <c r="AY1007" s="400"/>
      <c r="AZ1007" s="380"/>
    </row>
    <row r="1008" spans="1:52" s="356" customFormat="1" ht="31.15" customHeight="1">
      <c r="A1008" s="357">
        <v>1033</v>
      </c>
      <c r="B1008" s="357">
        <v>3</v>
      </c>
      <c r="C1008" s="357" t="s">
        <v>347</v>
      </c>
      <c r="D1008" s="359" t="s">
        <v>861</v>
      </c>
      <c r="E1008" s="360">
        <v>5</v>
      </c>
      <c r="F1008" s="367"/>
      <c r="G1008" s="360" t="s">
        <v>2771</v>
      </c>
      <c r="H1008" s="360">
        <f>SUM(I1008,L1008,M1008,N1008,O1008,P1008,Q1008,R1008,S1008,Z1008,AP1008)</f>
        <v>5</v>
      </c>
      <c r="I1008" s="360">
        <f>SUM(J1008:K1008)</f>
        <v>0</v>
      </c>
      <c r="J1008" s="360"/>
      <c r="K1008" s="360"/>
      <c r="L1008" s="360">
        <v>2.5</v>
      </c>
      <c r="M1008" s="360"/>
      <c r="N1008" s="360">
        <v>2.5</v>
      </c>
      <c r="O1008" s="360"/>
      <c r="P1008" s="360"/>
      <c r="Q1008" s="360"/>
      <c r="R1008" s="360"/>
      <c r="S1008" s="360">
        <f t="shared" si="108"/>
        <v>0</v>
      </c>
      <c r="T1008" s="360"/>
      <c r="U1008" s="360"/>
      <c r="V1008" s="360"/>
      <c r="W1008" s="360"/>
      <c r="X1008" s="360"/>
      <c r="Y1008" s="360"/>
      <c r="Z1008" s="360">
        <f t="shared" si="112"/>
        <v>0</v>
      </c>
      <c r="AA1008" s="360"/>
      <c r="AB1008" s="360"/>
      <c r="AC1008" s="360"/>
      <c r="AD1008" s="360"/>
      <c r="AE1008" s="360"/>
      <c r="AF1008" s="360"/>
      <c r="AG1008" s="360"/>
      <c r="AH1008" s="360"/>
      <c r="AI1008" s="360"/>
      <c r="AJ1008" s="360"/>
      <c r="AK1008" s="360"/>
      <c r="AL1008" s="360"/>
      <c r="AM1008" s="360"/>
      <c r="AN1008" s="360"/>
      <c r="AO1008" s="360"/>
      <c r="AP1008" s="360">
        <f t="shared" si="113"/>
        <v>0</v>
      </c>
      <c r="AQ1008" s="360"/>
      <c r="AR1008" s="360"/>
      <c r="AS1008" s="360"/>
      <c r="AT1008" s="360"/>
      <c r="AU1008" s="368" t="s">
        <v>1793</v>
      </c>
      <c r="AV1008" s="360" t="s">
        <v>197</v>
      </c>
      <c r="AW1008" s="360" t="s">
        <v>198</v>
      </c>
      <c r="AX1008" s="360"/>
      <c r="AY1008" s="400"/>
      <c r="AZ1008" s="380"/>
    </row>
    <row r="1009" spans="1:52" s="356" customFormat="1" ht="31.15" customHeight="1">
      <c r="A1009" s="357"/>
      <c r="B1009" s="357">
        <v>4</v>
      </c>
      <c r="C1009" s="357" t="s">
        <v>347</v>
      </c>
      <c r="D1009" s="359" t="s">
        <v>862</v>
      </c>
      <c r="E1009" s="360">
        <v>1</v>
      </c>
      <c r="F1009" s="367"/>
      <c r="G1009" s="360" t="s">
        <v>867</v>
      </c>
      <c r="H1009" s="360">
        <f>SUM(I1009,L1009,M1009,N1009,O1009,P1009,Q1009,R1009,S1009,Z1009,AP1009)</f>
        <v>1</v>
      </c>
      <c r="I1009" s="360">
        <f>SUM(J1009:K1009)</f>
        <v>0</v>
      </c>
      <c r="J1009" s="360"/>
      <c r="K1009" s="360"/>
      <c r="L1009" s="360"/>
      <c r="M1009" s="360">
        <v>0.5</v>
      </c>
      <c r="N1009" s="360">
        <v>0.5</v>
      </c>
      <c r="O1009" s="360"/>
      <c r="P1009" s="360"/>
      <c r="Q1009" s="360"/>
      <c r="R1009" s="360"/>
      <c r="S1009" s="360">
        <f t="shared" si="108"/>
        <v>0</v>
      </c>
      <c r="T1009" s="360"/>
      <c r="U1009" s="360"/>
      <c r="V1009" s="360"/>
      <c r="W1009" s="360"/>
      <c r="X1009" s="360"/>
      <c r="Y1009" s="360"/>
      <c r="Z1009" s="360">
        <f t="shared" si="112"/>
        <v>0</v>
      </c>
      <c r="AA1009" s="360"/>
      <c r="AB1009" s="360"/>
      <c r="AC1009" s="360"/>
      <c r="AD1009" s="360"/>
      <c r="AE1009" s="360"/>
      <c r="AF1009" s="360"/>
      <c r="AG1009" s="360"/>
      <c r="AH1009" s="360"/>
      <c r="AI1009" s="360"/>
      <c r="AJ1009" s="360"/>
      <c r="AK1009" s="360"/>
      <c r="AL1009" s="360"/>
      <c r="AM1009" s="360"/>
      <c r="AN1009" s="360"/>
      <c r="AO1009" s="360"/>
      <c r="AP1009" s="360">
        <f t="shared" si="113"/>
        <v>0</v>
      </c>
      <c r="AQ1009" s="360"/>
      <c r="AR1009" s="360"/>
      <c r="AS1009" s="360"/>
      <c r="AT1009" s="360"/>
      <c r="AU1009" s="368" t="s">
        <v>1799</v>
      </c>
      <c r="AV1009" s="360" t="s">
        <v>197</v>
      </c>
      <c r="AW1009" s="360" t="s">
        <v>868</v>
      </c>
      <c r="AX1009" s="360"/>
      <c r="AY1009" s="400"/>
      <c r="AZ1009" s="380"/>
    </row>
    <row r="1010" spans="1:52" s="356" customFormat="1" ht="15.75" customHeight="1">
      <c r="A1010" s="373" t="s">
        <v>2570</v>
      </c>
      <c r="B1010" s="373" t="s">
        <v>2570</v>
      </c>
      <c r="C1010" s="373"/>
      <c r="D1010" s="374" t="s">
        <v>2582</v>
      </c>
      <c r="E1010" s="353"/>
      <c r="F1010" s="531"/>
      <c r="G1010" s="531"/>
      <c r="H1010" s="375"/>
      <c r="I1010" s="375">
        <f>SUM(J1010:K1010)</f>
        <v>0</v>
      </c>
      <c r="J1010" s="375"/>
      <c r="K1010" s="375"/>
      <c r="L1010" s="375"/>
      <c r="M1010" s="375"/>
      <c r="N1010" s="375"/>
      <c r="O1010" s="375"/>
      <c r="P1010" s="375"/>
      <c r="Q1010" s="375"/>
      <c r="R1010" s="375"/>
      <c r="S1010" s="375">
        <f t="shared" si="108"/>
        <v>0</v>
      </c>
      <c r="T1010" s="375"/>
      <c r="U1010" s="375"/>
      <c r="V1010" s="375"/>
      <c r="W1010" s="375"/>
      <c r="X1010" s="375"/>
      <c r="Y1010" s="375"/>
      <c r="Z1010" s="375">
        <f t="shared" si="112"/>
        <v>0</v>
      </c>
      <c r="AA1010" s="375"/>
      <c r="AB1010" s="375"/>
      <c r="AC1010" s="375"/>
      <c r="AD1010" s="375"/>
      <c r="AE1010" s="375"/>
      <c r="AF1010" s="375"/>
      <c r="AG1010" s="375"/>
      <c r="AH1010" s="375"/>
      <c r="AI1010" s="375"/>
      <c r="AJ1010" s="375"/>
      <c r="AK1010" s="375"/>
      <c r="AL1010" s="375"/>
      <c r="AM1010" s="375"/>
      <c r="AN1010" s="375"/>
      <c r="AO1010" s="375"/>
      <c r="AP1010" s="375">
        <f t="shared" si="113"/>
        <v>0</v>
      </c>
      <c r="AQ1010" s="375"/>
      <c r="AR1010" s="531"/>
      <c r="AS1010" s="531"/>
      <c r="AT1010" s="532"/>
      <c r="AU1010" s="376"/>
      <c r="AV1010" s="375"/>
      <c r="AW1010" s="375"/>
      <c r="AX1010" s="532"/>
      <c r="AY1010" s="528"/>
      <c r="AZ1010" s="373"/>
    </row>
    <row r="1011" spans="1:52" s="356" customFormat="1" ht="15.6" customHeight="1">
      <c r="A1011" s="357">
        <v>92</v>
      </c>
      <c r="B1011" s="357">
        <v>13</v>
      </c>
      <c r="C1011" s="357" t="s">
        <v>336</v>
      </c>
      <c r="D1011" s="382" t="s">
        <v>1345</v>
      </c>
      <c r="E1011" s="360">
        <v>0</v>
      </c>
      <c r="F1011" s="361"/>
      <c r="G1011" s="360" t="s">
        <v>2583</v>
      </c>
      <c r="H1011" s="360">
        <f>SUM(I1011,L1011,M1011,N1011,O1011,P1011,Q1011,R1011,S1011,Z1011,AP1011)</f>
        <v>0</v>
      </c>
      <c r="I1011" s="360">
        <f>SUM(J1011:K1011)</f>
        <v>0</v>
      </c>
      <c r="J1011" s="360"/>
      <c r="K1011" s="360"/>
      <c r="L1011" s="360"/>
      <c r="M1011" s="360"/>
      <c r="N1011" s="360"/>
      <c r="O1011" s="360"/>
      <c r="P1011" s="360"/>
      <c r="Q1011" s="360"/>
      <c r="R1011" s="360"/>
      <c r="S1011" s="360">
        <f>SUM(T1011:Y1011)</f>
        <v>0</v>
      </c>
      <c r="T1011" s="360"/>
      <c r="U1011" s="360"/>
      <c r="V1011" s="360"/>
      <c r="W1011" s="360"/>
      <c r="X1011" s="360"/>
      <c r="Y1011" s="360"/>
      <c r="Z1011" s="360">
        <f>SUM(AA1011:AO1011)</f>
        <v>0</v>
      </c>
      <c r="AA1011" s="360"/>
      <c r="AB1011" s="360"/>
      <c r="AC1011" s="360"/>
      <c r="AD1011" s="360"/>
      <c r="AE1011" s="360"/>
      <c r="AF1011" s="360"/>
      <c r="AG1011" s="360"/>
      <c r="AH1011" s="360"/>
      <c r="AI1011" s="360"/>
      <c r="AJ1011" s="360"/>
      <c r="AK1011" s="360"/>
      <c r="AL1011" s="360"/>
      <c r="AM1011" s="360"/>
      <c r="AN1011" s="360"/>
      <c r="AO1011" s="360"/>
      <c r="AP1011" s="360">
        <f>SUM(AQ1011:AS1011)</f>
        <v>0</v>
      </c>
      <c r="AQ1011" s="360"/>
      <c r="AR1011" s="360"/>
      <c r="AS1011" s="360"/>
      <c r="AT1011" s="360" t="s">
        <v>3253</v>
      </c>
      <c r="AU1011" s="357" t="s">
        <v>156</v>
      </c>
      <c r="AV1011" s="360" t="s">
        <v>196</v>
      </c>
      <c r="AW1011" s="360" t="s">
        <v>198</v>
      </c>
      <c r="AX1011" s="360"/>
      <c r="AY1011" s="360"/>
      <c r="AZ1011" s="383"/>
    </row>
    <row r="1022" spans="1:52">
      <c r="D1022" s="339"/>
      <c r="G1022" s="339"/>
      <c r="H1022" s="339"/>
      <c r="I1022" s="339"/>
      <c r="AU1022" s="533"/>
    </row>
    <row r="1023" spans="1:52">
      <c r="D1023" s="339"/>
      <c r="G1023" s="339"/>
      <c r="H1023" s="339"/>
      <c r="I1023" s="339"/>
      <c r="AU1023" s="533"/>
    </row>
    <row r="1024" spans="1:52">
      <c r="D1024" s="339"/>
      <c r="G1024" s="339"/>
      <c r="H1024" s="339"/>
      <c r="I1024" s="339"/>
      <c r="AU1024" s="533"/>
    </row>
    <row r="1025" spans="4:47">
      <c r="D1025" s="339"/>
      <c r="G1025" s="339"/>
      <c r="H1025" s="339"/>
      <c r="I1025" s="339"/>
      <c r="AU1025" s="533"/>
    </row>
    <row r="1026" spans="4:47">
      <c r="D1026" s="339"/>
      <c r="G1026" s="339"/>
      <c r="H1026" s="339"/>
      <c r="I1026" s="339"/>
      <c r="AU1026" s="533"/>
    </row>
    <row r="1027" spans="4:47">
      <c r="D1027" s="339"/>
      <c r="G1027" s="339"/>
      <c r="H1027" s="339"/>
      <c r="I1027" s="339"/>
      <c r="AU1027" s="533"/>
    </row>
    <row r="1028" spans="4:47">
      <c r="D1028" s="339"/>
      <c r="G1028" s="339"/>
      <c r="H1028" s="339"/>
      <c r="I1028" s="339"/>
      <c r="AU1028" s="533"/>
    </row>
    <row r="1029" spans="4:47">
      <c r="D1029" s="339"/>
      <c r="G1029" s="339"/>
      <c r="H1029" s="339"/>
      <c r="I1029" s="339"/>
      <c r="AU1029" s="533"/>
    </row>
    <row r="1030" spans="4:47">
      <c r="D1030" s="339"/>
      <c r="G1030" s="339"/>
      <c r="H1030" s="339"/>
      <c r="I1030" s="339"/>
      <c r="AU1030" s="533"/>
    </row>
    <row r="1031" spans="4:47">
      <c r="D1031" s="339"/>
      <c r="G1031" s="339"/>
      <c r="H1031" s="339"/>
      <c r="I1031" s="339"/>
      <c r="AU1031" s="533"/>
    </row>
    <row r="1032" spans="4:47">
      <c r="D1032" s="339"/>
      <c r="G1032" s="339"/>
      <c r="H1032" s="339"/>
      <c r="I1032" s="339"/>
      <c r="AU1032" s="533"/>
    </row>
    <row r="1033" spans="4:47">
      <c r="D1033" s="339"/>
      <c r="G1033" s="339"/>
      <c r="H1033" s="339"/>
      <c r="I1033" s="339"/>
      <c r="AU1033" s="533"/>
    </row>
    <row r="1034" spans="4:47">
      <c r="D1034" s="339"/>
      <c r="G1034" s="339"/>
      <c r="H1034" s="339"/>
      <c r="I1034" s="339"/>
      <c r="AU1034" s="533"/>
    </row>
    <row r="1035" spans="4:47">
      <c r="D1035" s="339"/>
      <c r="G1035" s="339"/>
      <c r="H1035" s="339"/>
      <c r="I1035" s="339"/>
      <c r="AU1035" s="533"/>
    </row>
    <row r="1036" spans="4:47">
      <c r="D1036" s="339"/>
      <c r="G1036" s="339"/>
      <c r="H1036" s="339"/>
      <c r="I1036" s="339"/>
      <c r="AU1036" s="533"/>
    </row>
    <row r="1037" spans="4:47">
      <c r="D1037" s="339"/>
      <c r="G1037" s="339"/>
      <c r="H1037" s="339"/>
      <c r="I1037" s="339"/>
      <c r="AU1037" s="533"/>
    </row>
    <row r="1038" spans="4:47">
      <c r="D1038" s="339"/>
      <c r="G1038" s="339"/>
      <c r="H1038" s="339"/>
      <c r="I1038" s="339"/>
      <c r="AU1038" s="533"/>
    </row>
    <row r="1039" spans="4:47">
      <c r="D1039" s="339"/>
      <c r="G1039" s="339"/>
      <c r="H1039" s="339"/>
      <c r="I1039" s="339"/>
      <c r="AU1039" s="533"/>
    </row>
    <row r="1040" spans="4:47">
      <c r="D1040" s="339"/>
      <c r="G1040" s="339"/>
      <c r="H1040" s="339"/>
      <c r="I1040" s="339"/>
      <c r="AU1040" s="533"/>
    </row>
    <row r="1041" spans="4:47">
      <c r="D1041" s="339"/>
      <c r="G1041" s="339"/>
      <c r="H1041" s="339"/>
      <c r="I1041" s="339"/>
      <c r="AU1041" s="533"/>
    </row>
    <row r="1042" spans="4:47">
      <c r="D1042" s="339"/>
      <c r="G1042" s="339"/>
      <c r="H1042" s="339"/>
      <c r="I1042" s="339"/>
      <c r="AU1042" s="533"/>
    </row>
    <row r="1043" spans="4:47">
      <c r="D1043" s="339"/>
      <c r="G1043" s="339"/>
      <c r="H1043" s="339"/>
      <c r="I1043" s="339"/>
      <c r="AU1043" s="533"/>
    </row>
    <row r="1044" spans="4:47">
      <c r="D1044" s="339"/>
      <c r="G1044" s="339"/>
      <c r="H1044" s="339"/>
      <c r="I1044" s="339"/>
      <c r="AU1044" s="533"/>
    </row>
    <row r="1045" spans="4:47">
      <c r="D1045" s="339"/>
      <c r="G1045" s="339"/>
      <c r="H1045" s="339"/>
      <c r="I1045" s="339"/>
      <c r="AU1045" s="533"/>
    </row>
    <row r="1046" spans="4:47">
      <c r="D1046" s="339"/>
      <c r="G1046" s="339"/>
      <c r="H1046" s="339"/>
      <c r="I1046" s="339"/>
      <c r="AU1046" s="533"/>
    </row>
    <row r="1047" spans="4:47">
      <c r="D1047" s="339"/>
      <c r="G1047" s="339"/>
      <c r="H1047" s="339"/>
      <c r="I1047" s="339"/>
      <c r="AU1047" s="533"/>
    </row>
    <row r="1048" spans="4:47">
      <c r="D1048" s="339"/>
      <c r="G1048" s="339"/>
      <c r="H1048" s="339"/>
      <c r="I1048" s="339"/>
      <c r="AU1048" s="533"/>
    </row>
    <row r="1049" spans="4:47">
      <c r="D1049" s="339"/>
      <c r="G1049" s="339"/>
      <c r="H1049" s="339"/>
      <c r="I1049" s="339"/>
      <c r="AU1049" s="533"/>
    </row>
    <row r="1050" spans="4:47">
      <c r="D1050" s="339"/>
      <c r="G1050" s="339"/>
      <c r="H1050" s="339"/>
      <c r="I1050" s="339"/>
      <c r="AU1050" s="533"/>
    </row>
    <row r="1051" spans="4:47">
      <c r="D1051" s="339"/>
      <c r="G1051" s="339"/>
      <c r="H1051" s="339"/>
      <c r="I1051" s="339"/>
      <c r="AU1051" s="533"/>
    </row>
    <row r="1052" spans="4:47">
      <c r="D1052" s="339"/>
      <c r="G1052" s="339"/>
      <c r="H1052" s="339"/>
      <c r="I1052" s="339"/>
      <c r="AU1052" s="533"/>
    </row>
    <row r="1053" spans="4:47">
      <c r="D1053" s="339"/>
      <c r="G1053" s="339"/>
      <c r="H1053" s="339"/>
      <c r="I1053" s="339"/>
      <c r="AU1053" s="533"/>
    </row>
    <row r="1054" spans="4:47">
      <c r="D1054" s="339"/>
      <c r="G1054" s="339"/>
      <c r="H1054" s="339"/>
      <c r="I1054" s="339"/>
      <c r="AU1054" s="533"/>
    </row>
    <row r="1055" spans="4:47">
      <c r="D1055" s="339"/>
      <c r="G1055" s="339"/>
      <c r="H1055" s="339"/>
      <c r="I1055" s="339"/>
      <c r="AU1055" s="533"/>
    </row>
    <row r="1056" spans="4:47">
      <c r="D1056" s="339"/>
      <c r="G1056" s="339"/>
      <c r="H1056" s="339"/>
      <c r="I1056" s="339"/>
      <c r="AU1056" s="533"/>
    </row>
    <row r="1057" spans="4:47">
      <c r="D1057" s="339"/>
      <c r="G1057" s="339"/>
      <c r="H1057" s="339"/>
      <c r="I1057" s="339"/>
      <c r="AU1057" s="533"/>
    </row>
    <row r="1058" spans="4:47">
      <c r="D1058" s="339"/>
      <c r="G1058" s="339"/>
      <c r="H1058" s="339"/>
      <c r="I1058" s="339"/>
      <c r="AU1058" s="533"/>
    </row>
    <row r="1059" spans="4:47">
      <c r="D1059" s="339"/>
      <c r="G1059" s="339"/>
      <c r="H1059" s="339"/>
      <c r="I1059" s="339"/>
      <c r="AU1059" s="533"/>
    </row>
    <row r="1060" spans="4:47">
      <c r="D1060" s="339"/>
      <c r="G1060" s="339"/>
      <c r="H1060" s="339"/>
      <c r="I1060" s="339"/>
      <c r="AU1060" s="533"/>
    </row>
    <row r="1061" spans="4:47">
      <c r="D1061" s="339"/>
      <c r="G1061" s="339"/>
      <c r="H1061" s="339"/>
      <c r="I1061" s="339"/>
      <c r="AU1061" s="533"/>
    </row>
    <row r="1062" spans="4:47">
      <c r="D1062" s="339"/>
      <c r="G1062" s="339"/>
      <c r="H1062" s="339"/>
      <c r="I1062" s="339"/>
      <c r="AU1062" s="533"/>
    </row>
    <row r="1063" spans="4:47">
      <c r="D1063" s="339"/>
      <c r="G1063" s="339"/>
      <c r="H1063" s="339"/>
      <c r="I1063" s="339"/>
      <c r="AU1063" s="533"/>
    </row>
    <row r="1064" spans="4:47">
      <c r="D1064" s="339"/>
      <c r="G1064" s="339"/>
      <c r="H1064" s="339"/>
      <c r="I1064" s="339"/>
      <c r="AU1064" s="533"/>
    </row>
    <row r="1065" spans="4:47">
      <c r="D1065" s="339"/>
      <c r="G1065" s="339"/>
      <c r="H1065" s="339"/>
      <c r="I1065" s="339"/>
      <c r="AU1065" s="533"/>
    </row>
    <row r="1066" spans="4:47">
      <c r="D1066" s="339"/>
      <c r="G1066" s="339"/>
      <c r="H1066" s="339"/>
      <c r="I1066" s="339"/>
      <c r="AU1066" s="533"/>
    </row>
    <row r="1067" spans="4:47">
      <c r="D1067" s="339"/>
      <c r="G1067" s="339"/>
      <c r="H1067" s="339"/>
      <c r="I1067" s="339"/>
      <c r="AU1067" s="533"/>
    </row>
    <row r="1068" spans="4:47">
      <c r="D1068" s="339"/>
      <c r="G1068" s="339"/>
      <c r="H1068" s="339"/>
      <c r="I1068" s="339"/>
      <c r="AU1068" s="533"/>
    </row>
    <row r="1069" spans="4:47">
      <c r="D1069" s="339"/>
      <c r="G1069" s="339"/>
      <c r="H1069" s="339"/>
      <c r="I1069" s="339"/>
      <c r="AU1069" s="533"/>
    </row>
    <row r="1070" spans="4:47">
      <c r="D1070" s="339"/>
      <c r="G1070" s="339"/>
      <c r="H1070" s="339"/>
      <c r="I1070" s="339"/>
      <c r="AU1070" s="533"/>
    </row>
    <row r="1071" spans="4:47">
      <c r="D1071" s="339"/>
      <c r="G1071" s="339"/>
      <c r="H1071" s="339"/>
      <c r="I1071" s="339"/>
      <c r="AU1071" s="533"/>
    </row>
    <row r="1072" spans="4:47">
      <c r="D1072" s="339"/>
      <c r="G1072" s="339"/>
      <c r="H1072" s="339"/>
      <c r="I1072" s="339"/>
      <c r="AU1072" s="533"/>
    </row>
    <row r="1073" spans="4:47">
      <c r="D1073" s="339"/>
      <c r="G1073" s="339"/>
      <c r="H1073" s="339"/>
      <c r="I1073" s="339"/>
      <c r="AU1073" s="533"/>
    </row>
    <row r="1074" spans="4:47">
      <c r="D1074" s="339"/>
      <c r="G1074" s="339"/>
      <c r="H1074" s="339"/>
      <c r="I1074" s="339"/>
      <c r="AU1074" s="533"/>
    </row>
    <row r="1075" spans="4:47">
      <c r="D1075" s="339"/>
      <c r="G1075" s="339"/>
      <c r="H1075" s="339"/>
      <c r="I1075" s="339"/>
      <c r="AU1075" s="533"/>
    </row>
    <row r="1076" spans="4:47">
      <c r="D1076" s="339"/>
      <c r="G1076" s="339"/>
      <c r="H1076" s="339"/>
      <c r="I1076" s="339"/>
      <c r="AU1076" s="533"/>
    </row>
    <row r="1077" spans="4:47">
      <c r="D1077" s="339"/>
      <c r="G1077" s="339"/>
      <c r="H1077" s="339"/>
      <c r="I1077" s="339"/>
      <c r="AU1077" s="533"/>
    </row>
    <row r="1078" spans="4:47">
      <c r="D1078" s="339"/>
      <c r="G1078" s="339"/>
      <c r="H1078" s="339"/>
      <c r="I1078" s="339"/>
      <c r="AU1078" s="533"/>
    </row>
    <row r="1079" spans="4:47">
      <c r="D1079" s="339"/>
      <c r="G1079" s="339"/>
      <c r="H1079" s="339"/>
      <c r="I1079" s="339"/>
      <c r="AU1079" s="533"/>
    </row>
    <row r="1080" spans="4:47">
      <c r="D1080" s="339"/>
      <c r="G1080" s="339"/>
      <c r="H1080" s="339"/>
      <c r="I1080" s="339"/>
      <c r="AU1080" s="533"/>
    </row>
    <row r="1081" spans="4:47">
      <c r="D1081" s="339"/>
      <c r="G1081" s="339"/>
      <c r="H1081" s="339"/>
      <c r="I1081" s="339"/>
      <c r="AU1081" s="533"/>
    </row>
    <row r="1082" spans="4:47">
      <c r="D1082" s="339"/>
      <c r="G1082" s="339"/>
      <c r="H1082" s="339"/>
      <c r="I1082" s="339"/>
      <c r="AU1082" s="533"/>
    </row>
    <row r="1083" spans="4:47">
      <c r="D1083" s="339"/>
      <c r="G1083" s="339"/>
      <c r="H1083" s="339"/>
      <c r="I1083" s="339"/>
      <c r="AU1083" s="533"/>
    </row>
    <row r="1084" spans="4:47">
      <c r="D1084" s="339"/>
      <c r="G1084" s="339"/>
      <c r="H1084" s="339"/>
      <c r="I1084" s="339"/>
      <c r="AU1084" s="533"/>
    </row>
    <row r="1085" spans="4:47">
      <c r="D1085" s="339"/>
      <c r="G1085" s="339"/>
      <c r="H1085" s="339"/>
      <c r="I1085" s="339"/>
      <c r="AU1085" s="533"/>
    </row>
    <row r="1086" spans="4:47">
      <c r="D1086" s="339"/>
      <c r="G1086" s="339"/>
      <c r="H1086" s="339"/>
      <c r="I1086" s="339"/>
      <c r="AU1086" s="533"/>
    </row>
    <row r="1087" spans="4:47">
      <c r="D1087" s="339"/>
      <c r="G1087" s="339"/>
      <c r="H1087" s="339"/>
      <c r="I1087" s="339"/>
      <c r="AU1087" s="533"/>
    </row>
    <row r="1088" spans="4:47">
      <c r="D1088" s="339"/>
      <c r="G1088" s="339"/>
      <c r="H1088" s="339"/>
      <c r="I1088" s="339"/>
      <c r="AU1088" s="533"/>
    </row>
    <row r="1089" spans="4:47">
      <c r="D1089" s="339"/>
      <c r="G1089" s="339"/>
      <c r="H1089" s="339"/>
      <c r="I1089" s="339"/>
      <c r="AU1089" s="533"/>
    </row>
    <row r="1090" spans="4:47">
      <c r="D1090" s="339"/>
      <c r="G1090" s="339"/>
      <c r="H1090" s="339"/>
      <c r="I1090" s="339"/>
      <c r="AU1090" s="533"/>
    </row>
    <row r="1091" spans="4:47">
      <c r="D1091" s="339"/>
      <c r="G1091" s="339"/>
      <c r="H1091" s="339"/>
      <c r="I1091" s="339"/>
      <c r="AU1091" s="533"/>
    </row>
    <row r="1092" spans="4:47">
      <c r="D1092" s="339"/>
      <c r="G1092" s="339"/>
      <c r="H1092" s="339"/>
      <c r="I1092" s="339"/>
      <c r="AU1092" s="533"/>
    </row>
    <row r="1093" spans="4:47">
      <c r="D1093" s="339"/>
      <c r="G1093" s="339"/>
      <c r="H1093" s="339"/>
      <c r="I1093" s="339"/>
      <c r="AU1093" s="533"/>
    </row>
    <row r="1094" spans="4:47">
      <c r="D1094" s="339"/>
      <c r="G1094" s="339"/>
      <c r="H1094" s="339"/>
      <c r="I1094" s="339"/>
      <c r="AU1094" s="533"/>
    </row>
    <row r="1095" spans="4:47">
      <c r="D1095" s="339"/>
      <c r="G1095" s="339"/>
      <c r="H1095" s="339"/>
      <c r="I1095" s="339"/>
      <c r="AU1095" s="533"/>
    </row>
    <row r="1096" spans="4:47">
      <c r="D1096" s="339"/>
      <c r="G1096" s="339"/>
      <c r="H1096" s="339"/>
      <c r="I1096" s="339"/>
      <c r="AU1096" s="533"/>
    </row>
    <row r="1097" spans="4:47">
      <c r="D1097" s="339"/>
      <c r="G1097" s="339"/>
      <c r="H1097" s="339"/>
      <c r="I1097" s="339"/>
      <c r="AU1097" s="533"/>
    </row>
    <row r="1098" spans="4:47">
      <c r="D1098" s="339"/>
      <c r="G1098" s="339"/>
      <c r="H1098" s="339"/>
      <c r="I1098" s="339"/>
      <c r="AU1098" s="533"/>
    </row>
    <row r="1099" spans="4:47">
      <c r="D1099" s="339"/>
      <c r="G1099" s="339"/>
      <c r="H1099" s="339"/>
      <c r="I1099" s="339"/>
      <c r="AU1099" s="533"/>
    </row>
    <row r="1100" spans="4:47">
      <c r="D1100" s="339"/>
      <c r="G1100" s="339"/>
      <c r="H1100" s="339"/>
      <c r="I1100" s="339"/>
      <c r="AU1100" s="533"/>
    </row>
    <row r="1101" spans="4:47">
      <c r="D1101" s="339"/>
      <c r="G1101" s="339"/>
      <c r="H1101" s="339"/>
      <c r="I1101" s="339"/>
      <c r="AU1101" s="533"/>
    </row>
    <row r="1102" spans="4:47">
      <c r="D1102" s="339"/>
      <c r="G1102" s="339"/>
      <c r="H1102" s="339"/>
      <c r="I1102" s="339"/>
      <c r="AU1102" s="533"/>
    </row>
    <row r="1103" spans="4:47">
      <c r="D1103" s="339"/>
      <c r="G1103" s="339"/>
      <c r="H1103" s="339"/>
      <c r="I1103" s="339"/>
      <c r="AU1103" s="533"/>
    </row>
    <row r="1104" spans="4:47">
      <c r="D1104" s="339"/>
      <c r="G1104" s="339"/>
      <c r="H1104" s="339"/>
      <c r="I1104" s="339"/>
      <c r="AU1104" s="533"/>
    </row>
    <row r="1105" spans="4:47">
      <c r="D1105" s="339"/>
      <c r="G1105" s="339"/>
      <c r="H1105" s="339"/>
      <c r="I1105" s="339"/>
      <c r="AU1105" s="533"/>
    </row>
    <row r="1106" spans="4:47">
      <c r="D1106" s="339"/>
      <c r="G1106" s="339"/>
      <c r="H1106" s="339"/>
      <c r="I1106" s="339"/>
      <c r="AU1106" s="533"/>
    </row>
    <row r="1107" spans="4:47">
      <c r="D1107" s="339"/>
      <c r="G1107" s="339"/>
      <c r="H1107" s="339"/>
      <c r="I1107" s="339"/>
      <c r="AU1107" s="533"/>
    </row>
    <row r="1108" spans="4:47">
      <c r="D1108" s="339"/>
      <c r="G1108" s="339"/>
      <c r="H1108" s="339"/>
      <c r="I1108" s="339"/>
      <c r="AU1108" s="533"/>
    </row>
    <row r="1109" spans="4:47">
      <c r="D1109" s="339"/>
      <c r="G1109" s="339"/>
      <c r="H1109" s="339"/>
      <c r="I1109" s="339"/>
      <c r="AU1109" s="533"/>
    </row>
    <row r="1110" spans="4:47">
      <c r="D1110" s="339"/>
      <c r="G1110" s="339"/>
      <c r="H1110" s="339"/>
      <c r="I1110" s="339"/>
      <c r="AU1110" s="533"/>
    </row>
    <row r="1111" spans="4:47">
      <c r="D1111" s="339"/>
      <c r="G1111" s="339"/>
      <c r="H1111" s="339"/>
      <c r="I1111" s="339"/>
      <c r="AU1111" s="533"/>
    </row>
    <row r="1112" spans="4:47">
      <c r="D1112" s="339"/>
      <c r="G1112" s="339"/>
      <c r="H1112" s="339"/>
      <c r="I1112" s="339"/>
      <c r="AU1112" s="533"/>
    </row>
    <row r="1113" spans="4:47">
      <c r="D1113" s="339"/>
      <c r="G1113" s="339"/>
      <c r="H1113" s="339"/>
      <c r="I1113" s="339"/>
      <c r="AU1113" s="533"/>
    </row>
    <row r="1114" spans="4:47">
      <c r="D1114" s="339"/>
      <c r="G1114" s="339"/>
      <c r="H1114" s="339"/>
      <c r="I1114" s="339"/>
      <c r="AU1114" s="533"/>
    </row>
    <row r="1115" spans="4:47">
      <c r="D1115" s="339"/>
      <c r="G1115" s="339"/>
      <c r="H1115" s="339"/>
      <c r="I1115" s="339"/>
      <c r="AU1115" s="533"/>
    </row>
    <row r="1116" spans="4:47">
      <c r="D1116" s="339"/>
      <c r="G1116" s="339"/>
      <c r="H1116" s="339"/>
      <c r="I1116" s="339"/>
      <c r="AU1116" s="533"/>
    </row>
    <row r="1117" spans="4:47">
      <c r="D1117" s="339"/>
      <c r="G1117" s="339"/>
      <c r="H1117" s="339"/>
      <c r="I1117" s="339"/>
      <c r="AU1117" s="533"/>
    </row>
    <row r="1118" spans="4:47">
      <c r="D1118" s="339"/>
      <c r="G1118" s="339"/>
      <c r="H1118" s="339"/>
      <c r="I1118" s="339"/>
      <c r="AU1118" s="533"/>
    </row>
    <row r="1119" spans="4:47">
      <c r="D1119" s="339"/>
      <c r="G1119" s="339"/>
      <c r="H1119" s="339"/>
      <c r="I1119" s="339"/>
      <c r="AU1119" s="533"/>
    </row>
    <row r="1120" spans="4:47">
      <c r="D1120" s="339"/>
      <c r="G1120" s="339"/>
      <c r="H1120" s="339"/>
      <c r="I1120" s="339"/>
      <c r="AU1120" s="533"/>
    </row>
    <row r="1121" spans="4:47">
      <c r="D1121" s="339"/>
      <c r="G1121" s="339"/>
      <c r="H1121" s="339"/>
      <c r="I1121" s="339"/>
      <c r="AU1121" s="533"/>
    </row>
    <row r="1122" spans="4:47">
      <c r="D1122" s="339"/>
      <c r="G1122" s="339"/>
      <c r="H1122" s="339"/>
      <c r="I1122" s="339"/>
      <c r="AU1122" s="533"/>
    </row>
    <row r="1123" spans="4:47">
      <c r="D1123" s="339"/>
      <c r="G1123" s="339"/>
      <c r="H1123" s="339"/>
      <c r="I1123" s="339"/>
      <c r="AU1123" s="533"/>
    </row>
    <row r="1124" spans="4:47">
      <c r="D1124" s="339"/>
      <c r="G1124" s="339"/>
      <c r="H1124" s="339"/>
      <c r="I1124" s="339"/>
      <c r="AU1124" s="533"/>
    </row>
    <row r="1125" spans="4:47">
      <c r="D1125" s="339"/>
      <c r="G1125" s="339"/>
      <c r="H1125" s="339"/>
      <c r="I1125" s="339"/>
      <c r="AU1125" s="533"/>
    </row>
    <row r="1126" spans="4:47">
      <c r="D1126" s="339"/>
      <c r="G1126" s="339"/>
      <c r="H1126" s="339"/>
      <c r="I1126" s="339"/>
      <c r="AU1126" s="533"/>
    </row>
    <row r="1127" spans="4:47">
      <c r="D1127" s="339"/>
      <c r="G1127" s="339"/>
      <c r="H1127" s="339"/>
      <c r="I1127" s="339"/>
      <c r="AU1127" s="533"/>
    </row>
    <row r="1128" spans="4:47">
      <c r="D1128" s="339"/>
      <c r="G1128" s="339"/>
      <c r="H1128" s="339"/>
      <c r="I1128" s="339"/>
      <c r="AU1128" s="533"/>
    </row>
    <row r="1129" spans="4:47">
      <c r="D1129" s="339"/>
      <c r="G1129" s="339"/>
      <c r="H1129" s="339"/>
      <c r="I1129" s="339"/>
      <c r="AU1129" s="533"/>
    </row>
    <row r="1130" spans="4:47">
      <c r="D1130" s="339"/>
      <c r="G1130" s="339"/>
      <c r="H1130" s="339"/>
      <c r="I1130" s="339"/>
      <c r="AU1130" s="533"/>
    </row>
    <row r="1131" spans="4:47">
      <c r="D1131" s="339"/>
      <c r="G1131" s="339"/>
      <c r="H1131" s="339"/>
      <c r="I1131" s="339"/>
      <c r="AU1131" s="533"/>
    </row>
    <row r="1132" spans="4:47">
      <c r="D1132" s="339"/>
      <c r="G1132" s="339"/>
      <c r="H1132" s="339"/>
      <c r="I1132" s="339"/>
      <c r="AU1132" s="533"/>
    </row>
    <row r="1133" spans="4:47">
      <c r="D1133" s="339"/>
      <c r="G1133" s="339"/>
      <c r="H1133" s="339"/>
      <c r="I1133" s="339"/>
      <c r="AU1133" s="533"/>
    </row>
    <row r="1134" spans="4:47">
      <c r="D1134" s="339"/>
      <c r="G1134" s="339"/>
      <c r="H1134" s="339"/>
      <c r="I1134" s="339"/>
      <c r="AU1134" s="533"/>
    </row>
    <row r="1135" spans="4:47">
      <c r="D1135" s="339"/>
      <c r="G1135" s="339"/>
      <c r="H1135" s="339"/>
      <c r="I1135" s="339"/>
      <c r="AU1135" s="533"/>
    </row>
    <row r="1136" spans="4:47">
      <c r="D1136" s="339"/>
      <c r="G1136" s="339"/>
      <c r="H1136" s="339"/>
      <c r="I1136" s="339"/>
      <c r="AU1136" s="533"/>
    </row>
    <row r="1137" spans="4:47">
      <c r="D1137" s="339"/>
      <c r="G1137" s="339"/>
      <c r="H1137" s="339"/>
      <c r="I1137" s="339"/>
      <c r="AU1137" s="533"/>
    </row>
    <row r="1138" spans="4:47">
      <c r="D1138" s="339"/>
      <c r="G1138" s="339"/>
      <c r="H1138" s="339"/>
      <c r="I1138" s="339"/>
      <c r="AU1138" s="533"/>
    </row>
    <row r="1139" spans="4:47">
      <c r="D1139" s="339"/>
      <c r="G1139" s="339"/>
      <c r="H1139" s="339"/>
      <c r="I1139" s="339"/>
      <c r="AU1139" s="533"/>
    </row>
    <row r="1140" spans="4:47">
      <c r="D1140" s="339"/>
      <c r="G1140" s="339"/>
      <c r="H1140" s="339"/>
      <c r="I1140" s="339"/>
      <c r="AU1140" s="533"/>
    </row>
    <row r="1141" spans="4:47">
      <c r="D1141" s="339"/>
      <c r="G1141" s="339"/>
      <c r="H1141" s="339"/>
      <c r="I1141" s="339"/>
      <c r="AU1141" s="533"/>
    </row>
    <row r="1142" spans="4:47">
      <c r="D1142" s="339"/>
      <c r="G1142" s="339"/>
      <c r="H1142" s="339"/>
      <c r="I1142" s="339"/>
      <c r="AU1142" s="533"/>
    </row>
    <row r="1143" spans="4:47">
      <c r="D1143" s="339"/>
      <c r="G1143" s="339"/>
      <c r="H1143" s="339"/>
      <c r="I1143" s="339"/>
      <c r="AU1143" s="533"/>
    </row>
    <row r="1144" spans="4:47">
      <c r="D1144" s="339"/>
      <c r="G1144" s="339"/>
      <c r="H1144" s="339"/>
      <c r="I1144" s="339"/>
      <c r="AU1144" s="533"/>
    </row>
    <row r="1145" spans="4:47">
      <c r="D1145" s="339"/>
      <c r="G1145" s="339"/>
      <c r="H1145" s="339"/>
      <c r="I1145" s="339"/>
      <c r="AU1145" s="533"/>
    </row>
    <row r="1146" spans="4:47">
      <c r="D1146" s="339"/>
      <c r="G1146" s="339"/>
      <c r="H1146" s="339"/>
      <c r="I1146" s="339"/>
      <c r="AU1146" s="533"/>
    </row>
    <row r="1147" spans="4:47">
      <c r="D1147" s="339"/>
      <c r="G1147" s="339"/>
      <c r="H1147" s="339"/>
      <c r="I1147" s="339"/>
      <c r="AU1147" s="533"/>
    </row>
    <row r="1148" spans="4:47">
      <c r="D1148" s="339"/>
      <c r="G1148" s="339"/>
      <c r="H1148" s="339"/>
      <c r="I1148" s="339"/>
      <c r="AU1148" s="533"/>
    </row>
    <row r="1149" spans="4:47">
      <c r="D1149" s="339"/>
      <c r="G1149" s="339"/>
      <c r="H1149" s="339"/>
      <c r="I1149" s="339"/>
      <c r="AU1149" s="533"/>
    </row>
    <row r="1150" spans="4:47">
      <c r="D1150" s="339"/>
      <c r="G1150" s="339"/>
      <c r="H1150" s="339"/>
      <c r="I1150" s="339"/>
      <c r="AU1150" s="533"/>
    </row>
    <row r="1151" spans="4:47">
      <c r="D1151" s="339"/>
      <c r="G1151" s="339"/>
      <c r="H1151" s="339"/>
      <c r="I1151" s="339"/>
      <c r="AU1151" s="533"/>
    </row>
    <row r="1152" spans="4:47">
      <c r="D1152" s="339"/>
      <c r="G1152" s="339"/>
      <c r="H1152" s="339"/>
      <c r="I1152" s="339"/>
      <c r="AU1152" s="533"/>
    </row>
    <row r="1153" spans="4:47">
      <c r="D1153" s="339"/>
      <c r="G1153" s="339"/>
      <c r="H1153" s="339"/>
      <c r="I1153" s="339"/>
      <c r="AU1153" s="533"/>
    </row>
    <row r="1154" spans="4:47">
      <c r="D1154" s="339"/>
      <c r="G1154" s="339"/>
      <c r="H1154" s="339"/>
      <c r="I1154" s="339"/>
      <c r="AU1154" s="533"/>
    </row>
    <row r="1155" spans="4:47">
      <c r="D1155" s="339"/>
      <c r="G1155" s="339"/>
      <c r="H1155" s="339"/>
      <c r="I1155" s="339"/>
      <c r="AU1155" s="533"/>
    </row>
    <row r="1156" spans="4:47">
      <c r="D1156" s="339"/>
      <c r="G1156" s="339"/>
      <c r="H1156" s="339"/>
      <c r="I1156" s="339"/>
      <c r="AU1156" s="533"/>
    </row>
    <row r="1157" spans="4:47">
      <c r="D1157" s="339"/>
      <c r="G1157" s="339"/>
      <c r="H1157" s="339"/>
      <c r="I1157" s="339"/>
      <c r="AU1157" s="533"/>
    </row>
    <row r="1158" spans="4:47">
      <c r="D1158" s="339"/>
      <c r="G1158" s="339"/>
      <c r="H1158" s="339"/>
      <c r="I1158" s="339"/>
      <c r="AU1158" s="533"/>
    </row>
    <row r="1159" spans="4:47">
      <c r="D1159" s="339"/>
      <c r="G1159" s="339"/>
      <c r="H1159" s="339"/>
      <c r="I1159" s="339"/>
      <c r="AU1159" s="533"/>
    </row>
    <row r="1160" spans="4:47">
      <c r="D1160" s="339"/>
      <c r="G1160" s="339"/>
      <c r="H1160" s="339"/>
      <c r="I1160" s="339"/>
      <c r="AU1160" s="533"/>
    </row>
    <row r="1161" spans="4:47">
      <c r="D1161" s="339"/>
      <c r="G1161" s="339"/>
      <c r="H1161" s="339"/>
      <c r="I1161" s="339"/>
      <c r="AU1161" s="533"/>
    </row>
    <row r="1162" spans="4:47">
      <c r="D1162" s="339"/>
      <c r="G1162" s="339"/>
      <c r="H1162" s="339"/>
      <c r="I1162" s="339"/>
      <c r="AU1162" s="533"/>
    </row>
    <row r="1163" spans="4:47">
      <c r="D1163" s="339"/>
      <c r="G1163" s="339"/>
      <c r="H1163" s="339"/>
      <c r="I1163" s="339"/>
      <c r="AU1163" s="533"/>
    </row>
    <row r="1164" spans="4:47">
      <c r="D1164" s="339"/>
      <c r="G1164" s="339"/>
      <c r="H1164" s="339"/>
      <c r="I1164" s="339"/>
      <c r="AU1164" s="533"/>
    </row>
    <row r="1165" spans="4:47">
      <c r="D1165" s="339"/>
      <c r="G1165" s="339"/>
      <c r="H1165" s="339"/>
      <c r="I1165" s="339"/>
      <c r="AU1165" s="533"/>
    </row>
    <row r="1166" spans="4:47">
      <c r="D1166" s="339"/>
      <c r="G1166" s="339"/>
      <c r="H1166" s="339"/>
      <c r="I1166" s="339"/>
      <c r="AU1166" s="533"/>
    </row>
    <row r="1167" spans="4:47">
      <c r="D1167" s="339"/>
      <c r="G1167" s="339"/>
      <c r="H1167" s="339"/>
      <c r="I1167" s="339"/>
      <c r="AU1167" s="533"/>
    </row>
    <row r="1168" spans="4:47">
      <c r="D1168" s="339"/>
      <c r="G1168" s="339"/>
      <c r="H1168" s="339"/>
      <c r="I1168" s="339"/>
      <c r="AU1168" s="533"/>
    </row>
    <row r="1169" spans="4:47">
      <c r="D1169" s="339"/>
      <c r="G1169" s="339"/>
      <c r="H1169" s="339"/>
      <c r="I1169" s="339"/>
      <c r="AU1169" s="533"/>
    </row>
    <row r="1170" spans="4:47">
      <c r="D1170" s="339"/>
      <c r="G1170" s="339"/>
      <c r="H1170" s="339"/>
      <c r="I1170" s="339"/>
      <c r="AU1170" s="533"/>
    </row>
    <row r="1171" spans="4:47">
      <c r="D1171" s="339"/>
      <c r="G1171" s="339"/>
      <c r="H1171" s="339"/>
      <c r="I1171" s="339"/>
      <c r="AU1171" s="533"/>
    </row>
    <row r="1172" spans="4:47">
      <c r="D1172" s="339"/>
      <c r="G1172" s="339"/>
      <c r="H1172" s="339"/>
      <c r="I1172" s="339"/>
      <c r="AU1172" s="533"/>
    </row>
    <row r="1173" spans="4:47">
      <c r="D1173" s="339"/>
      <c r="G1173" s="339"/>
      <c r="H1173" s="339"/>
      <c r="I1173" s="339"/>
      <c r="AU1173" s="533"/>
    </row>
    <row r="1174" spans="4:47">
      <c r="D1174" s="339"/>
      <c r="G1174" s="339"/>
      <c r="H1174" s="339"/>
      <c r="I1174" s="339"/>
      <c r="AU1174" s="533"/>
    </row>
    <row r="1175" spans="4:47">
      <c r="D1175" s="339"/>
      <c r="G1175" s="339"/>
      <c r="H1175" s="339"/>
      <c r="I1175" s="339"/>
      <c r="AU1175" s="533"/>
    </row>
    <row r="1176" spans="4:47">
      <c r="D1176" s="339"/>
      <c r="G1176" s="339"/>
      <c r="H1176" s="339"/>
      <c r="I1176" s="339"/>
      <c r="AU1176" s="533"/>
    </row>
    <row r="1177" spans="4:47">
      <c r="D1177" s="339"/>
      <c r="G1177" s="339"/>
      <c r="H1177" s="339"/>
      <c r="I1177" s="339"/>
      <c r="AU1177" s="533"/>
    </row>
    <row r="1178" spans="4:47">
      <c r="D1178" s="339"/>
      <c r="G1178" s="339"/>
      <c r="H1178" s="339"/>
      <c r="I1178" s="339"/>
      <c r="AU1178" s="533"/>
    </row>
    <row r="1179" spans="4:47">
      <c r="D1179" s="339"/>
      <c r="G1179" s="339"/>
      <c r="H1179" s="339"/>
      <c r="I1179" s="339"/>
      <c r="AU1179" s="533"/>
    </row>
    <row r="1180" spans="4:47">
      <c r="D1180" s="339"/>
      <c r="G1180" s="339"/>
      <c r="H1180" s="339"/>
      <c r="I1180" s="339"/>
      <c r="AU1180" s="533"/>
    </row>
    <row r="1181" spans="4:47">
      <c r="D1181" s="339"/>
      <c r="G1181" s="339"/>
      <c r="H1181" s="339"/>
      <c r="I1181" s="339"/>
      <c r="AU1181" s="533"/>
    </row>
    <row r="1182" spans="4:47">
      <c r="D1182" s="339"/>
      <c r="G1182" s="339"/>
      <c r="H1182" s="339"/>
      <c r="I1182" s="339"/>
      <c r="AU1182" s="533"/>
    </row>
    <row r="1183" spans="4:47">
      <c r="D1183" s="339"/>
      <c r="G1183" s="339"/>
      <c r="H1183" s="339"/>
      <c r="I1183" s="339"/>
      <c r="AU1183" s="533"/>
    </row>
    <row r="1184" spans="4:47">
      <c r="D1184" s="339"/>
      <c r="G1184" s="339"/>
      <c r="H1184" s="339"/>
      <c r="I1184" s="339"/>
      <c r="AU1184" s="533"/>
    </row>
    <row r="1185" spans="4:47">
      <c r="D1185" s="339"/>
      <c r="G1185" s="339"/>
      <c r="H1185" s="339"/>
      <c r="I1185" s="339"/>
      <c r="AU1185" s="533"/>
    </row>
    <row r="1186" spans="4:47">
      <c r="D1186" s="339"/>
      <c r="G1186" s="339"/>
      <c r="H1186" s="339"/>
      <c r="I1186" s="339"/>
      <c r="AU1186" s="533"/>
    </row>
    <row r="1187" spans="4:47">
      <c r="D1187" s="339"/>
      <c r="G1187" s="339"/>
      <c r="H1187" s="339"/>
      <c r="I1187" s="339"/>
      <c r="AU1187" s="533"/>
    </row>
    <row r="1188" spans="4:47">
      <c r="D1188" s="339"/>
      <c r="G1188" s="339"/>
      <c r="H1188" s="339"/>
      <c r="I1188" s="339"/>
      <c r="AU1188" s="533"/>
    </row>
    <row r="1189" spans="4:47">
      <c r="D1189" s="339"/>
      <c r="G1189" s="339"/>
      <c r="H1189" s="339"/>
      <c r="I1189" s="339"/>
      <c r="AU1189" s="533"/>
    </row>
    <row r="1190" spans="4:47">
      <c r="D1190" s="339"/>
      <c r="G1190" s="339"/>
      <c r="H1190" s="339"/>
      <c r="I1190" s="339"/>
      <c r="AU1190" s="533"/>
    </row>
    <row r="1191" spans="4:47">
      <c r="D1191" s="339"/>
      <c r="G1191" s="339"/>
      <c r="H1191" s="339"/>
      <c r="I1191" s="339"/>
      <c r="AU1191" s="533"/>
    </row>
    <row r="1192" spans="4:47">
      <c r="D1192" s="339"/>
      <c r="G1192" s="339"/>
      <c r="H1192" s="339"/>
      <c r="I1192" s="339"/>
      <c r="AU1192" s="533"/>
    </row>
    <row r="1193" spans="4:47">
      <c r="D1193" s="339"/>
      <c r="G1193" s="339"/>
      <c r="H1193" s="339"/>
      <c r="I1193" s="339"/>
      <c r="AU1193" s="533"/>
    </row>
    <row r="1194" spans="4:47">
      <c r="D1194" s="339"/>
      <c r="G1194" s="339"/>
      <c r="H1194" s="339"/>
      <c r="I1194" s="339"/>
      <c r="AU1194" s="533"/>
    </row>
    <row r="1195" spans="4:47">
      <c r="D1195" s="339"/>
      <c r="G1195" s="339"/>
      <c r="H1195" s="339"/>
      <c r="I1195" s="339"/>
      <c r="AU1195" s="533"/>
    </row>
    <row r="1196" spans="4:47">
      <c r="D1196" s="339"/>
      <c r="G1196" s="339"/>
      <c r="H1196" s="339"/>
      <c r="I1196" s="339"/>
      <c r="AU1196" s="533"/>
    </row>
    <row r="1197" spans="4:47">
      <c r="D1197" s="339"/>
      <c r="G1197" s="339"/>
      <c r="H1197" s="339"/>
      <c r="I1197" s="339"/>
      <c r="AU1197" s="533"/>
    </row>
    <row r="1198" spans="4:47">
      <c r="D1198" s="339"/>
      <c r="G1198" s="339"/>
      <c r="H1198" s="339"/>
      <c r="I1198" s="339"/>
      <c r="AU1198" s="533"/>
    </row>
    <row r="1199" spans="4:47">
      <c r="D1199" s="339"/>
      <c r="G1199" s="339"/>
      <c r="H1199" s="339"/>
      <c r="I1199" s="339"/>
      <c r="AU1199" s="533"/>
    </row>
    <row r="1200" spans="4:47">
      <c r="D1200" s="339"/>
      <c r="G1200" s="339"/>
      <c r="H1200" s="339"/>
      <c r="I1200" s="339"/>
      <c r="AU1200" s="533"/>
    </row>
    <row r="1201" spans="4:47">
      <c r="D1201" s="339"/>
      <c r="G1201" s="339"/>
      <c r="H1201" s="339"/>
      <c r="I1201" s="339"/>
      <c r="AU1201" s="533"/>
    </row>
    <row r="1202" spans="4:47">
      <c r="D1202" s="339"/>
      <c r="G1202" s="339"/>
      <c r="H1202" s="339"/>
      <c r="I1202" s="339"/>
      <c r="AU1202" s="533"/>
    </row>
    <row r="1203" spans="4:47">
      <c r="D1203" s="339"/>
      <c r="G1203" s="339"/>
      <c r="H1203" s="339"/>
      <c r="I1203" s="339"/>
      <c r="AU1203" s="533"/>
    </row>
    <row r="1204" spans="4:47">
      <c r="D1204" s="339"/>
      <c r="G1204" s="339"/>
      <c r="H1204" s="339"/>
      <c r="I1204" s="339"/>
      <c r="AU1204" s="533"/>
    </row>
    <row r="1205" spans="4:47">
      <c r="D1205" s="339"/>
      <c r="G1205" s="339"/>
      <c r="H1205" s="339"/>
      <c r="I1205" s="339"/>
      <c r="AU1205" s="533"/>
    </row>
    <row r="1206" spans="4:47">
      <c r="D1206" s="339"/>
      <c r="G1206" s="339"/>
      <c r="H1206" s="339"/>
      <c r="I1206" s="339"/>
      <c r="AU1206" s="533"/>
    </row>
    <row r="1207" spans="4:47">
      <c r="D1207" s="339"/>
      <c r="G1207" s="339"/>
      <c r="H1207" s="339"/>
      <c r="I1207" s="339"/>
      <c r="AU1207" s="533"/>
    </row>
    <row r="1208" spans="4:47">
      <c r="D1208" s="339"/>
      <c r="G1208" s="339"/>
      <c r="H1208" s="339"/>
      <c r="I1208" s="339"/>
      <c r="AU1208" s="533"/>
    </row>
    <row r="1209" spans="4:47">
      <c r="D1209" s="339"/>
      <c r="G1209" s="339"/>
      <c r="H1209" s="339"/>
      <c r="I1209" s="339"/>
      <c r="AU1209" s="533"/>
    </row>
    <row r="1210" spans="4:47">
      <c r="D1210" s="339"/>
      <c r="G1210" s="339"/>
      <c r="H1210" s="339"/>
      <c r="I1210" s="339"/>
      <c r="AU1210" s="533"/>
    </row>
    <row r="1211" spans="4:47">
      <c r="D1211" s="339"/>
      <c r="G1211" s="339"/>
      <c r="H1211" s="339"/>
      <c r="I1211" s="339"/>
      <c r="AU1211" s="533"/>
    </row>
    <row r="1212" spans="4:47">
      <c r="D1212" s="339"/>
      <c r="G1212" s="339"/>
      <c r="H1212" s="339"/>
      <c r="I1212" s="339"/>
      <c r="AU1212" s="533"/>
    </row>
    <row r="1213" spans="4:47">
      <c r="D1213" s="339"/>
      <c r="G1213" s="339"/>
      <c r="H1213" s="339"/>
      <c r="I1213" s="339"/>
      <c r="AU1213" s="533"/>
    </row>
    <row r="1214" spans="4:47">
      <c r="D1214" s="339"/>
      <c r="G1214" s="339"/>
      <c r="H1214" s="339"/>
      <c r="I1214" s="339"/>
      <c r="AU1214" s="533"/>
    </row>
    <row r="1215" spans="4:47">
      <c r="D1215" s="339"/>
      <c r="G1215" s="339"/>
      <c r="H1215" s="339"/>
      <c r="I1215" s="339"/>
      <c r="AU1215" s="533"/>
    </row>
    <row r="1216" spans="4:47">
      <c r="D1216" s="339"/>
      <c r="G1216" s="339"/>
      <c r="H1216" s="339"/>
      <c r="I1216" s="339"/>
      <c r="AU1216" s="533"/>
    </row>
    <row r="1217" spans="4:47">
      <c r="D1217" s="339"/>
      <c r="G1217" s="339"/>
      <c r="H1217" s="339"/>
      <c r="I1217" s="339"/>
      <c r="AU1217" s="533"/>
    </row>
    <row r="1218" spans="4:47">
      <c r="D1218" s="339"/>
      <c r="G1218" s="339"/>
      <c r="H1218" s="339"/>
      <c r="I1218" s="339"/>
      <c r="AU1218" s="533"/>
    </row>
    <row r="1219" spans="4:47">
      <c r="D1219" s="339"/>
      <c r="G1219" s="339"/>
      <c r="H1219" s="339"/>
      <c r="I1219" s="339"/>
      <c r="AU1219" s="533"/>
    </row>
    <row r="1220" spans="4:47">
      <c r="D1220" s="339"/>
      <c r="G1220" s="339"/>
      <c r="H1220" s="339"/>
      <c r="I1220" s="339"/>
      <c r="AU1220" s="533"/>
    </row>
    <row r="1221" spans="4:47">
      <c r="D1221" s="339"/>
      <c r="G1221" s="339"/>
      <c r="H1221" s="339"/>
      <c r="I1221" s="339"/>
      <c r="AU1221" s="533"/>
    </row>
    <row r="1222" spans="4:47">
      <c r="D1222" s="339"/>
      <c r="G1222" s="339"/>
      <c r="H1222" s="339"/>
      <c r="I1222" s="339"/>
      <c r="AU1222" s="533"/>
    </row>
    <row r="1223" spans="4:47">
      <c r="D1223" s="339"/>
      <c r="G1223" s="339"/>
      <c r="H1223" s="339"/>
      <c r="I1223" s="339"/>
      <c r="AU1223" s="533"/>
    </row>
    <row r="1224" spans="4:47">
      <c r="D1224" s="339"/>
      <c r="G1224" s="339"/>
      <c r="H1224" s="339"/>
      <c r="I1224" s="339"/>
      <c r="AU1224" s="533"/>
    </row>
    <row r="1225" spans="4:47">
      <c r="D1225" s="339"/>
      <c r="G1225" s="339"/>
      <c r="H1225" s="339"/>
      <c r="I1225" s="339"/>
      <c r="AU1225" s="533"/>
    </row>
    <row r="1226" spans="4:47">
      <c r="D1226" s="339"/>
      <c r="G1226" s="339"/>
      <c r="H1226" s="339"/>
      <c r="I1226" s="339"/>
      <c r="AU1226" s="533"/>
    </row>
    <row r="1227" spans="4:47">
      <c r="D1227" s="339"/>
      <c r="G1227" s="339"/>
      <c r="H1227" s="339"/>
      <c r="I1227" s="339"/>
      <c r="AU1227" s="533"/>
    </row>
    <row r="1228" spans="4:47">
      <c r="D1228" s="339"/>
      <c r="G1228" s="339"/>
      <c r="H1228" s="339"/>
      <c r="I1228" s="339"/>
      <c r="AU1228" s="533"/>
    </row>
    <row r="1229" spans="4:47">
      <c r="D1229" s="339"/>
      <c r="G1229" s="339"/>
      <c r="H1229" s="339"/>
      <c r="I1229" s="339"/>
      <c r="AU1229" s="533"/>
    </row>
    <row r="1230" spans="4:47">
      <c r="D1230" s="339"/>
      <c r="G1230" s="339"/>
      <c r="H1230" s="339"/>
      <c r="I1230" s="339"/>
      <c r="AU1230" s="533"/>
    </row>
    <row r="1231" spans="4:47">
      <c r="D1231" s="339"/>
      <c r="G1231" s="339"/>
      <c r="H1231" s="339"/>
      <c r="I1231" s="339"/>
      <c r="AU1231" s="533"/>
    </row>
    <row r="1232" spans="4:47">
      <c r="D1232" s="339"/>
      <c r="G1232" s="339"/>
      <c r="H1232" s="339"/>
      <c r="I1232" s="339"/>
      <c r="AU1232" s="533"/>
    </row>
    <row r="1233" spans="4:47">
      <c r="D1233" s="339"/>
      <c r="G1233" s="339"/>
      <c r="H1233" s="339"/>
      <c r="I1233" s="339"/>
      <c r="AU1233" s="533"/>
    </row>
    <row r="1234" spans="4:47">
      <c r="D1234" s="339"/>
      <c r="G1234" s="339"/>
      <c r="H1234" s="339"/>
      <c r="I1234" s="339"/>
      <c r="AU1234" s="533"/>
    </row>
    <row r="1235" spans="4:47">
      <c r="D1235" s="339"/>
      <c r="G1235" s="339"/>
      <c r="H1235" s="339"/>
      <c r="I1235" s="339"/>
      <c r="AU1235" s="533"/>
    </row>
    <row r="1236" spans="4:47">
      <c r="D1236" s="339"/>
      <c r="G1236" s="339"/>
      <c r="H1236" s="339"/>
      <c r="I1236" s="339"/>
      <c r="AU1236" s="533"/>
    </row>
    <row r="1237" spans="4:47">
      <c r="D1237" s="339"/>
      <c r="G1237" s="339"/>
      <c r="H1237" s="339"/>
      <c r="I1237" s="339"/>
      <c r="AU1237" s="533"/>
    </row>
    <row r="1238" spans="4:47">
      <c r="D1238" s="339"/>
      <c r="G1238" s="339"/>
      <c r="H1238" s="339"/>
      <c r="I1238" s="339"/>
      <c r="AU1238" s="533"/>
    </row>
    <row r="1239" spans="4:47">
      <c r="D1239" s="339"/>
      <c r="G1239" s="339"/>
      <c r="H1239" s="339"/>
      <c r="I1239" s="339"/>
      <c r="AU1239" s="533"/>
    </row>
    <row r="1240" spans="4:47">
      <c r="D1240" s="339"/>
      <c r="G1240" s="339"/>
      <c r="H1240" s="339"/>
      <c r="I1240" s="339"/>
      <c r="AU1240" s="533"/>
    </row>
    <row r="1241" spans="4:47">
      <c r="D1241" s="339"/>
      <c r="G1241" s="339"/>
      <c r="H1241" s="339"/>
      <c r="I1241" s="339"/>
      <c r="AU1241" s="533"/>
    </row>
    <row r="1242" spans="4:47">
      <c r="D1242" s="339"/>
      <c r="G1242" s="339"/>
      <c r="H1242" s="339"/>
      <c r="I1242" s="339"/>
      <c r="AU1242" s="533"/>
    </row>
    <row r="1243" spans="4:47">
      <c r="D1243" s="339"/>
      <c r="G1243" s="339"/>
      <c r="H1243" s="339"/>
      <c r="I1243" s="339"/>
      <c r="AU1243" s="533"/>
    </row>
    <row r="1244" spans="4:47">
      <c r="D1244" s="339"/>
      <c r="G1244" s="339"/>
      <c r="H1244" s="339"/>
      <c r="I1244" s="339"/>
      <c r="AU1244" s="533"/>
    </row>
    <row r="1245" spans="4:47">
      <c r="D1245" s="339"/>
      <c r="G1245" s="339"/>
      <c r="H1245" s="339"/>
      <c r="I1245" s="339"/>
      <c r="AU1245" s="533"/>
    </row>
    <row r="1246" spans="4:47">
      <c r="D1246" s="339"/>
      <c r="G1246" s="339"/>
      <c r="H1246" s="339"/>
      <c r="I1246" s="339"/>
      <c r="AU1246" s="533"/>
    </row>
    <row r="1247" spans="4:47">
      <c r="D1247" s="339"/>
      <c r="G1247" s="339"/>
      <c r="H1247" s="339"/>
      <c r="I1247" s="339"/>
      <c r="AU1247" s="533"/>
    </row>
    <row r="1248" spans="4:47">
      <c r="D1248" s="339"/>
      <c r="G1248" s="339"/>
      <c r="H1248" s="339"/>
      <c r="I1248" s="339"/>
      <c r="AU1248" s="533"/>
    </row>
    <row r="1249" spans="4:47">
      <c r="D1249" s="339"/>
      <c r="G1249" s="339"/>
      <c r="H1249" s="339"/>
      <c r="I1249" s="339"/>
      <c r="AU1249" s="533"/>
    </row>
    <row r="1250" spans="4:47">
      <c r="D1250" s="339"/>
      <c r="G1250" s="339"/>
      <c r="H1250" s="339"/>
      <c r="I1250" s="339"/>
      <c r="AU1250" s="533"/>
    </row>
    <row r="1251" spans="4:47">
      <c r="D1251" s="339"/>
      <c r="G1251" s="339"/>
      <c r="H1251" s="339"/>
      <c r="I1251" s="339"/>
      <c r="AU1251" s="533"/>
    </row>
    <row r="1252" spans="4:47">
      <c r="D1252" s="339"/>
      <c r="G1252" s="339"/>
      <c r="H1252" s="339"/>
      <c r="I1252" s="339"/>
      <c r="AU1252" s="533"/>
    </row>
    <row r="1253" spans="4:47">
      <c r="D1253" s="339"/>
      <c r="G1253" s="339"/>
      <c r="H1253" s="339"/>
      <c r="I1253" s="339"/>
      <c r="AU1253" s="533"/>
    </row>
    <row r="1254" spans="4:47">
      <c r="D1254" s="339"/>
      <c r="G1254" s="339"/>
      <c r="H1254" s="339"/>
      <c r="I1254" s="339"/>
      <c r="AU1254" s="533"/>
    </row>
    <row r="1255" spans="4:47">
      <c r="D1255" s="339"/>
      <c r="G1255" s="339"/>
      <c r="H1255" s="339"/>
      <c r="I1255" s="339"/>
      <c r="AU1255" s="533"/>
    </row>
    <row r="1256" spans="4:47">
      <c r="D1256" s="339"/>
      <c r="G1256" s="339"/>
      <c r="H1256" s="339"/>
      <c r="I1256" s="339"/>
      <c r="AU1256" s="533"/>
    </row>
    <row r="1257" spans="4:47">
      <c r="D1257" s="339"/>
      <c r="G1257" s="339"/>
      <c r="H1257" s="339"/>
      <c r="I1257" s="339"/>
      <c r="AU1257" s="533"/>
    </row>
    <row r="1258" spans="4:47">
      <c r="D1258" s="339"/>
      <c r="G1258" s="339"/>
      <c r="H1258" s="339"/>
      <c r="I1258" s="339"/>
      <c r="AU1258" s="533"/>
    </row>
    <row r="1259" spans="4:47">
      <c r="D1259" s="339"/>
      <c r="G1259" s="339"/>
      <c r="H1259" s="339"/>
      <c r="I1259" s="339"/>
      <c r="AU1259" s="533"/>
    </row>
    <row r="1260" spans="4:47">
      <c r="D1260" s="339"/>
      <c r="G1260" s="339"/>
      <c r="H1260" s="339"/>
      <c r="I1260" s="339"/>
      <c r="AU1260" s="533"/>
    </row>
    <row r="1261" spans="4:47">
      <c r="D1261" s="339"/>
      <c r="G1261" s="339"/>
      <c r="H1261" s="339"/>
      <c r="I1261" s="339"/>
      <c r="AU1261" s="533"/>
    </row>
    <row r="1262" spans="4:47">
      <c r="D1262" s="339"/>
      <c r="G1262" s="339"/>
      <c r="H1262" s="339"/>
      <c r="I1262" s="339"/>
      <c r="AU1262" s="533"/>
    </row>
    <row r="1263" spans="4:47">
      <c r="D1263" s="339"/>
      <c r="G1263" s="339"/>
      <c r="H1263" s="339"/>
      <c r="I1263" s="339"/>
      <c r="AU1263" s="533"/>
    </row>
    <row r="1264" spans="4:47">
      <c r="D1264" s="339"/>
      <c r="G1264" s="339"/>
      <c r="H1264" s="339"/>
      <c r="I1264" s="339"/>
      <c r="AU1264" s="533"/>
    </row>
    <row r="1265" spans="4:47">
      <c r="D1265" s="339"/>
      <c r="G1265" s="339"/>
      <c r="H1265" s="339"/>
      <c r="I1265" s="339"/>
      <c r="AU1265" s="533"/>
    </row>
    <row r="1266" spans="4:47">
      <c r="D1266" s="339"/>
      <c r="G1266" s="339"/>
      <c r="H1266" s="339"/>
      <c r="I1266" s="339"/>
      <c r="AU1266" s="533"/>
    </row>
    <row r="1267" spans="4:47">
      <c r="D1267" s="339"/>
      <c r="G1267" s="339"/>
      <c r="H1267" s="339"/>
      <c r="I1267" s="339"/>
      <c r="AU1267" s="533"/>
    </row>
    <row r="1268" spans="4:47">
      <c r="D1268" s="339"/>
      <c r="G1268" s="339"/>
      <c r="H1268" s="339"/>
      <c r="I1268" s="339"/>
      <c r="AU1268" s="533"/>
    </row>
    <row r="1269" spans="4:47">
      <c r="D1269" s="339"/>
      <c r="G1269" s="339"/>
      <c r="H1269" s="339"/>
      <c r="I1269" s="339"/>
      <c r="AU1269" s="533"/>
    </row>
    <row r="1270" spans="4:47">
      <c r="D1270" s="339"/>
      <c r="G1270" s="339"/>
      <c r="H1270" s="339"/>
      <c r="I1270" s="339"/>
      <c r="AU1270" s="533"/>
    </row>
    <row r="1271" spans="4:47">
      <c r="D1271" s="339"/>
      <c r="G1271" s="339"/>
      <c r="H1271" s="339"/>
      <c r="I1271" s="339"/>
      <c r="AU1271" s="533"/>
    </row>
    <row r="1272" spans="4:47">
      <c r="D1272" s="339"/>
      <c r="G1272" s="339"/>
      <c r="H1272" s="339"/>
      <c r="I1272" s="339"/>
      <c r="AU1272" s="533"/>
    </row>
    <row r="1273" spans="4:47">
      <c r="D1273" s="339"/>
      <c r="G1273" s="339"/>
      <c r="H1273" s="339"/>
      <c r="I1273" s="339"/>
      <c r="AU1273" s="533"/>
    </row>
    <row r="1274" spans="4:47">
      <c r="D1274" s="339"/>
      <c r="G1274" s="339"/>
      <c r="H1274" s="339"/>
      <c r="I1274" s="339"/>
      <c r="AU1274" s="533"/>
    </row>
    <row r="1275" spans="4:47">
      <c r="D1275" s="339"/>
      <c r="G1275" s="339"/>
      <c r="H1275" s="339"/>
      <c r="I1275" s="339"/>
      <c r="AU1275" s="533"/>
    </row>
    <row r="1276" spans="4:47">
      <c r="D1276" s="339"/>
      <c r="G1276" s="339"/>
      <c r="H1276" s="339"/>
      <c r="I1276" s="339"/>
      <c r="AU1276" s="533"/>
    </row>
    <row r="1277" spans="4:47">
      <c r="D1277" s="339"/>
      <c r="G1277" s="339"/>
      <c r="H1277" s="339"/>
      <c r="I1277" s="339"/>
      <c r="AU1277" s="533"/>
    </row>
    <row r="1278" spans="4:47">
      <c r="D1278" s="339"/>
      <c r="G1278" s="339"/>
      <c r="H1278" s="339"/>
      <c r="I1278" s="339"/>
      <c r="AU1278" s="533"/>
    </row>
    <row r="1279" spans="4:47">
      <c r="D1279" s="339"/>
      <c r="G1279" s="339"/>
      <c r="H1279" s="339"/>
      <c r="I1279" s="339"/>
      <c r="AU1279" s="533"/>
    </row>
    <row r="1280" spans="4:47">
      <c r="D1280" s="339"/>
      <c r="G1280" s="339"/>
      <c r="H1280" s="339"/>
      <c r="I1280" s="339"/>
      <c r="AU1280" s="533"/>
    </row>
    <row r="1281" spans="4:47">
      <c r="D1281" s="339"/>
      <c r="G1281" s="339"/>
      <c r="H1281" s="339"/>
      <c r="I1281" s="339"/>
      <c r="AU1281" s="533"/>
    </row>
    <row r="1282" spans="4:47">
      <c r="D1282" s="339"/>
      <c r="G1282" s="339"/>
      <c r="H1282" s="339"/>
      <c r="I1282" s="339"/>
      <c r="AU1282" s="533"/>
    </row>
    <row r="1283" spans="4:47">
      <c r="D1283" s="339"/>
      <c r="G1283" s="339"/>
      <c r="H1283" s="339"/>
      <c r="I1283" s="339"/>
      <c r="AU1283" s="533"/>
    </row>
    <row r="1284" spans="4:47">
      <c r="D1284" s="339"/>
      <c r="G1284" s="339"/>
      <c r="H1284" s="339"/>
      <c r="I1284" s="339"/>
      <c r="AU1284" s="533"/>
    </row>
    <row r="1285" spans="4:47">
      <c r="D1285" s="339"/>
      <c r="G1285" s="339"/>
      <c r="H1285" s="339"/>
      <c r="I1285" s="339"/>
      <c r="AU1285" s="533"/>
    </row>
    <row r="1286" spans="4:47">
      <c r="D1286" s="339"/>
      <c r="G1286" s="339"/>
      <c r="H1286" s="339"/>
      <c r="I1286" s="339"/>
      <c r="AU1286" s="533"/>
    </row>
    <row r="1287" spans="4:47">
      <c r="D1287" s="339"/>
      <c r="G1287" s="339"/>
      <c r="H1287" s="339"/>
      <c r="I1287" s="339"/>
      <c r="AU1287" s="533"/>
    </row>
    <row r="1288" spans="4:47">
      <c r="D1288" s="339"/>
      <c r="G1288" s="339"/>
      <c r="H1288" s="339"/>
      <c r="I1288" s="339"/>
      <c r="AU1288" s="533"/>
    </row>
    <row r="1289" spans="4:47">
      <c r="D1289" s="339"/>
      <c r="G1289" s="339"/>
      <c r="H1289" s="339"/>
      <c r="I1289" s="339"/>
      <c r="AU1289" s="533"/>
    </row>
    <row r="1290" spans="4:47">
      <c r="D1290" s="339"/>
      <c r="G1290" s="339"/>
      <c r="H1290" s="339"/>
      <c r="I1290" s="339"/>
      <c r="AU1290" s="533"/>
    </row>
    <row r="1291" spans="4:47">
      <c r="D1291" s="339"/>
      <c r="G1291" s="339"/>
      <c r="H1291" s="339"/>
      <c r="I1291" s="339"/>
      <c r="AU1291" s="533"/>
    </row>
    <row r="1292" spans="4:47">
      <c r="D1292" s="339"/>
      <c r="G1292" s="339"/>
      <c r="H1292" s="339"/>
      <c r="I1292" s="339"/>
      <c r="AU1292" s="533"/>
    </row>
    <row r="1293" spans="4:47">
      <c r="D1293" s="339"/>
      <c r="G1293" s="339"/>
      <c r="H1293" s="339"/>
      <c r="I1293" s="339"/>
      <c r="AU1293" s="533"/>
    </row>
    <row r="1294" spans="4:47">
      <c r="D1294" s="339"/>
      <c r="G1294" s="339"/>
      <c r="H1294" s="339"/>
      <c r="I1294" s="339"/>
      <c r="AU1294" s="533"/>
    </row>
    <row r="1295" spans="4:47">
      <c r="D1295" s="339"/>
      <c r="G1295" s="339"/>
      <c r="H1295" s="339"/>
      <c r="I1295" s="339"/>
      <c r="AU1295" s="533"/>
    </row>
    <row r="1296" spans="4:47">
      <c r="D1296" s="339"/>
      <c r="G1296" s="339"/>
      <c r="H1296" s="339"/>
      <c r="I1296" s="339"/>
      <c r="AU1296" s="533"/>
    </row>
    <row r="1297" spans="4:47">
      <c r="D1297" s="339"/>
      <c r="G1297" s="339"/>
      <c r="H1297" s="339"/>
      <c r="I1297" s="339"/>
      <c r="AU1297" s="533"/>
    </row>
    <row r="1298" spans="4:47">
      <c r="D1298" s="339"/>
      <c r="G1298" s="339"/>
      <c r="H1298" s="339"/>
      <c r="I1298" s="339"/>
      <c r="AU1298" s="533"/>
    </row>
    <row r="1299" spans="4:47">
      <c r="D1299" s="339"/>
      <c r="G1299" s="339"/>
      <c r="H1299" s="339"/>
      <c r="I1299" s="339"/>
      <c r="AU1299" s="533"/>
    </row>
    <row r="1300" spans="4:47">
      <c r="D1300" s="339"/>
      <c r="G1300" s="339"/>
      <c r="H1300" s="339"/>
      <c r="I1300" s="339"/>
      <c r="AU1300" s="533"/>
    </row>
    <row r="1301" spans="4:47">
      <c r="D1301" s="339"/>
      <c r="G1301" s="339"/>
      <c r="H1301" s="339"/>
      <c r="I1301" s="339"/>
      <c r="AU1301" s="533"/>
    </row>
    <row r="1302" spans="4:47">
      <c r="D1302" s="339"/>
      <c r="G1302" s="339"/>
      <c r="H1302" s="339"/>
      <c r="I1302" s="339"/>
      <c r="AU1302" s="533"/>
    </row>
    <row r="1303" spans="4:47">
      <c r="D1303" s="339"/>
      <c r="G1303" s="339"/>
      <c r="H1303" s="339"/>
      <c r="I1303" s="339"/>
      <c r="AU1303" s="533"/>
    </row>
    <row r="1304" spans="4:47">
      <c r="D1304" s="339"/>
      <c r="G1304" s="339"/>
      <c r="H1304" s="339"/>
      <c r="I1304" s="339"/>
      <c r="AU1304" s="533"/>
    </row>
    <row r="1305" spans="4:47">
      <c r="D1305" s="339"/>
      <c r="G1305" s="339"/>
      <c r="H1305" s="339"/>
      <c r="I1305" s="339"/>
      <c r="AU1305" s="533"/>
    </row>
    <row r="1306" spans="4:47">
      <c r="D1306" s="339"/>
      <c r="G1306" s="339"/>
      <c r="H1306" s="339"/>
      <c r="I1306" s="339"/>
      <c r="AU1306" s="533"/>
    </row>
    <row r="1307" spans="4:47">
      <c r="D1307" s="339"/>
      <c r="G1307" s="339"/>
      <c r="H1307" s="339"/>
      <c r="I1307" s="339"/>
      <c r="AU1307" s="533"/>
    </row>
    <row r="1308" spans="4:47">
      <c r="D1308" s="339"/>
      <c r="G1308" s="339"/>
      <c r="H1308" s="339"/>
      <c r="I1308" s="339"/>
      <c r="AU1308" s="533"/>
    </row>
    <row r="1309" spans="4:47">
      <c r="D1309" s="339"/>
      <c r="G1309" s="339"/>
      <c r="H1309" s="339"/>
      <c r="I1309" s="339"/>
      <c r="AU1309" s="533"/>
    </row>
    <row r="1310" spans="4:47">
      <c r="D1310" s="339"/>
      <c r="G1310" s="339"/>
      <c r="H1310" s="339"/>
      <c r="I1310" s="339"/>
      <c r="AU1310" s="533"/>
    </row>
    <row r="1311" spans="4:47">
      <c r="D1311" s="339"/>
      <c r="G1311" s="339"/>
      <c r="H1311" s="339"/>
      <c r="I1311" s="339"/>
      <c r="AU1311" s="533"/>
    </row>
    <row r="1312" spans="4:47">
      <c r="D1312" s="339"/>
      <c r="G1312" s="339"/>
      <c r="H1312" s="339"/>
      <c r="I1312" s="339"/>
      <c r="AU1312" s="533"/>
    </row>
    <row r="1313" spans="4:47">
      <c r="D1313" s="339"/>
      <c r="G1313" s="339"/>
      <c r="H1313" s="339"/>
      <c r="I1313" s="339"/>
      <c r="AU1313" s="533"/>
    </row>
    <row r="1314" spans="4:47">
      <c r="D1314" s="339"/>
      <c r="G1314" s="339"/>
      <c r="H1314" s="339"/>
      <c r="I1314" s="339"/>
      <c r="AU1314" s="533"/>
    </row>
    <row r="1315" spans="4:47">
      <c r="D1315" s="339"/>
      <c r="G1315" s="339"/>
      <c r="H1315" s="339"/>
      <c r="I1315" s="339"/>
      <c r="AU1315" s="533"/>
    </row>
    <row r="1316" spans="4:47">
      <c r="D1316" s="339"/>
      <c r="G1316" s="339"/>
      <c r="H1316" s="339"/>
      <c r="I1316" s="339"/>
      <c r="AU1316" s="533"/>
    </row>
    <row r="1317" spans="4:47">
      <c r="D1317" s="339"/>
      <c r="G1317" s="339"/>
      <c r="H1317" s="339"/>
      <c r="I1317" s="339"/>
      <c r="AU1317" s="533"/>
    </row>
    <row r="1318" spans="4:47">
      <c r="D1318" s="339"/>
      <c r="G1318" s="339"/>
      <c r="H1318" s="339"/>
      <c r="I1318" s="339"/>
      <c r="AU1318" s="533"/>
    </row>
    <row r="1319" spans="4:47">
      <c r="D1319" s="339"/>
      <c r="G1319" s="339"/>
      <c r="H1319" s="339"/>
      <c r="I1319" s="339"/>
      <c r="AU1319" s="533"/>
    </row>
    <row r="1320" spans="4:47">
      <c r="D1320" s="339"/>
      <c r="G1320" s="339"/>
      <c r="H1320" s="339"/>
      <c r="I1320" s="339"/>
      <c r="AU1320" s="533"/>
    </row>
    <row r="1321" spans="4:47">
      <c r="D1321" s="339"/>
      <c r="G1321" s="339"/>
      <c r="H1321" s="339"/>
      <c r="I1321" s="339"/>
      <c r="AU1321" s="533"/>
    </row>
    <row r="1322" spans="4:47">
      <c r="D1322" s="339"/>
      <c r="G1322" s="339"/>
      <c r="H1322" s="339"/>
      <c r="I1322" s="339"/>
      <c r="AU1322" s="533"/>
    </row>
    <row r="1323" spans="4:47">
      <c r="D1323" s="339"/>
      <c r="G1323" s="339"/>
      <c r="H1323" s="339"/>
      <c r="I1323" s="339"/>
      <c r="AU1323" s="533"/>
    </row>
    <row r="1324" spans="4:47">
      <c r="D1324" s="339"/>
      <c r="G1324" s="339"/>
      <c r="H1324" s="339"/>
      <c r="I1324" s="339"/>
      <c r="AU1324" s="533"/>
    </row>
    <row r="1325" spans="4:47">
      <c r="D1325" s="339"/>
      <c r="G1325" s="339"/>
      <c r="H1325" s="339"/>
      <c r="I1325" s="339"/>
      <c r="AU1325" s="533"/>
    </row>
    <row r="1326" spans="4:47">
      <c r="D1326" s="339"/>
      <c r="G1326" s="339"/>
      <c r="H1326" s="339"/>
      <c r="I1326" s="339"/>
      <c r="AU1326" s="533"/>
    </row>
    <row r="1327" spans="4:47">
      <c r="D1327" s="339"/>
      <c r="G1327" s="339"/>
      <c r="H1327" s="339"/>
      <c r="I1327" s="339"/>
      <c r="AU1327" s="533"/>
    </row>
    <row r="1328" spans="4:47">
      <c r="D1328" s="339"/>
      <c r="G1328" s="339"/>
      <c r="H1328" s="339"/>
      <c r="I1328" s="339"/>
      <c r="AU1328" s="533"/>
    </row>
    <row r="1329" spans="4:47">
      <c r="D1329" s="339"/>
      <c r="G1329" s="339"/>
      <c r="H1329" s="339"/>
      <c r="I1329" s="339"/>
      <c r="AU1329" s="533"/>
    </row>
    <row r="1330" spans="4:47">
      <c r="D1330" s="339"/>
      <c r="G1330" s="339"/>
      <c r="H1330" s="339"/>
      <c r="I1330" s="339"/>
      <c r="AU1330" s="533"/>
    </row>
    <row r="1331" spans="4:47">
      <c r="D1331" s="339"/>
      <c r="G1331" s="339"/>
      <c r="H1331" s="339"/>
      <c r="I1331" s="339"/>
      <c r="AU1331" s="533"/>
    </row>
    <row r="1332" spans="4:47">
      <c r="D1332" s="339"/>
      <c r="G1332" s="339"/>
      <c r="H1332" s="339"/>
      <c r="I1332" s="339"/>
      <c r="AU1332" s="533"/>
    </row>
    <row r="1333" spans="4:47">
      <c r="D1333" s="339"/>
      <c r="G1333" s="339"/>
      <c r="H1333" s="339"/>
      <c r="I1333" s="339"/>
      <c r="AU1333" s="533"/>
    </row>
    <row r="1334" spans="4:47">
      <c r="D1334" s="339"/>
      <c r="G1334" s="339"/>
      <c r="H1334" s="339"/>
      <c r="I1334" s="339"/>
      <c r="AU1334" s="533"/>
    </row>
    <row r="1335" spans="4:47">
      <c r="D1335" s="339"/>
      <c r="G1335" s="339"/>
      <c r="H1335" s="339"/>
      <c r="I1335" s="339"/>
      <c r="AU1335" s="533"/>
    </row>
    <row r="1336" spans="4:47">
      <c r="D1336" s="339"/>
      <c r="G1336" s="339"/>
      <c r="H1336" s="339"/>
      <c r="I1336" s="339"/>
      <c r="AU1336" s="533"/>
    </row>
    <row r="1337" spans="4:47">
      <c r="D1337" s="339"/>
      <c r="G1337" s="339"/>
      <c r="H1337" s="339"/>
      <c r="I1337" s="339"/>
      <c r="AU1337" s="533"/>
    </row>
    <row r="1338" spans="4:47">
      <c r="D1338" s="339"/>
      <c r="G1338" s="339"/>
      <c r="H1338" s="339"/>
      <c r="I1338" s="339"/>
      <c r="AU1338" s="533"/>
    </row>
    <row r="1339" spans="4:47">
      <c r="D1339" s="339"/>
      <c r="G1339" s="339"/>
      <c r="H1339" s="339"/>
      <c r="I1339" s="339"/>
      <c r="AU1339" s="533"/>
    </row>
    <row r="1340" spans="4:47">
      <c r="D1340" s="339"/>
      <c r="G1340" s="339"/>
      <c r="H1340" s="339"/>
      <c r="I1340" s="339"/>
      <c r="AU1340" s="533"/>
    </row>
    <row r="1341" spans="4:47">
      <c r="D1341" s="339"/>
      <c r="G1341" s="339"/>
      <c r="H1341" s="339"/>
      <c r="I1341" s="339"/>
      <c r="AU1341" s="533"/>
    </row>
    <row r="1342" spans="4:47">
      <c r="D1342" s="339"/>
      <c r="G1342" s="339"/>
      <c r="H1342" s="339"/>
      <c r="I1342" s="339"/>
      <c r="AU1342" s="533"/>
    </row>
    <row r="1343" spans="4:47">
      <c r="D1343" s="339"/>
      <c r="G1343" s="339"/>
      <c r="H1343" s="339"/>
      <c r="I1343" s="339"/>
      <c r="AU1343" s="533"/>
    </row>
    <row r="1344" spans="4:47">
      <c r="D1344" s="339"/>
      <c r="G1344" s="339"/>
      <c r="H1344" s="339"/>
      <c r="I1344" s="339"/>
      <c r="AU1344" s="533"/>
    </row>
    <row r="1345" spans="4:47">
      <c r="D1345" s="339"/>
      <c r="G1345" s="339"/>
      <c r="H1345" s="339"/>
      <c r="I1345" s="339"/>
      <c r="AU1345" s="533"/>
    </row>
    <row r="1346" spans="4:47">
      <c r="D1346" s="339"/>
      <c r="G1346" s="339"/>
      <c r="H1346" s="339"/>
      <c r="I1346" s="339"/>
      <c r="AU1346" s="533"/>
    </row>
    <row r="1347" spans="4:47">
      <c r="D1347" s="339"/>
      <c r="G1347" s="339"/>
      <c r="H1347" s="339"/>
      <c r="I1347" s="339"/>
      <c r="AU1347" s="533"/>
    </row>
    <row r="1348" spans="4:47">
      <c r="D1348" s="339"/>
      <c r="G1348" s="339"/>
      <c r="H1348" s="339"/>
      <c r="I1348" s="339"/>
      <c r="AU1348" s="533"/>
    </row>
    <row r="1349" spans="4:47">
      <c r="D1349" s="339"/>
      <c r="G1349" s="339"/>
      <c r="H1349" s="339"/>
      <c r="I1349" s="339"/>
      <c r="AU1349" s="533"/>
    </row>
    <row r="1350" spans="4:47">
      <c r="D1350" s="339"/>
      <c r="G1350" s="339"/>
      <c r="H1350" s="339"/>
      <c r="I1350" s="339"/>
      <c r="AU1350" s="533"/>
    </row>
    <row r="1351" spans="4:47">
      <c r="D1351" s="339"/>
      <c r="G1351" s="339"/>
      <c r="H1351" s="339"/>
      <c r="I1351" s="339"/>
      <c r="AU1351" s="533"/>
    </row>
    <row r="1352" spans="4:47">
      <c r="D1352" s="339"/>
      <c r="G1352" s="339"/>
      <c r="H1352" s="339"/>
      <c r="I1352" s="339"/>
      <c r="AU1352" s="533"/>
    </row>
    <row r="1353" spans="4:47">
      <c r="D1353" s="339"/>
      <c r="G1353" s="339"/>
      <c r="H1353" s="339"/>
      <c r="I1353" s="339"/>
      <c r="AU1353" s="533"/>
    </row>
    <row r="1354" spans="4:47">
      <c r="D1354" s="339"/>
      <c r="G1354" s="339"/>
      <c r="H1354" s="339"/>
      <c r="I1354" s="339"/>
      <c r="AU1354" s="533"/>
    </row>
    <row r="1355" spans="4:47">
      <c r="D1355" s="339"/>
      <c r="G1355" s="339"/>
      <c r="H1355" s="339"/>
      <c r="I1355" s="339"/>
      <c r="AU1355" s="533"/>
    </row>
    <row r="1356" spans="4:47">
      <c r="D1356" s="339"/>
      <c r="G1356" s="339"/>
      <c r="H1356" s="339"/>
      <c r="I1356" s="339"/>
      <c r="AU1356" s="533"/>
    </row>
    <row r="1357" spans="4:47">
      <c r="D1357" s="339"/>
      <c r="G1357" s="339"/>
      <c r="H1357" s="339"/>
      <c r="I1357" s="339"/>
      <c r="AU1357" s="533"/>
    </row>
    <row r="1358" spans="4:47">
      <c r="D1358" s="339"/>
      <c r="G1358" s="339"/>
      <c r="H1358" s="339"/>
      <c r="I1358" s="339"/>
      <c r="AU1358" s="533"/>
    </row>
    <row r="1359" spans="4:47">
      <c r="D1359" s="339"/>
      <c r="G1359" s="339"/>
      <c r="H1359" s="339"/>
      <c r="I1359" s="339"/>
      <c r="AU1359" s="533"/>
    </row>
    <row r="1360" spans="4:47">
      <c r="D1360" s="339"/>
      <c r="G1360" s="339"/>
      <c r="H1360" s="339"/>
      <c r="I1360" s="339"/>
      <c r="AU1360" s="533"/>
    </row>
    <row r="1361" spans="4:47">
      <c r="D1361" s="339"/>
      <c r="G1361" s="339"/>
      <c r="H1361" s="339"/>
      <c r="I1361" s="339"/>
      <c r="AU1361" s="533"/>
    </row>
    <row r="1362" spans="4:47">
      <c r="D1362" s="339"/>
      <c r="G1362" s="339"/>
      <c r="H1362" s="339"/>
      <c r="I1362" s="339"/>
      <c r="AU1362" s="533"/>
    </row>
    <row r="1363" spans="4:47">
      <c r="D1363" s="339"/>
      <c r="G1363" s="339"/>
      <c r="H1363" s="339"/>
      <c r="I1363" s="339"/>
      <c r="AU1363" s="533"/>
    </row>
    <row r="1364" spans="4:47">
      <c r="D1364" s="339"/>
      <c r="G1364" s="339"/>
      <c r="H1364" s="339"/>
      <c r="I1364" s="339"/>
      <c r="AU1364" s="533"/>
    </row>
    <row r="1365" spans="4:47">
      <c r="D1365" s="339"/>
      <c r="G1365" s="339"/>
      <c r="H1365" s="339"/>
      <c r="I1365" s="339"/>
      <c r="AU1365" s="533"/>
    </row>
    <row r="1366" spans="4:47">
      <c r="D1366" s="339"/>
      <c r="G1366" s="339"/>
      <c r="H1366" s="339"/>
      <c r="I1366" s="339"/>
      <c r="AU1366" s="533"/>
    </row>
    <row r="1367" spans="4:47">
      <c r="D1367" s="339"/>
      <c r="G1367" s="339"/>
      <c r="H1367" s="339"/>
      <c r="I1367" s="339"/>
      <c r="AU1367" s="533"/>
    </row>
    <row r="1368" spans="4:47">
      <c r="D1368" s="339"/>
      <c r="G1368" s="339"/>
      <c r="H1368" s="339"/>
      <c r="I1368" s="339"/>
      <c r="AU1368" s="533"/>
    </row>
    <row r="1369" spans="4:47">
      <c r="D1369" s="339"/>
      <c r="G1369" s="339"/>
      <c r="H1369" s="339"/>
      <c r="I1369" s="339"/>
      <c r="AU1369" s="533"/>
    </row>
    <row r="1370" spans="4:47">
      <c r="D1370" s="339"/>
      <c r="G1370" s="339"/>
      <c r="H1370" s="339"/>
      <c r="I1370" s="339"/>
      <c r="AU1370" s="533"/>
    </row>
    <row r="1371" spans="4:47">
      <c r="D1371" s="339"/>
      <c r="G1371" s="339"/>
      <c r="H1371" s="339"/>
      <c r="I1371" s="339"/>
      <c r="AU1371" s="533"/>
    </row>
    <row r="1372" spans="4:47">
      <c r="D1372" s="339"/>
      <c r="G1372" s="339"/>
      <c r="H1372" s="339"/>
      <c r="I1372" s="339"/>
      <c r="AU1372" s="533"/>
    </row>
    <row r="1373" spans="4:47">
      <c r="D1373" s="339"/>
      <c r="G1373" s="339"/>
      <c r="H1373" s="339"/>
      <c r="I1373" s="339"/>
      <c r="AU1373" s="533"/>
    </row>
    <row r="1374" spans="4:47">
      <c r="D1374" s="339"/>
      <c r="G1374" s="339"/>
      <c r="H1374" s="339"/>
      <c r="I1374" s="339"/>
      <c r="AU1374" s="533"/>
    </row>
    <row r="1375" spans="4:47">
      <c r="D1375" s="339"/>
      <c r="G1375" s="339"/>
      <c r="H1375" s="339"/>
      <c r="I1375" s="339"/>
      <c r="AU1375" s="533"/>
    </row>
    <row r="1376" spans="4:47">
      <c r="D1376" s="339"/>
      <c r="G1376" s="339"/>
      <c r="H1376" s="339"/>
      <c r="I1376" s="339"/>
      <c r="AU1376" s="533"/>
    </row>
    <row r="1377" spans="4:47">
      <c r="D1377" s="339"/>
      <c r="G1377" s="339"/>
      <c r="H1377" s="339"/>
      <c r="I1377" s="339"/>
      <c r="AU1377" s="533"/>
    </row>
    <row r="1378" spans="4:47">
      <c r="D1378" s="339"/>
      <c r="G1378" s="339"/>
      <c r="H1378" s="339"/>
      <c r="I1378" s="339"/>
      <c r="AU1378" s="533"/>
    </row>
    <row r="1379" spans="4:47">
      <c r="D1379" s="339"/>
      <c r="G1379" s="339"/>
      <c r="H1379" s="339"/>
      <c r="I1379" s="339"/>
      <c r="AU1379" s="533"/>
    </row>
    <row r="1380" spans="4:47">
      <c r="D1380" s="339"/>
      <c r="G1380" s="339"/>
      <c r="H1380" s="339"/>
      <c r="I1380" s="339"/>
      <c r="AU1380" s="533"/>
    </row>
    <row r="1381" spans="4:47">
      <c r="D1381" s="339"/>
      <c r="G1381" s="339"/>
      <c r="H1381" s="339"/>
      <c r="I1381" s="339"/>
      <c r="AU1381" s="533"/>
    </row>
    <row r="1382" spans="4:47">
      <c r="D1382" s="339"/>
      <c r="G1382" s="339"/>
      <c r="H1382" s="339"/>
      <c r="I1382" s="339"/>
      <c r="AU1382" s="533"/>
    </row>
    <row r="1383" spans="4:47">
      <c r="D1383" s="339"/>
      <c r="G1383" s="339"/>
      <c r="H1383" s="339"/>
      <c r="I1383" s="339"/>
      <c r="AU1383" s="533"/>
    </row>
    <row r="1384" spans="4:47">
      <c r="D1384" s="339"/>
      <c r="G1384" s="339"/>
      <c r="H1384" s="339"/>
      <c r="I1384" s="339"/>
      <c r="AU1384" s="533"/>
    </row>
    <row r="1385" spans="4:47">
      <c r="D1385" s="339"/>
      <c r="G1385" s="339"/>
      <c r="H1385" s="339"/>
      <c r="I1385" s="339"/>
      <c r="AU1385" s="533"/>
    </row>
    <row r="1386" spans="4:47">
      <c r="D1386" s="339"/>
      <c r="G1386" s="339"/>
      <c r="H1386" s="339"/>
      <c r="I1386" s="339"/>
      <c r="AU1386" s="533"/>
    </row>
    <row r="1387" spans="4:47">
      <c r="D1387" s="339"/>
      <c r="G1387" s="339"/>
      <c r="H1387" s="339"/>
      <c r="I1387" s="339"/>
      <c r="AU1387" s="533"/>
    </row>
    <row r="1388" spans="4:47">
      <c r="D1388" s="339"/>
      <c r="G1388" s="339"/>
      <c r="H1388" s="339"/>
      <c r="I1388" s="339"/>
      <c r="AU1388" s="533"/>
    </row>
    <row r="1389" spans="4:47">
      <c r="D1389" s="339"/>
      <c r="G1389" s="339"/>
      <c r="H1389" s="339"/>
      <c r="I1389" s="339"/>
      <c r="AU1389" s="533"/>
    </row>
    <row r="1390" spans="4:47">
      <c r="D1390" s="339"/>
      <c r="G1390" s="339"/>
      <c r="H1390" s="339"/>
      <c r="I1390" s="339"/>
      <c r="AU1390" s="533"/>
    </row>
    <row r="1391" spans="4:47">
      <c r="D1391" s="339"/>
      <c r="G1391" s="339"/>
      <c r="H1391" s="339"/>
      <c r="I1391" s="339"/>
      <c r="AU1391" s="533"/>
    </row>
    <row r="1392" spans="4:47">
      <c r="D1392" s="339"/>
      <c r="G1392" s="339"/>
      <c r="H1392" s="339"/>
      <c r="I1392" s="339"/>
      <c r="AU1392" s="533"/>
    </row>
    <row r="1393" spans="4:47">
      <c r="D1393" s="339"/>
      <c r="G1393" s="339"/>
      <c r="H1393" s="339"/>
      <c r="I1393" s="339"/>
      <c r="AU1393" s="533"/>
    </row>
    <row r="1394" spans="4:47">
      <c r="D1394" s="339"/>
      <c r="G1394" s="339"/>
      <c r="H1394" s="339"/>
      <c r="I1394" s="339"/>
      <c r="AU1394" s="533"/>
    </row>
    <row r="1395" spans="4:47">
      <c r="D1395" s="339"/>
      <c r="G1395" s="339"/>
      <c r="H1395" s="339"/>
      <c r="I1395" s="339"/>
      <c r="AU1395" s="533"/>
    </row>
    <row r="1396" spans="4:47">
      <c r="D1396" s="339"/>
      <c r="G1396" s="339"/>
      <c r="H1396" s="339"/>
      <c r="I1396" s="339"/>
      <c r="AU1396" s="533"/>
    </row>
    <row r="1397" spans="4:47">
      <c r="D1397" s="339"/>
      <c r="G1397" s="339"/>
      <c r="H1397" s="339"/>
      <c r="I1397" s="339"/>
      <c r="AU1397" s="533"/>
    </row>
    <row r="1398" spans="4:47">
      <c r="D1398" s="339"/>
      <c r="G1398" s="339"/>
      <c r="H1398" s="339"/>
      <c r="I1398" s="339"/>
      <c r="AU1398" s="533"/>
    </row>
    <row r="1399" spans="4:47">
      <c r="D1399" s="339"/>
      <c r="G1399" s="339"/>
      <c r="H1399" s="339"/>
      <c r="I1399" s="339"/>
      <c r="AU1399" s="533"/>
    </row>
    <row r="1400" spans="4:47">
      <c r="D1400" s="339"/>
      <c r="G1400" s="339"/>
      <c r="H1400" s="339"/>
      <c r="I1400" s="339"/>
      <c r="AU1400" s="533"/>
    </row>
    <row r="1401" spans="4:47">
      <c r="D1401" s="339"/>
      <c r="G1401" s="339"/>
      <c r="H1401" s="339"/>
      <c r="I1401" s="339"/>
      <c r="AU1401" s="533"/>
    </row>
    <row r="1402" spans="4:47">
      <c r="D1402" s="339"/>
      <c r="G1402" s="339"/>
      <c r="H1402" s="339"/>
      <c r="I1402" s="339"/>
      <c r="AU1402" s="533"/>
    </row>
    <row r="1403" spans="4:47">
      <c r="D1403" s="339"/>
      <c r="G1403" s="339"/>
      <c r="H1403" s="339"/>
      <c r="I1403" s="339"/>
      <c r="AU1403" s="533"/>
    </row>
    <row r="1404" spans="4:47">
      <c r="D1404" s="339"/>
      <c r="G1404" s="339"/>
      <c r="H1404" s="339"/>
      <c r="I1404" s="339"/>
      <c r="AU1404" s="533"/>
    </row>
    <row r="1405" spans="4:47">
      <c r="D1405" s="339"/>
      <c r="G1405" s="339"/>
      <c r="H1405" s="339"/>
      <c r="I1405" s="339"/>
      <c r="AU1405" s="533"/>
    </row>
    <row r="1406" spans="4:47">
      <c r="D1406" s="339"/>
      <c r="G1406" s="339"/>
      <c r="H1406" s="339"/>
      <c r="I1406" s="339"/>
      <c r="AU1406" s="533"/>
    </row>
    <row r="1407" spans="4:47">
      <c r="D1407" s="339"/>
      <c r="G1407" s="339"/>
      <c r="H1407" s="339"/>
      <c r="I1407" s="339"/>
      <c r="AU1407" s="533"/>
    </row>
    <row r="1408" spans="4:47">
      <c r="D1408" s="339"/>
      <c r="G1408" s="339"/>
      <c r="H1408" s="339"/>
      <c r="I1408" s="339"/>
      <c r="AU1408" s="533"/>
    </row>
    <row r="1409" spans="4:47">
      <c r="D1409" s="339"/>
      <c r="G1409" s="339"/>
      <c r="H1409" s="339"/>
      <c r="I1409" s="339"/>
      <c r="AU1409" s="533"/>
    </row>
    <row r="1410" spans="4:47">
      <c r="D1410" s="339"/>
      <c r="G1410" s="339"/>
      <c r="H1410" s="339"/>
      <c r="I1410" s="339"/>
      <c r="AU1410" s="533"/>
    </row>
    <row r="1411" spans="4:47">
      <c r="D1411" s="339"/>
      <c r="G1411" s="339"/>
      <c r="H1411" s="339"/>
      <c r="I1411" s="339"/>
      <c r="AU1411" s="533"/>
    </row>
    <row r="1412" spans="4:47">
      <c r="D1412" s="339"/>
      <c r="G1412" s="339"/>
      <c r="H1412" s="339"/>
      <c r="I1412" s="339"/>
      <c r="AU1412" s="533"/>
    </row>
    <row r="1413" spans="4:47">
      <c r="D1413" s="339"/>
      <c r="G1413" s="339"/>
      <c r="H1413" s="339"/>
      <c r="I1413" s="339"/>
      <c r="AU1413" s="533"/>
    </row>
    <row r="1414" spans="4:47">
      <c r="D1414" s="339"/>
      <c r="G1414" s="339"/>
      <c r="H1414" s="339"/>
      <c r="I1414" s="339"/>
      <c r="AU1414" s="533"/>
    </row>
    <row r="1415" spans="4:47">
      <c r="D1415" s="339"/>
      <c r="G1415" s="339"/>
      <c r="H1415" s="339"/>
      <c r="I1415" s="339"/>
      <c r="AU1415" s="533"/>
    </row>
    <row r="1416" spans="4:47">
      <c r="D1416" s="339"/>
      <c r="G1416" s="339"/>
      <c r="H1416" s="339"/>
      <c r="I1416" s="339"/>
      <c r="AU1416" s="533"/>
    </row>
    <row r="1417" spans="4:47">
      <c r="D1417" s="339"/>
      <c r="G1417" s="339"/>
      <c r="H1417" s="339"/>
      <c r="I1417" s="339"/>
      <c r="AU1417" s="533"/>
    </row>
    <row r="1418" spans="4:47">
      <c r="D1418" s="339"/>
      <c r="G1418" s="339"/>
      <c r="H1418" s="339"/>
      <c r="I1418" s="339"/>
      <c r="AU1418" s="533"/>
    </row>
    <row r="1419" spans="4:47">
      <c r="D1419" s="339"/>
      <c r="G1419" s="339"/>
      <c r="H1419" s="339"/>
      <c r="I1419" s="339"/>
      <c r="AU1419" s="533"/>
    </row>
    <row r="1420" spans="4:47">
      <c r="D1420" s="339"/>
      <c r="G1420" s="339"/>
      <c r="H1420" s="339"/>
      <c r="I1420" s="339"/>
      <c r="AU1420" s="533"/>
    </row>
    <row r="1421" spans="4:47">
      <c r="D1421" s="339"/>
      <c r="G1421" s="339"/>
      <c r="H1421" s="339"/>
      <c r="I1421" s="339"/>
      <c r="AU1421" s="533"/>
    </row>
    <row r="1422" spans="4:47">
      <c r="D1422" s="339"/>
      <c r="G1422" s="339"/>
      <c r="H1422" s="339"/>
      <c r="I1422" s="339"/>
      <c r="AU1422" s="533"/>
    </row>
    <row r="1423" spans="4:47">
      <c r="D1423" s="339"/>
      <c r="G1423" s="339"/>
      <c r="H1423" s="339"/>
      <c r="I1423" s="339"/>
      <c r="AU1423" s="533"/>
    </row>
    <row r="1424" spans="4:47">
      <c r="D1424" s="339"/>
      <c r="G1424" s="339"/>
      <c r="H1424" s="339"/>
      <c r="I1424" s="339"/>
      <c r="AU1424" s="533"/>
    </row>
    <row r="1425" spans="4:47">
      <c r="D1425" s="339"/>
      <c r="G1425" s="339"/>
      <c r="H1425" s="339"/>
      <c r="I1425" s="339"/>
      <c r="AU1425" s="533"/>
    </row>
    <row r="1426" spans="4:47">
      <c r="D1426" s="339"/>
      <c r="G1426" s="339"/>
      <c r="H1426" s="339"/>
      <c r="I1426" s="339"/>
      <c r="AU1426" s="533"/>
    </row>
    <row r="1427" spans="4:47">
      <c r="D1427" s="339"/>
      <c r="G1427" s="339"/>
      <c r="H1427" s="339"/>
      <c r="I1427" s="339"/>
      <c r="AU1427" s="533"/>
    </row>
    <row r="1428" spans="4:47">
      <c r="D1428" s="339"/>
      <c r="G1428" s="339"/>
      <c r="H1428" s="339"/>
      <c r="I1428" s="339"/>
      <c r="AU1428" s="533"/>
    </row>
    <row r="1429" spans="4:47">
      <c r="D1429" s="339"/>
      <c r="G1429" s="339"/>
      <c r="H1429" s="339"/>
      <c r="I1429" s="339"/>
      <c r="AU1429" s="533"/>
    </row>
    <row r="1430" spans="4:47">
      <c r="D1430" s="339"/>
      <c r="G1430" s="339"/>
      <c r="H1430" s="339"/>
      <c r="I1430" s="339"/>
      <c r="AU1430" s="533"/>
    </row>
    <row r="1431" spans="4:47">
      <c r="D1431" s="339"/>
      <c r="G1431" s="339"/>
      <c r="H1431" s="339"/>
      <c r="I1431" s="339"/>
      <c r="AU1431" s="533"/>
    </row>
    <row r="1432" spans="4:47">
      <c r="D1432" s="339"/>
      <c r="G1432" s="339"/>
      <c r="H1432" s="339"/>
      <c r="I1432" s="339"/>
      <c r="AU1432" s="533"/>
    </row>
    <row r="1433" spans="4:47">
      <c r="D1433" s="339"/>
      <c r="G1433" s="339"/>
      <c r="H1433" s="339"/>
      <c r="I1433" s="339"/>
      <c r="AU1433" s="533"/>
    </row>
    <row r="1434" spans="4:47">
      <c r="D1434" s="339"/>
      <c r="G1434" s="339"/>
      <c r="H1434" s="339"/>
      <c r="I1434" s="339"/>
      <c r="AU1434" s="533"/>
    </row>
    <row r="1435" spans="4:47">
      <c r="D1435" s="339"/>
      <c r="G1435" s="339"/>
      <c r="H1435" s="339"/>
      <c r="I1435" s="339"/>
      <c r="AU1435" s="533"/>
    </row>
    <row r="1436" spans="4:47">
      <c r="D1436" s="339"/>
      <c r="G1436" s="339"/>
      <c r="H1436" s="339"/>
      <c r="I1436" s="339"/>
      <c r="AU1436" s="533"/>
    </row>
    <row r="1437" spans="4:47">
      <c r="D1437" s="339"/>
      <c r="G1437" s="339"/>
      <c r="H1437" s="339"/>
      <c r="I1437" s="339"/>
      <c r="AU1437" s="533"/>
    </row>
    <row r="1438" spans="4:47">
      <c r="D1438" s="339"/>
      <c r="G1438" s="339"/>
      <c r="H1438" s="339"/>
      <c r="I1438" s="339"/>
      <c r="AU1438" s="533"/>
    </row>
    <row r="1439" spans="4:47">
      <c r="D1439" s="339"/>
      <c r="G1439" s="339"/>
      <c r="H1439" s="339"/>
      <c r="I1439" s="339"/>
      <c r="AU1439" s="533"/>
    </row>
    <row r="1440" spans="4:47">
      <c r="D1440" s="339"/>
      <c r="G1440" s="339"/>
      <c r="H1440" s="339"/>
      <c r="I1440" s="339"/>
      <c r="AU1440" s="533"/>
    </row>
    <row r="1441" spans="4:47">
      <c r="D1441" s="339"/>
      <c r="G1441" s="339"/>
      <c r="H1441" s="339"/>
      <c r="I1441" s="339"/>
      <c r="AU1441" s="533"/>
    </row>
    <row r="1442" spans="4:47">
      <c r="D1442" s="339"/>
      <c r="G1442" s="339"/>
      <c r="H1442" s="339"/>
      <c r="I1442" s="339"/>
      <c r="AU1442" s="533"/>
    </row>
    <row r="1443" spans="4:47">
      <c r="D1443" s="339"/>
      <c r="G1443" s="339"/>
      <c r="H1443" s="339"/>
      <c r="I1443" s="339"/>
      <c r="AU1443" s="533"/>
    </row>
    <row r="1444" spans="4:47">
      <c r="D1444" s="339"/>
      <c r="G1444" s="339"/>
      <c r="H1444" s="339"/>
      <c r="I1444" s="339"/>
      <c r="AU1444" s="533"/>
    </row>
    <row r="1445" spans="4:47">
      <c r="D1445" s="339"/>
      <c r="G1445" s="339"/>
      <c r="H1445" s="339"/>
      <c r="I1445" s="339"/>
      <c r="AU1445" s="533"/>
    </row>
    <row r="1446" spans="4:47">
      <c r="D1446" s="339"/>
      <c r="G1446" s="339"/>
      <c r="H1446" s="339"/>
      <c r="I1446" s="339"/>
      <c r="AU1446" s="533"/>
    </row>
    <row r="1447" spans="4:47">
      <c r="D1447" s="339"/>
      <c r="G1447" s="339"/>
      <c r="H1447" s="339"/>
      <c r="I1447" s="339"/>
      <c r="AU1447" s="533"/>
    </row>
    <row r="1448" spans="4:47">
      <c r="D1448" s="339"/>
      <c r="G1448" s="339"/>
      <c r="H1448" s="339"/>
      <c r="I1448" s="339"/>
      <c r="AU1448" s="533"/>
    </row>
    <row r="1449" spans="4:47">
      <c r="D1449" s="339"/>
      <c r="G1449" s="339"/>
      <c r="H1449" s="339"/>
      <c r="I1449" s="339"/>
      <c r="AU1449" s="533"/>
    </row>
    <row r="1450" spans="4:47">
      <c r="D1450" s="339"/>
      <c r="G1450" s="339"/>
      <c r="H1450" s="339"/>
      <c r="I1450" s="339"/>
      <c r="AU1450" s="533"/>
    </row>
    <row r="1451" spans="4:47">
      <c r="D1451" s="339"/>
      <c r="G1451" s="339"/>
      <c r="H1451" s="339"/>
      <c r="I1451" s="339"/>
      <c r="AU1451" s="533"/>
    </row>
    <row r="1452" spans="4:47">
      <c r="D1452" s="339"/>
      <c r="G1452" s="339"/>
      <c r="H1452" s="339"/>
      <c r="I1452" s="339"/>
      <c r="AU1452" s="533"/>
    </row>
    <row r="1453" spans="4:47">
      <c r="D1453" s="339"/>
      <c r="G1453" s="339"/>
      <c r="H1453" s="339"/>
      <c r="I1453" s="339"/>
      <c r="AU1453" s="533"/>
    </row>
  </sheetData>
  <autoFilter ref="A8:BA1011"/>
  <mergeCells count="55">
    <mergeCell ref="AD5:AD6"/>
    <mergeCell ref="AO5:AO6"/>
    <mergeCell ref="H4:H6"/>
    <mergeCell ref="U5:U6"/>
    <mergeCell ref="AI5:AI6"/>
    <mergeCell ref="AR5:AR6"/>
    <mergeCell ref="AL5:AL6"/>
    <mergeCell ref="AP5:AP6"/>
    <mergeCell ref="AV4:AV6"/>
    <mergeCell ref="AN5:AN6"/>
    <mergeCell ref="A1:AX2"/>
    <mergeCell ref="A3:AX3"/>
    <mergeCell ref="A4:A6"/>
    <mergeCell ref="B4:B6"/>
    <mergeCell ref="C4:C6"/>
    <mergeCell ref="AA5:AA6"/>
    <mergeCell ref="AZ4:AZ6"/>
    <mergeCell ref="AW4:AW6"/>
    <mergeCell ref="AY4:AY6"/>
    <mergeCell ref="I4:AS4"/>
    <mergeCell ref="AT4:AU5"/>
    <mergeCell ref="AS5:AS6"/>
    <mergeCell ref="AQ5:AQ6"/>
    <mergeCell ref="AE5:AE6"/>
    <mergeCell ref="AX4:AX6"/>
    <mergeCell ref="AM5:AM6"/>
    <mergeCell ref="V5:V6"/>
    <mergeCell ref="W5:W6"/>
    <mergeCell ref="X5:X6"/>
    <mergeCell ref="Y5:Y6"/>
    <mergeCell ref="AB5:AB6"/>
    <mergeCell ref="Z5:Z6"/>
    <mergeCell ref="AH5:AH6"/>
    <mergeCell ref="AG5:AG6"/>
    <mergeCell ref="AC5:AC6"/>
    <mergeCell ref="B9:D9"/>
    <mergeCell ref="M5:M6"/>
    <mergeCell ref="I5:I6"/>
    <mergeCell ref="T5:T6"/>
    <mergeCell ref="D4:D6"/>
    <mergeCell ref="E4:E6"/>
    <mergeCell ref="F4:F6"/>
    <mergeCell ref="J5:J6"/>
    <mergeCell ref="Q5:Q6"/>
    <mergeCell ref="K5:K6"/>
    <mergeCell ref="G4:G6"/>
    <mergeCell ref="S5:S6"/>
    <mergeCell ref="P5:P6"/>
    <mergeCell ref="AK5:AK6"/>
    <mergeCell ref="AJ5:AJ6"/>
    <mergeCell ref="R5:R6"/>
    <mergeCell ref="L5:L6"/>
    <mergeCell ref="N5:N6"/>
    <mergeCell ref="O5:O6"/>
    <mergeCell ref="AF5:AF6"/>
  </mergeCells>
  <phoneticPr fontId="221" type="noConversion"/>
  <printOptions horizontalCentered="1"/>
  <pageMargins left="0.2" right="1.2" top="0.75" bottom="0.25" header="0.3" footer="0.3"/>
  <pageSetup paperSize="9" scale="80" orientation="landscape" r:id="rId1"/>
  <headerFooter>
    <oddFooter>Page &amp;P</oddFooter>
  </headerFooter>
</worksheet>
</file>

<file path=xl/worksheets/sheet15.xml><?xml version="1.0" encoding="utf-8"?>
<worksheet xmlns="http://schemas.openxmlformats.org/spreadsheetml/2006/main" xmlns:r="http://schemas.openxmlformats.org/officeDocument/2006/relationships">
  <sheetPr>
    <pageSetUpPr fitToPage="1"/>
  </sheetPr>
  <dimension ref="A1:U59"/>
  <sheetViews>
    <sheetView zoomScale="85" zoomScaleNormal="85" zoomScaleSheetLayoutView="85" workbookViewId="0">
      <selection activeCell="I18" sqref="I18"/>
    </sheetView>
  </sheetViews>
  <sheetFormatPr defaultColWidth="7" defaultRowHeight="12.75"/>
  <cols>
    <col min="1" max="1" width="5.6640625" style="138" customWidth="1"/>
    <col min="2" max="2" width="32.44140625" style="137" customWidth="1"/>
    <col min="3" max="3" width="7.21875" style="137" customWidth="1"/>
    <col min="4" max="4" width="8.33203125" style="137" customWidth="1"/>
    <col min="5" max="5" width="7.109375" style="137" customWidth="1"/>
    <col min="6" max="6" width="8.44140625" style="137" customWidth="1"/>
    <col min="7" max="7" width="8.5546875" style="137" customWidth="1"/>
    <col min="8" max="8" width="8" style="137" customWidth="1"/>
    <col min="9" max="9" width="8.109375" style="137" customWidth="1"/>
    <col min="10" max="11" width="7.6640625" style="137" customWidth="1"/>
    <col min="12" max="12" width="7.88671875" style="137" customWidth="1"/>
    <col min="13" max="13" width="6.77734375" style="137" customWidth="1"/>
    <col min="14" max="14" width="7.44140625" style="137" customWidth="1"/>
    <col min="15" max="15" width="6.88671875" style="137" customWidth="1"/>
    <col min="16" max="16" width="7.88671875" style="137" customWidth="1"/>
    <col min="17" max="18" width="7.5546875" style="137" customWidth="1"/>
    <col min="19" max="19" width="7.109375" style="137" customWidth="1"/>
    <col min="20" max="20" width="8.21875" style="137" customWidth="1"/>
    <col min="21" max="21" width="9.109375" style="137" customWidth="1"/>
    <col min="22" max="241" width="7" style="137"/>
    <col min="242" max="242" width="5.6640625" style="137" customWidth="1"/>
    <col min="243" max="243" width="35" style="137" customWidth="1"/>
    <col min="244" max="244" width="8.33203125" style="137" customWidth="1"/>
    <col min="245" max="245" width="9.44140625" style="137" customWidth="1"/>
    <col min="246" max="246" width="8.88671875" style="137" customWidth="1"/>
    <col min="247" max="248" width="8.109375" style="137" customWidth="1"/>
    <col min="249" max="249" width="8.33203125" style="137" customWidth="1"/>
    <col min="250" max="250" width="8.5546875" style="137" customWidth="1"/>
    <col min="251" max="251" width="8.33203125" style="137" customWidth="1"/>
    <col min="252" max="252" width="7.6640625" style="137" customWidth="1"/>
    <col min="253" max="253" width="8.6640625" style="137" customWidth="1"/>
    <col min="254" max="254" width="7.109375" style="137" customWidth="1"/>
    <col min="255" max="255" width="7.44140625" style="137" customWidth="1"/>
    <col min="256" max="16384" width="7" style="137"/>
  </cols>
  <sheetData>
    <row r="1" spans="1:21" ht="15.75">
      <c r="A1" s="730" t="s">
        <v>165</v>
      </c>
      <c r="B1" s="731"/>
      <c r="C1" s="217"/>
      <c r="D1" s="217"/>
      <c r="E1" s="217"/>
      <c r="F1" s="217"/>
      <c r="G1" s="218"/>
      <c r="H1" s="218"/>
      <c r="I1" s="218"/>
      <c r="J1" s="218"/>
      <c r="K1" s="218"/>
      <c r="L1" s="218"/>
      <c r="M1" s="218"/>
      <c r="N1" s="218"/>
      <c r="O1" s="218"/>
      <c r="P1" s="218"/>
      <c r="Q1" s="218"/>
      <c r="R1" s="218"/>
      <c r="S1" s="218"/>
      <c r="T1" s="218"/>
      <c r="U1" s="218"/>
    </row>
    <row r="2" spans="1:21" ht="20.25" customHeight="1">
      <c r="A2" s="219"/>
      <c r="B2" s="674" t="s">
        <v>164</v>
      </c>
      <c r="C2" s="674"/>
      <c r="D2" s="674"/>
      <c r="E2" s="674"/>
      <c r="F2" s="674"/>
      <c r="G2" s="674"/>
      <c r="H2" s="674"/>
      <c r="I2" s="674"/>
      <c r="J2" s="674"/>
      <c r="K2" s="674"/>
      <c r="L2" s="674"/>
      <c r="M2" s="674"/>
      <c r="N2" s="674"/>
      <c r="O2" s="674"/>
      <c r="P2" s="674"/>
      <c r="Q2" s="674"/>
      <c r="R2" s="674"/>
      <c r="S2" s="674"/>
      <c r="T2" s="674"/>
      <c r="U2" s="674"/>
    </row>
    <row r="3" spans="1:21" ht="20.25" customHeight="1">
      <c r="A3" s="219"/>
      <c r="B3" s="317"/>
      <c r="C3" s="317"/>
      <c r="D3" s="317"/>
      <c r="E3" s="317"/>
      <c r="F3" s="317"/>
      <c r="G3" s="317"/>
      <c r="H3" s="317"/>
      <c r="I3" s="317"/>
      <c r="J3" s="317"/>
      <c r="K3" s="317"/>
      <c r="L3" s="317"/>
      <c r="M3" s="317"/>
      <c r="N3" s="317"/>
      <c r="O3" s="317"/>
      <c r="P3" s="317"/>
      <c r="Q3" s="317"/>
      <c r="R3" s="317"/>
      <c r="S3" s="729" t="s">
        <v>296</v>
      </c>
      <c r="T3" s="729"/>
      <c r="U3" s="729"/>
    </row>
    <row r="4" spans="1:21" ht="15.75" hidden="1" customHeight="1">
      <c r="A4" s="219"/>
      <c r="B4" s="238">
        <f ca="1">'B03'!F7</f>
        <v>90054.590000000011</v>
      </c>
      <c r="C4" s="259"/>
      <c r="D4" s="220"/>
      <c r="E4" s="220"/>
      <c r="F4" s="220"/>
      <c r="G4" s="220"/>
      <c r="H4" s="218"/>
      <c r="I4" s="218"/>
      <c r="J4" s="218"/>
      <c r="K4" s="218"/>
      <c r="L4" s="218"/>
      <c r="M4" s="218"/>
      <c r="N4" s="681"/>
      <c r="O4" s="681"/>
      <c r="P4" s="681"/>
      <c r="Q4" s="681"/>
      <c r="R4" s="681"/>
      <c r="S4" s="681"/>
      <c r="T4" s="681"/>
      <c r="U4" s="218"/>
    </row>
    <row r="5" spans="1:21" s="139" customFormat="1" ht="48" customHeight="1">
      <c r="A5" s="732" t="s">
        <v>468</v>
      </c>
      <c r="B5" s="732" t="s">
        <v>492</v>
      </c>
      <c r="C5" s="732" t="s">
        <v>299</v>
      </c>
      <c r="D5" s="728" t="s">
        <v>167</v>
      </c>
      <c r="E5" s="728"/>
      <c r="F5" s="728" t="s">
        <v>168</v>
      </c>
      <c r="G5" s="728"/>
      <c r="H5" s="728" t="s">
        <v>169</v>
      </c>
      <c r="I5" s="728"/>
      <c r="J5" s="728" t="s">
        <v>170</v>
      </c>
      <c r="K5" s="728"/>
      <c r="L5" s="728" t="s">
        <v>171</v>
      </c>
      <c r="M5" s="728"/>
      <c r="N5" s="728" t="s">
        <v>172</v>
      </c>
      <c r="O5" s="728"/>
      <c r="P5" s="728" t="s">
        <v>173</v>
      </c>
      <c r="Q5" s="728"/>
      <c r="R5" s="728" t="s">
        <v>174</v>
      </c>
      <c r="S5" s="728"/>
      <c r="T5" s="728" t="s">
        <v>175</v>
      </c>
      <c r="U5" s="728"/>
    </row>
    <row r="6" spans="1:21" ht="33.6" customHeight="1">
      <c r="A6" s="732"/>
      <c r="B6" s="732"/>
      <c r="C6" s="732"/>
      <c r="D6" s="283" t="s">
        <v>176</v>
      </c>
      <c r="E6" s="283" t="s">
        <v>177</v>
      </c>
      <c r="F6" s="283" t="s">
        <v>176</v>
      </c>
      <c r="G6" s="283" t="s">
        <v>177</v>
      </c>
      <c r="H6" s="283" t="s">
        <v>176</v>
      </c>
      <c r="I6" s="283" t="s">
        <v>177</v>
      </c>
      <c r="J6" s="283" t="s">
        <v>176</v>
      </c>
      <c r="K6" s="283" t="s">
        <v>177</v>
      </c>
      <c r="L6" s="283" t="s">
        <v>176</v>
      </c>
      <c r="M6" s="283" t="s">
        <v>177</v>
      </c>
      <c r="N6" s="283" t="s">
        <v>176</v>
      </c>
      <c r="O6" s="283" t="s">
        <v>177</v>
      </c>
      <c r="P6" s="283" t="s">
        <v>176</v>
      </c>
      <c r="Q6" s="283" t="s">
        <v>177</v>
      </c>
      <c r="R6" s="283" t="s">
        <v>176</v>
      </c>
      <c r="S6" s="283" t="s">
        <v>177</v>
      </c>
      <c r="T6" s="283" t="s">
        <v>176</v>
      </c>
      <c r="U6" s="283" t="s">
        <v>177</v>
      </c>
    </row>
    <row r="7" spans="1:21" s="215" customFormat="1" ht="18" customHeight="1">
      <c r="A7" s="226"/>
      <c r="B7" s="226" t="s">
        <v>178</v>
      </c>
      <c r="C7" s="226"/>
      <c r="D7" s="235">
        <f>D8+D19</f>
        <v>3024.8699999999994</v>
      </c>
      <c r="E7" s="235">
        <f t="shared" ref="E7:U7" si="0">E8+E19</f>
        <v>3.3589292894454346</v>
      </c>
      <c r="F7" s="235">
        <f t="shared" si="0"/>
        <v>2180</v>
      </c>
      <c r="G7" s="235">
        <f t="shared" si="0"/>
        <v>2.4207539004952436</v>
      </c>
      <c r="H7" s="235">
        <f t="shared" si="0"/>
        <v>8788.25</v>
      </c>
      <c r="I7" s="235">
        <f t="shared" si="0"/>
        <v>9.7588029660675808</v>
      </c>
      <c r="J7" s="235">
        <f t="shared" si="0"/>
        <v>5559.0599999999995</v>
      </c>
      <c r="K7" s="235">
        <f t="shared" si="0"/>
        <v>6.1729890725170131</v>
      </c>
      <c r="L7" s="235">
        <f t="shared" si="0"/>
        <v>46324.040000000008</v>
      </c>
      <c r="M7" s="235">
        <f t="shared" si="0"/>
        <v>51.439954365457666</v>
      </c>
      <c r="N7" s="235">
        <f t="shared" si="0"/>
        <v>80</v>
      </c>
      <c r="O7" s="235">
        <f t="shared" si="0"/>
        <v>8.8835005522761246E-2</v>
      </c>
      <c r="P7" s="235">
        <f t="shared" si="0"/>
        <v>105.07</v>
      </c>
      <c r="Q7" s="235">
        <f t="shared" si="0"/>
        <v>0.11667367537845653</v>
      </c>
      <c r="R7" s="235">
        <f t="shared" si="0"/>
        <v>0</v>
      </c>
      <c r="S7" s="235">
        <f t="shared" si="0"/>
        <v>0</v>
      </c>
      <c r="T7" s="235">
        <f t="shared" si="0"/>
        <v>2738.0599999999995</v>
      </c>
      <c r="U7" s="235">
        <f t="shared" si="0"/>
        <v>3.040444690270645</v>
      </c>
    </row>
    <row r="8" spans="1:21" s="143" customFormat="1" ht="18" customHeight="1">
      <c r="A8" s="284">
        <v>1</v>
      </c>
      <c r="B8" s="601" t="s">
        <v>473</v>
      </c>
      <c r="C8" s="284" t="s">
        <v>302</v>
      </c>
      <c r="D8" s="236">
        <f>SUM(D10:D18)</f>
        <v>3024.8699999999994</v>
      </c>
      <c r="E8" s="236">
        <f t="shared" ref="E8:U8" si="1">SUM(E10:E18)</f>
        <v>3.3589292894454346</v>
      </c>
      <c r="F8" s="236">
        <f t="shared" si="1"/>
        <v>2180</v>
      </c>
      <c r="G8" s="236">
        <f t="shared" si="1"/>
        <v>2.4207539004952436</v>
      </c>
      <c r="H8" s="236">
        <f t="shared" si="1"/>
        <v>8788.25</v>
      </c>
      <c r="I8" s="236">
        <f t="shared" si="1"/>
        <v>9.7588029660675808</v>
      </c>
      <c r="J8" s="236">
        <f t="shared" si="1"/>
        <v>5559.0599999999995</v>
      </c>
      <c r="K8" s="236">
        <f t="shared" si="1"/>
        <v>6.1729890725170131</v>
      </c>
      <c r="L8" s="236">
        <f t="shared" si="1"/>
        <v>46324.040000000008</v>
      </c>
      <c r="M8" s="236">
        <f t="shared" si="1"/>
        <v>51.439954365457666</v>
      </c>
      <c r="N8" s="236">
        <f t="shared" si="1"/>
        <v>0</v>
      </c>
      <c r="O8" s="236">
        <f t="shared" si="1"/>
        <v>0</v>
      </c>
      <c r="P8" s="236">
        <f t="shared" si="1"/>
        <v>0</v>
      </c>
      <c r="Q8" s="236">
        <f t="shared" si="1"/>
        <v>0</v>
      </c>
      <c r="R8" s="236">
        <f t="shared" si="1"/>
        <v>0</v>
      </c>
      <c r="S8" s="236">
        <f t="shared" si="1"/>
        <v>0</v>
      </c>
      <c r="T8" s="236">
        <f t="shared" si="1"/>
        <v>0</v>
      </c>
      <c r="U8" s="236">
        <f t="shared" si="1"/>
        <v>0</v>
      </c>
    </row>
    <row r="9" spans="1:21" ht="18" customHeight="1">
      <c r="A9" s="285" t="s">
        <v>367</v>
      </c>
      <c r="B9" s="602" t="s">
        <v>368</v>
      </c>
      <c r="C9" s="285" t="s">
        <v>303</v>
      </c>
      <c r="D9" s="237"/>
      <c r="E9" s="236"/>
      <c r="F9" s="237"/>
      <c r="G9" s="236"/>
      <c r="H9" s="237"/>
      <c r="I9" s="236"/>
      <c r="J9" s="237"/>
      <c r="K9" s="236"/>
      <c r="L9" s="237"/>
      <c r="M9" s="236"/>
      <c r="N9" s="237"/>
      <c r="O9" s="236"/>
      <c r="P9" s="237"/>
      <c r="Q9" s="236"/>
      <c r="R9" s="237"/>
      <c r="S9" s="236"/>
      <c r="T9" s="237"/>
      <c r="U9" s="236"/>
    </row>
    <row r="10" spans="1:21" ht="18" customHeight="1">
      <c r="A10" s="286"/>
      <c r="B10" s="603" t="s">
        <v>508</v>
      </c>
      <c r="C10" s="287" t="s">
        <v>304</v>
      </c>
      <c r="D10" s="237">
        <f ca="1">'B03'!F61</f>
        <v>3024.8699999999994</v>
      </c>
      <c r="E10" s="236">
        <f>D10/B4*100</f>
        <v>3.3589292894454346</v>
      </c>
      <c r="F10" s="237"/>
      <c r="G10" s="236"/>
      <c r="H10" s="237"/>
      <c r="I10" s="236"/>
      <c r="J10" s="237"/>
      <c r="K10" s="236"/>
      <c r="L10" s="237"/>
      <c r="M10" s="236"/>
      <c r="N10" s="237"/>
      <c r="O10" s="236"/>
      <c r="P10" s="237"/>
      <c r="Q10" s="236"/>
      <c r="R10" s="237"/>
      <c r="S10" s="236"/>
      <c r="T10" s="237"/>
      <c r="U10" s="236"/>
    </row>
    <row r="11" spans="1:21" ht="18" customHeight="1">
      <c r="A11" s="285" t="s">
        <v>375</v>
      </c>
      <c r="B11" s="602" t="s">
        <v>476</v>
      </c>
      <c r="C11" s="285" t="s">
        <v>307</v>
      </c>
      <c r="D11" s="237"/>
      <c r="E11" s="236"/>
      <c r="F11" s="237"/>
      <c r="G11" s="236"/>
      <c r="H11" s="237"/>
      <c r="I11" s="236"/>
      <c r="J11" s="237"/>
      <c r="K11" s="236"/>
      <c r="L11" s="237"/>
      <c r="M11" s="236"/>
      <c r="N11" s="237"/>
      <c r="O11" s="236"/>
      <c r="P11" s="237"/>
      <c r="Q11" s="236"/>
      <c r="R11" s="237"/>
      <c r="S11" s="236"/>
      <c r="T11" s="237"/>
      <c r="U11" s="236"/>
    </row>
    <row r="12" spans="1:21" ht="18" customHeight="1">
      <c r="A12" s="285" t="s">
        <v>377</v>
      </c>
      <c r="B12" s="602" t="s">
        <v>378</v>
      </c>
      <c r="C12" s="285" t="s">
        <v>308</v>
      </c>
      <c r="D12" s="237"/>
      <c r="E12" s="236"/>
      <c r="F12" s="237">
        <f ca="1">'B03'!F62</f>
        <v>2180</v>
      </c>
      <c r="G12" s="236">
        <f ca="1">F12/B4*100</f>
        <v>2.4207539004952436</v>
      </c>
      <c r="H12" s="237"/>
      <c r="I12" s="236"/>
      <c r="J12" s="237"/>
      <c r="K12" s="236"/>
      <c r="L12" s="237"/>
      <c r="M12" s="236"/>
      <c r="N12" s="237"/>
      <c r="O12" s="236"/>
      <c r="P12" s="237"/>
      <c r="Q12" s="236"/>
      <c r="R12" s="237"/>
      <c r="S12" s="236"/>
      <c r="T12" s="237"/>
      <c r="U12" s="236"/>
    </row>
    <row r="13" spans="1:21" ht="18" customHeight="1">
      <c r="A13" s="285" t="s">
        <v>379</v>
      </c>
      <c r="B13" s="602" t="s">
        <v>380</v>
      </c>
      <c r="C13" s="285" t="s">
        <v>309</v>
      </c>
      <c r="D13" s="237"/>
      <c r="E13" s="236"/>
      <c r="F13" s="237"/>
      <c r="G13" s="236"/>
      <c r="H13" s="237">
        <f ca="1">'B03'!F63</f>
        <v>8788.25</v>
      </c>
      <c r="I13" s="236">
        <f ca="1">H13/B4*100</f>
        <v>9.7588029660675808</v>
      </c>
      <c r="J13" s="237"/>
      <c r="K13" s="236"/>
      <c r="L13" s="237"/>
      <c r="M13" s="236"/>
      <c r="N13" s="237"/>
      <c r="O13" s="236"/>
      <c r="P13" s="237"/>
      <c r="Q13" s="236"/>
      <c r="R13" s="237"/>
      <c r="S13" s="236"/>
      <c r="T13" s="237"/>
      <c r="U13" s="236"/>
    </row>
    <row r="14" spans="1:21" ht="18" customHeight="1">
      <c r="A14" s="285" t="s">
        <v>381</v>
      </c>
      <c r="B14" s="602" t="s">
        <v>382</v>
      </c>
      <c r="C14" s="285" t="s">
        <v>310</v>
      </c>
      <c r="D14" s="237"/>
      <c r="E14" s="236"/>
      <c r="F14" s="237"/>
      <c r="G14" s="236"/>
      <c r="H14" s="237"/>
      <c r="I14" s="236"/>
      <c r="J14" s="237">
        <f ca="1">'B03'!F64</f>
        <v>5559.0599999999995</v>
      </c>
      <c r="K14" s="236">
        <f ca="1">J14/B4*100</f>
        <v>6.1729890725170131</v>
      </c>
      <c r="L14" s="237"/>
      <c r="M14" s="236"/>
      <c r="N14" s="237"/>
      <c r="O14" s="236"/>
      <c r="P14" s="237"/>
      <c r="Q14" s="236"/>
      <c r="R14" s="237"/>
      <c r="S14" s="236"/>
      <c r="T14" s="237"/>
      <c r="U14" s="236"/>
    </row>
    <row r="15" spans="1:21" ht="18" customHeight="1">
      <c r="A15" s="285" t="s">
        <v>383</v>
      </c>
      <c r="B15" s="602" t="s">
        <v>384</v>
      </c>
      <c r="C15" s="285" t="s">
        <v>311</v>
      </c>
      <c r="D15" s="237"/>
      <c r="E15" s="236"/>
      <c r="F15" s="237"/>
      <c r="G15" s="236"/>
      <c r="H15" s="237"/>
      <c r="I15" s="236"/>
      <c r="J15" s="237"/>
      <c r="K15" s="236"/>
      <c r="L15" s="237">
        <f ca="1">'B03'!F65</f>
        <v>46324.040000000008</v>
      </c>
      <c r="M15" s="236">
        <f>L15/B4*100</f>
        <v>51.439954365457666</v>
      </c>
      <c r="N15" s="237"/>
      <c r="O15" s="236"/>
      <c r="P15" s="237"/>
      <c r="Q15" s="236"/>
      <c r="R15" s="237"/>
      <c r="S15" s="236"/>
      <c r="T15" s="237"/>
      <c r="U15" s="236"/>
    </row>
    <row r="16" spans="1:21" ht="18" customHeight="1">
      <c r="A16" s="285" t="s">
        <v>385</v>
      </c>
      <c r="B16" s="602" t="s">
        <v>386</v>
      </c>
      <c r="C16" s="285" t="s">
        <v>312</v>
      </c>
      <c r="D16" s="237"/>
      <c r="E16" s="236"/>
      <c r="F16" s="237"/>
      <c r="G16" s="236"/>
      <c r="H16" s="237"/>
      <c r="I16" s="236"/>
      <c r="J16" s="237"/>
      <c r="K16" s="236"/>
      <c r="L16" s="237"/>
      <c r="M16" s="236"/>
      <c r="N16" s="237"/>
      <c r="O16" s="236"/>
      <c r="P16" s="237"/>
      <c r="Q16" s="236"/>
      <c r="R16" s="237"/>
      <c r="S16" s="236"/>
      <c r="T16" s="237"/>
      <c r="U16" s="236"/>
    </row>
    <row r="17" spans="1:21" s="143" customFormat="1" ht="18" customHeight="1">
      <c r="A17" s="285" t="s">
        <v>387</v>
      </c>
      <c r="B17" s="602" t="s">
        <v>1761</v>
      </c>
      <c r="C17" s="285" t="s">
        <v>1789</v>
      </c>
      <c r="D17" s="237"/>
      <c r="E17" s="236"/>
      <c r="F17" s="237"/>
      <c r="G17" s="236"/>
      <c r="H17" s="237"/>
      <c r="I17" s="236"/>
      <c r="J17" s="237"/>
      <c r="K17" s="236"/>
      <c r="L17" s="237"/>
      <c r="M17" s="236"/>
      <c r="N17" s="237"/>
      <c r="O17" s="236"/>
      <c r="P17" s="237"/>
      <c r="Q17" s="236"/>
      <c r="R17" s="237"/>
      <c r="S17" s="236"/>
      <c r="T17" s="237"/>
      <c r="U17" s="236"/>
    </row>
    <row r="18" spans="1:21" ht="18" customHeight="1">
      <c r="A18" s="285" t="s">
        <v>1763</v>
      </c>
      <c r="B18" s="602" t="s">
        <v>388</v>
      </c>
      <c r="C18" s="285" t="s">
        <v>313</v>
      </c>
      <c r="D18" s="237"/>
      <c r="E18" s="236"/>
      <c r="F18" s="237"/>
      <c r="G18" s="236"/>
      <c r="H18" s="237"/>
      <c r="I18" s="236"/>
      <c r="J18" s="237"/>
      <c r="K18" s="236"/>
      <c r="L18" s="237"/>
      <c r="M18" s="236"/>
      <c r="N18" s="237"/>
      <c r="O18" s="236"/>
      <c r="P18" s="237"/>
      <c r="Q18" s="236"/>
      <c r="R18" s="237"/>
      <c r="S18" s="236"/>
      <c r="T18" s="237"/>
      <c r="U18" s="236"/>
    </row>
    <row r="19" spans="1:21" s="143" customFormat="1" ht="18" customHeight="1">
      <c r="A19" s="284">
        <v>2</v>
      </c>
      <c r="B19" s="601" t="s">
        <v>477</v>
      </c>
      <c r="C19" s="284" t="s">
        <v>314</v>
      </c>
      <c r="D19" s="236">
        <f>SUM(D20:D28)+SUM(D40:D56)</f>
        <v>0</v>
      </c>
      <c r="E19" s="236">
        <f t="shared" ref="E19:U19" si="2">SUM(E20:E28)+SUM(E40:E56)</f>
        <v>0</v>
      </c>
      <c r="F19" s="236">
        <f t="shared" si="2"/>
        <v>0</v>
      </c>
      <c r="G19" s="236">
        <f t="shared" si="2"/>
        <v>0</v>
      </c>
      <c r="H19" s="236">
        <f t="shared" si="2"/>
        <v>0</v>
      </c>
      <c r="I19" s="236">
        <f t="shared" si="2"/>
        <v>0</v>
      </c>
      <c r="J19" s="236">
        <f t="shared" si="2"/>
        <v>0</v>
      </c>
      <c r="K19" s="236">
        <f t="shared" si="2"/>
        <v>0</v>
      </c>
      <c r="L19" s="236">
        <f t="shared" si="2"/>
        <v>0</v>
      </c>
      <c r="M19" s="236">
        <f t="shared" si="2"/>
        <v>0</v>
      </c>
      <c r="N19" s="236">
        <f t="shared" si="2"/>
        <v>80</v>
      </c>
      <c r="O19" s="236">
        <f t="shared" si="2"/>
        <v>8.8835005522761246E-2</v>
      </c>
      <c r="P19" s="236">
        <f t="shared" si="2"/>
        <v>105.07</v>
      </c>
      <c r="Q19" s="236">
        <f t="shared" si="2"/>
        <v>0.11667367537845653</v>
      </c>
      <c r="R19" s="236">
        <f t="shared" si="2"/>
        <v>0</v>
      </c>
      <c r="S19" s="236">
        <f t="shared" si="2"/>
        <v>0</v>
      </c>
      <c r="T19" s="236">
        <f t="shared" si="2"/>
        <v>2738.0599999999995</v>
      </c>
      <c r="U19" s="236">
        <f t="shared" si="2"/>
        <v>3.040444690270645</v>
      </c>
    </row>
    <row r="20" spans="1:21" ht="19.5" customHeight="1">
      <c r="A20" s="285" t="s">
        <v>390</v>
      </c>
      <c r="B20" s="602" t="s">
        <v>391</v>
      </c>
      <c r="C20" s="285" t="s">
        <v>315</v>
      </c>
      <c r="D20" s="237"/>
      <c r="E20" s="236"/>
      <c r="F20" s="237"/>
      <c r="G20" s="236"/>
      <c r="H20" s="237"/>
      <c r="I20" s="236"/>
      <c r="J20" s="237"/>
      <c r="K20" s="236"/>
      <c r="L20" s="237"/>
      <c r="M20" s="236"/>
      <c r="N20" s="237"/>
      <c r="O20" s="236"/>
      <c r="P20" s="237"/>
      <c r="Q20" s="236"/>
      <c r="R20" s="237"/>
      <c r="S20" s="236"/>
      <c r="T20" s="237"/>
      <c r="U20" s="236"/>
    </row>
    <row r="21" spans="1:21" ht="19.5" customHeight="1">
      <c r="A21" s="285" t="s">
        <v>392</v>
      </c>
      <c r="B21" s="602" t="s">
        <v>393</v>
      </c>
      <c r="C21" s="285" t="s">
        <v>316</v>
      </c>
      <c r="D21" s="237"/>
      <c r="E21" s="236"/>
      <c r="F21" s="237"/>
      <c r="G21" s="236"/>
      <c r="H21" s="237"/>
      <c r="I21" s="236"/>
      <c r="J21" s="237"/>
      <c r="K21" s="236"/>
      <c r="L21" s="237"/>
      <c r="M21" s="236"/>
      <c r="N21" s="237"/>
      <c r="O21" s="236"/>
      <c r="P21" s="237"/>
      <c r="Q21" s="236"/>
      <c r="R21" s="237"/>
      <c r="S21" s="236"/>
      <c r="T21" s="237"/>
      <c r="U21" s="236"/>
    </row>
    <row r="22" spans="1:21" ht="19.5" customHeight="1">
      <c r="A22" s="285" t="s">
        <v>394</v>
      </c>
      <c r="B22" s="602" t="s">
        <v>395</v>
      </c>
      <c r="C22" s="285" t="s">
        <v>317</v>
      </c>
      <c r="D22" s="237"/>
      <c r="E22" s="236"/>
      <c r="F22" s="237"/>
      <c r="G22" s="236"/>
      <c r="H22" s="237"/>
      <c r="I22" s="236"/>
      <c r="J22" s="237"/>
      <c r="K22" s="236"/>
      <c r="L22" s="237"/>
      <c r="M22" s="236"/>
      <c r="N22" s="237"/>
      <c r="O22" s="236"/>
      <c r="P22" s="237"/>
      <c r="Q22" s="236"/>
      <c r="R22" s="237"/>
      <c r="S22" s="236"/>
      <c r="T22" s="237"/>
      <c r="U22" s="236"/>
    </row>
    <row r="23" spans="1:21" ht="19.5" customHeight="1">
      <c r="A23" s="285" t="s">
        <v>396</v>
      </c>
      <c r="B23" s="602" t="s">
        <v>397</v>
      </c>
      <c r="C23" s="285" t="s">
        <v>318</v>
      </c>
      <c r="D23" s="237"/>
      <c r="E23" s="236"/>
      <c r="F23" s="237"/>
      <c r="G23" s="236"/>
      <c r="H23" s="237"/>
      <c r="I23" s="236"/>
      <c r="J23" s="237"/>
      <c r="K23" s="236"/>
      <c r="L23" s="237"/>
      <c r="M23" s="236"/>
      <c r="N23" s="237"/>
      <c r="O23" s="236"/>
      <c r="P23" s="237"/>
      <c r="Q23" s="236"/>
      <c r="R23" s="237"/>
      <c r="S23" s="236"/>
      <c r="T23" s="237"/>
      <c r="U23" s="236"/>
    </row>
    <row r="24" spans="1:21" ht="19.5" customHeight="1">
      <c r="A24" s="285" t="s">
        <v>398</v>
      </c>
      <c r="B24" s="602" t="s">
        <v>478</v>
      </c>
      <c r="C24" s="285" t="s">
        <v>319</v>
      </c>
      <c r="D24" s="237"/>
      <c r="E24" s="236"/>
      <c r="F24" s="237"/>
      <c r="G24" s="236"/>
      <c r="H24" s="237"/>
      <c r="I24" s="236"/>
      <c r="J24" s="237"/>
      <c r="K24" s="236"/>
      <c r="L24" s="237"/>
      <c r="M24" s="236"/>
      <c r="N24" s="237">
        <f ca="1">'B03'!F66</f>
        <v>80</v>
      </c>
      <c r="O24" s="236">
        <f ca="1">N24/B4*100</f>
        <v>8.8835005522761246E-2</v>
      </c>
      <c r="P24" s="237"/>
      <c r="Q24" s="236"/>
      <c r="R24" s="237"/>
      <c r="S24" s="236"/>
      <c r="T24" s="237"/>
      <c r="U24" s="236"/>
    </row>
    <row r="25" spans="1:21" ht="19.5" customHeight="1">
      <c r="A25" s="285" t="s">
        <v>400</v>
      </c>
      <c r="B25" s="602" t="s">
        <v>401</v>
      </c>
      <c r="C25" s="285" t="s">
        <v>320</v>
      </c>
      <c r="D25" s="237"/>
      <c r="E25" s="236"/>
      <c r="F25" s="237"/>
      <c r="G25" s="236"/>
      <c r="H25" s="237"/>
      <c r="I25" s="236"/>
      <c r="J25" s="237"/>
      <c r="K25" s="236"/>
      <c r="L25" s="237"/>
      <c r="M25" s="236"/>
      <c r="N25" s="237"/>
      <c r="O25" s="236"/>
      <c r="P25" s="237">
        <f ca="1">'B03'!F67</f>
        <v>105.07</v>
      </c>
      <c r="Q25" s="236">
        <f>P25/B4*100</f>
        <v>0.11667367537845653</v>
      </c>
      <c r="R25" s="237"/>
      <c r="S25" s="236"/>
      <c r="T25" s="237"/>
      <c r="U25" s="236"/>
    </row>
    <row r="26" spans="1:21" ht="19.5" customHeight="1">
      <c r="A26" s="285" t="s">
        <v>402</v>
      </c>
      <c r="B26" s="602" t="s">
        <v>479</v>
      </c>
      <c r="C26" s="285" t="s">
        <v>321</v>
      </c>
      <c r="D26" s="237"/>
      <c r="E26" s="236"/>
      <c r="F26" s="237"/>
      <c r="G26" s="236"/>
      <c r="H26" s="237"/>
      <c r="I26" s="236"/>
      <c r="J26" s="237"/>
      <c r="K26" s="236"/>
      <c r="L26" s="237"/>
      <c r="M26" s="236"/>
      <c r="N26" s="237"/>
      <c r="O26" s="236"/>
      <c r="P26" s="237"/>
      <c r="Q26" s="236"/>
      <c r="R26" s="237"/>
      <c r="S26" s="236"/>
      <c r="T26" s="237">
        <f ca="1">'B03'!F69</f>
        <v>1406.8799999999999</v>
      </c>
      <c r="U26" s="236">
        <f>T26/B4*100</f>
        <v>1.5622524071232791</v>
      </c>
    </row>
    <row r="27" spans="1:21" ht="19.5" customHeight="1">
      <c r="A27" s="285" t="s">
        <v>404</v>
      </c>
      <c r="B27" s="602" t="s">
        <v>480</v>
      </c>
      <c r="C27" s="285" t="s">
        <v>322</v>
      </c>
      <c r="D27" s="237"/>
      <c r="E27" s="236"/>
      <c r="F27" s="237"/>
      <c r="G27" s="236"/>
      <c r="H27" s="237"/>
      <c r="I27" s="236"/>
      <c r="J27" s="237"/>
      <c r="K27" s="236"/>
      <c r="L27" s="237"/>
      <c r="M27" s="236"/>
      <c r="N27" s="237"/>
      <c r="O27" s="236"/>
      <c r="P27" s="237"/>
      <c r="Q27" s="236"/>
      <c r="R27" s="237"/>
      <c r="S27" s="236"/>
      <c r="T27" s="237"/>
      <c r="U27" s="236"/>
    </row>
    <row r="28" spans="1:21" ht="35.25" customHeight="1">
      <c r="A28" s="288" t="s">
        <v>406</v>
      </c>
      <c r="B28" s="604" t="s">
        <v>407</v>
      </c>
      <c r="C28" s="289" t="s">
        <v>323</v>
      </c>
      <c r="D28" s="237"/>
      <c r="E28" s="236"/>
      <c r="F28" s="237"/>
      <c r="G28" s="236"/>
      <c r="H28" s="237"/>
      <c r="I28" s="236"/>
      <c r="J28" s="237"/>
      <c r="K28" s="236"/>
      <c r="L28" s="237"/>
      <c r="M28" s="236"/>
      <c r="N28" s="237"/>
      <c r="O28" s="236"/>
      <c r="P28" s="237"/>
      <c r="Q28" s="236"/>
      <c r="R28" s="237"/>
      <c r="S28" s="236"/>
      <c r="T28" s="237"/>
      <c r="U28" s="236"/>
    </row>
    <row r="29" spans="1:21" ht="20.25" hidden="1" customHeight="1">
      <c r="A29" s="290" t="s">
        <v>408</v>
      </c>
      <c r="B29" s="291" t="s">
        <v>409</v>
      </c>
      <c r="C29" s="292" t="s">
        <v>324</v>
      </c>
      <c r="D29" s="237"/>
      <c r="E29" s="236"/>
      <c r="F29" s="237"/>
      <c r="G29" s="236"/>
      <c r="H29" s="237"/>
      <c r="I29" s="236"/>
      <c r="J29" s="237"/>
      <c r="K29" s="236"/>
      <c r="L29" s="237"/>
      <c r="M29" s="236"/>
      <c r="N29" s="237"/>
      <c r="O29" s="236"/>
      <c r="P29" s="237"/>
      <c r="Q29" s="236"/>
      <c r="R29" s="237"/>
      <c r="S29" s="236"/>
      <c r="T29" s="237"/>
      <c r="U29" s="236"/>
    </row>
    <row r="30" spans="1:21" ht="20.25" hidden="1" customHeight="1">
      <c r="A30" s="290" t="s">
        <v>410</v>
      </c>
      <c r="B30" s="293" t="s">
        <v>411</v>
      </c>
      <c r="C30" s="294" t="s">
        <v>325</v>
      </c>
      <c r="D30" s="237"/>
      <c r="E30" s="236"/>
      <c r="F30" s="237"/>
      <c r="G30" s="236"/>
      <c r="H30" s="237"/>
      <c r="I30" s="236"/>
      <c r="J30" s="237"/>
      <c r="K30" s="236"/>
      <c r="L30" s="237"/>
      <c r="M30" s="236"/>
      <c r="N30" s="237"/>
      <c r="O30" s="236"/>
      <c r="P30" s="237"/>
      <c r="Q30" s="236"/>
      <c r="R30" s="237"/>
      <c r="S30" s="236"/>
      <c r="T30" s="237"/>
      <c r="U30" s="236"/>
    </row>
    <row r="31" spans="1:21" ht="20.25" hidden="1" customHeight="1">
      <c r="A31" s="290" t="s">
        <v>412</v>
      </c>
      <c r="B31" s="293" t="s">
        <v>413</v>
      </c>
      <c r="C31" s="292" t="s">
        <v>326</v>
      </c>
      <c r="D31" s="237"/>
      <c r="E31" s="236"/>
      <c r="F31" s="237"/>
      <c r="G31" s="236"/>
      <c r="H31" s="237"/>
      <c r="I31" s="236"/>
      <c r="J31" s="237"/>
      <c r="K31" s="236"/>
      <c r="L31" s="237"/>
      <c r="M31" s="236"/>
      <c r="N31" s="237"/>
      <c r="O31" s="236"/>
      <c r="P31" s="237"/>
      <c r="Q31" s="236"/>
      <c r="R31" s="237"/>
      <c r="S31" s="236"/>
      <c r="T31" s="237"/>
      <c r="U31" s="236"/>
    </row>
    <row r="32" spans="1:21" ht="20.25" hidden="1" customHeight="1">
      <c r="A32" s="290" t="s">
        <v>414</v>
      </c>
      <c r="B32" s="293" t="s">
        <v>415</v>
      </c>
      <c r="C32" s="292" t="s">
        <v>327</v>
      </c>
      <c r="D32" s="237"/>
      <c r="E32" s="236"/>
      <c r="F32" s="237"/>
      <c r="G32" s="236"/>
      <c r="H32" s="237"/>
      <c r="I32" s="236"/>
      <c r="J32" s="237"/>
      <c r="K32" s="236"/>
      <c r="L32" s="237"/>
      <c r="M32" s="236"/>
      <c r="N32" s="237"/>
      <c r="O32" s="236"/>
      <c r="P32" s="237"/>
      <c r="Q32" s="236"/>
      <c r="R32" s="237"/>
      <c r="S32" s="236"/>
      <c r="T32" s="237"/>
      <c r="U32" s="236"/>
    </row>
    <row r="33" spans="1:21" ht="20.25" hidden="1" customHeight="1">
      <c r="A33" s="290" t="s">
        <v>416</v>
      </c>
      <c r="B33" s="293" t="s">
        <v>417</v>
      </c>
      <c r="C33" s="292" t="s">
        <v>328</v>
      </c>
      <c r="D33" s="237"/>
      <c r="E33" s="236"/>
      <c r="F33" s="237"/>
      <c r="G33" s="236"/>
      <c r="H33" s="237"/>
      <c r="I33" s="236"/>
      <c r="J33" s="237"/>
      <c r="K33" s="236"/>
      <c r="L33" s="237"/>
      <c r="M33" s="236"/>
      <c r="N33" s="237"/>
      <c r="O33" s="236"/>
      <c r="P33" s="237"/>
      <c r="Q33" s="236"/>
      <c r="R33" s="237"/>
      <c r="S33" s="236"/>
      <c r="T33" s="237"/>
      <c r="U33" s="236"/>
    </row>
    <row r="34" spans="1:21" ht="20.25" hidden="1" customHeight="1">
      <c r="A34" s="290" t="s">
        <v>418</v>
      </c>
      <c r="B34" s="293" t="s">
        <v>419</v>
      </c>
      <c r="C34" s="292" t="s">
        <v>329</v>
      </c>
      <c r="D34" s="237"/>
      <c r="E34" s="236"/>
      <c r="F34" s="237"/>
      <c r="G34" s="236"/>
      <c r="H34" s="237"/>
      <c r="I34" s="236"/>
      <c r="J34" s="237"/>
      <c r="K34" s="236"/>
      <c r="L34" s="237"/>
      <c r="M34" s="236"/>
      <c r="N34" s="237"/>
      <c r="O34" s="236"/>
      <c r="P34" s="237"/>
      <c r="Q34" s="236"/>
      <c r="R34" s="237"/>
      <c r="S34" s="236"/>
      <c r="T34" s="237"/>
      <c r="U34" s="236"/>
    </row>
    <row r="35" spans="1:21" ht="20.25" hidden="1" customHeight="1">
      <c r="A35" s="290" t="s">
        <v>420</v>
      </c>
      <c r="B35" s="293" t="s">
        <v>421</v>
      </c>
      <c r="C35" s="292" t="s">
        <v>330</v>
      </c>
      <c r="D35" s="237"/>
      <c r="E35" s="236"/>
      <c r="F35" s="237"/>
      <c r="G35" s="236"/>
      <c r="H35" s="237"/>
      <c r="I35" s="236"/>
      <c r="J35" s="237"/>
      <c r="K35" s="236"/>
      <c r="L35" s="237"/>
      <c r="M35" s="236"/>
      <c r="N35" s="237"/>
      <c r="O35" s="236"/>
      <c r="P35" s="237"/>
      <c r="Q35" s="236"/>
      <c r="R35" s="237"/>
      <c r="S35" s="236"/>
      <c r="T35" s="237"/>
      <c r="U35" s="236"/>
    </row>
    <row r="36" spans="1:21" ht="20.25" hidden="1" customHeight="1">
      <c r="A36" s="290" t="s">
        <v>422</v>
      </c>
      <c r="B36" s="293" t="s">
        <v>423</v>
      </c>
      <c r="C36" s="292" t="s">
        <v>331</v>
      </c>
      <c r="D36" s="237"/>
      <c r="E36" s="236"/>
      <c r="F36" s="237"/>
      <c r="G36" s="236"/>
      <c r="H36" s="237"/>
      <c r="I36" s="236"/>
      <c r="J36" s="237"/>
      <c r="K36" s="236"/>
      <c r="L36" s="237"/>
      <c r="M36" s="236"/>
      <c r="N36" s="237"/>
      <c r="O36" s="236"/>
      <c r="P36" s="237"/>
      <c r="Q36" s="236"/>
      <c r="R36" s="237"/>
      <c r="S36" s="236"/>
      <c r="T36" s="237"/>
      <c r="U36" s="236"/>
    </row>
    <row r="37" spans="1:21" ht="20.25" hidden="1" customHeight="1">
      <c r="A37" s="290" t="s">
        <v>424</v>
      </c>
      <c r="B37" s="293" t="s">
        <v>425</v>
      </c>
      <c r="C37" s="292" t="s">
        <v>332</v>
      </c>
      <c r="D37" s="237"/>
      <c r="E37" s="236"/>
      <c r="F37" s="237"/>
      <c r="G37" s="236"/>
      <c r="H37" s="237"/>
      <c r="I37" s="236"/>
      <c r="J37" s="237"/>
      <c r="K37" s="236"/>
      <c r="L37" s="237"/>
      <c r="M37" s="236"/>
      <c r="N37" s="237"/>
      <c r="O37" s="236"/>
      <c r="P37" s="237"/>
      <c r="Q37" s="236"/>
      <c r="R37" s="237"/>
      <c r="S37" s="236"/>
      <c r="T37" s="237"/>
      <c r="U37" s="236"/>
    </row>
    <row r="38" spans="1:21" ht="20.25" hidden="1" customHeight="1">
      <c r="A38" s="290" t="s">
        <v>426</v>
      </c>
      <c r="B38" s="293" t="s">
        <v>427</v>
      </c>
      <c r="C38" s="292" t="s">
        <v>333</v>
      </c>
      <c r="D38" s="237"/>
      <c r="E38" s="236"/>
      <c r="F38" s="237"/>
      <c r="G38" s="236"/>
      <c r="H38" s="237"/>
      <c r="I38" s="236"/>
      <c r="J38" s="237"/>
      <c r="K38" s="236"/>
      <c r="L38" s="237"/>
      <c r="M38" s="236"/>
      <c r="N38" s="237"/>
      <c r="O38" s="236"/>
      <c r="P38" s="237"/>
      <c r="Q38" s="236"/>
      <c r="R38" s="237"/>
      <c r="S38" s="236"/>
      <c r="T38" s="237"/>
      <c r="U38" s="236"/>
    </row>
    <row r="39" spans="1:21" ht="20.25" hidden="1" customHeight="1">
      <c r="A39" s="290" t="s">
        <v>428</v>
      </c>
      <c r="B39" s="293" t="s">
        <v>429</v>
      </c>
      <c r="C39" s="292" t="s">
        <v>334</v>
      </c>
      <c r="D39" s="237"/>
      <c r="E39" s="236"/>
      <c r="F39" s="237"/>
      <c r="G39" s="236"/>
      <c r="H39" s="237"/>
      <c r="I39" s="236"/>
      <c r="J39" s="237"/>
      <c r="K39" s="236"/>
      <c r="L39" s="237"/>
      <c r="M39" s="236"/>
      <c r="N39" s="237"/>
      <c r="O39" s="236"/>
      <c r="P39" s="237"/>
      <c r="Q39" s="236"/>
      <c r="R39" s="237"/>
      <c r="S39" s="236"/>
      <c r="T39" s="237"/>
      <c r="U39" s="236"/>
    </row>
    <row r="40" spans="1:21" ht="19.5" customHeight="1">
      <c r="A40" s="285" t="s">
        <v>430</v>
      </c>
      <c r="B40" s="602" t="s">
        <v>1790</v>
      </c>
      <c r="C40" s="285" t="s">
        <v>335</v>
      </c>
      <c r="D40" s="237"/>
      <c r="E40" s="236"/>
      <c r="F40" s="237"/>
      <c r="G40" s="236"/>
      <c r="H40" s="237"/>
      <c r="I40" s="236"/>
      <c r="J40" s="237"/>
      <c r="K40" s="236"/>
      <c r="L40" s="237"/>
      <c r="M40" s="236"/>
      <c r="N40" s="237"/>
      <c r="O40" s="236"/>
      <c r="P40" s="237"/>
      <c r="Q40" s="236"/>
      <c r="R40" s="237"/>
      <c r="S40" s="236"/>
      <c r="T40" s="237"/>
      <c r="U40" s="236"/>
    </row>
    <row r="41" spans="1:21" ht="19.5" customHeight="1">
      <c r="A41" s="285" t="s">
        <v>432</v>
      </c>
      <c r="B41" s="602" t="s">
        <v>482</v>
      </c>
      <c r="C41" s="285" t="s">
        <v>336</v>
      </c>
      <c r="D41" s="237"/>
      <c r="E41" s="236"/>
      <c r="F41" s="237"/>
      <c r="G41" s="236"/>
      <c r="H41" s="237"/>
      <c r="I41" s="236"/>
      <c r="J41" s="237"/>
      <c r="K41" s="236"/>
      <c r="L41" s="237"/>
      <c r="M41" s="236"/>
      <c r="N41" s="237"/>
      <c r="O41" s="236"/>
      <c r="P41" s="237"/>
      <c r="Q41" s="236"/>
      <c r="R41" s="237">
        <f ca="1">'B03'!F68</f>
        <v>0</v>
      </c>
      <c r="S41" s="236">
        <f>R41/B4*100</f>
        <v>0</v>
      </c>
      <c r="T41" s="237"/>
      <c r="U41" s="236"/>
    </row>
    <row r="42" spans="1:21" ht="19.5" customHeight="1">
      <c r="A42" s="285" t="s">
        <v>434</v>
      </c>
      <c r="B42" s="602" t="s">
        <v>435</v>
      </c>
      <c r="C42" s="285" t="s">
        <v>337</v>
      </c>
      <c r="D42" s="237"/>
      <c r="E42" s="236"/>
      <c r="F42" s="237"/>
      <c r="G42" s="236"/>
      <c r="H42" s="237"/>
      <c r="I42" s="236"/>
      <c r="J42" s="237"/>
      <c r="K42" s="236"/>
      <c r="L42" s="237"/>
      <c r="M42" s="236"/>
      <c r="N42" s="237"/>
      <c r="O42" s="236"/>
      <c r="P42" s="237"/>
      <c r="Q42" s="236"/>
      <c r="R42" s="237"/>
      <c r="S42" s="236"/>
      <c r="T42" s="237"/>
      <c r="U42" s="236"/>
    </row>
    <row r="43" spans="1:21" ht="19.5" customHeight="1">
      <c r="A43" s="285" t="s">
        <v>436</v>
      </c>
      <c r="B43" s="602" t="s">
        <v>437</v>
      </c>
      <c r="C43" s="285" t="s">
        <v>338</v>
      </c>
      <c r="D43" s="237"/>
      <c r="E43" s="236"/>
      <c r="F43" s="237"/>
      <c r="G43" s="236"/>
      <c r="H43" s="237"/>
      <c r="I43" s="236"/>
      <c r="J43" s="237"/>
      <c r="K43" s="236"/>
      <c r="L43" s="237"/>
      <c r="M43" s="236"/>
      <c r="N43" s="237"/>
      <c r="O43" s="236"/>
      <c r="P43" s="237"/>
      <c r="Q43" s="236"/>
      <c r="R43" s="237"/>
      <c r="S43" s="236"/>
      <c r="T43" s="237">
        <f ca="1">'B03'!F42</f>
        <v>1211.8099999999997</v>
      </c>
      <c r="U43" s="236">
        <f>T43/B4*100</f>
        <v>1.3456393505317159</v>
      </c>
    </row>
    <row r="44" spans="1:21" ht="19.5" customHeight="1">
      <c r="A44" s="285" t="s">
        <v>438</v>
      </c>
      <c r="B44" s="602" t="s">
        <v>439</v>
      </c>
      <c r="C44" s="285" t="s">
        <v>339</v>
      </c>
      <c r="D44" s="237"/>
      <c r="E44" s="236"/>
      <c r="F44" s="237"/>
      <c r="G44" s="236"/>
      <c r="H44" s="237"/>
      <c r="I44" s="236"/>
      <c r="J44" s="237"/>
      <c r="K44" s="236"/>
      <c r="L44" s="237"/>
      <c r="M44" s="236"/>
      <c r="N44" s="237"/>
      <c r="O44" s="236"/>
      <c r="P44" s="237"/>
      <c r="Q44" s="236"/>
      <c r="R44" s="237"/>
      <c r="S44" s="236"/>
      <c r="T44" s="237">
        <f ca="1">'B03'!F43</f>
        <v>119.36999999999999</v>
      </c>
      <c r="U44" s="236">
        <f>T44/B4*100</f>
        <v>0.1325529326156501</v>
      </c>
    </row>
    <row r="45" spans="1:21" ht="19.5" customHeight="1">
      <c r="A45" s="285" t="s">
        <v>440</v>
      </c>
      <c r="B45" s="602" t="s">
        <v>483</v>
      </c>
      <c r="C45" s="285" t="s">
        <v>340</v>
      </c>
      <c r="D45" s="237"/>
      <c r="E45" s="236"/>
      <c r="F45" s="237"/>
      <c r="G45" s="236"/>
      <c r="H45" s="237"/>
      <c r="I45" s="236"/>
      <c r="J45" s="237"/>
      <c r="K45" s="236"/>
      <c r="L45" s="237"/>
      <c r="M45" s="236"/>
      <c r="N45" s="237"/>
      <c r="O45" s="236"/>
      <c r="P45" s="237"/>
      <c r="Q45" s="236"/>
      <c r="R45" s="237"/>
      <c r="S45" s="236"/>
      <c r="T45" s="237"/>
      <c r="U45" s="236"/>
    </row>
    <row r="46" spans="1:21" ht="19.5" customHeight="1">
      <c r="A46" s="285" t="s">
        <v>442</v>
      </c>
      <c r="B46" s="602" t="s">
        <v>443</v>
      </c>
      <c r="C46" s="285" t="s">
        <v>341</v>
      </c>
      <c r="D46" s="237"/>
      <c r="E46" s="236"/>
      <c r="F46" s="237"/>
      <c r="G46" s="236"/>
      <c r="H46" s="237"/>
      <c r="I46" s="236"/>
      <c r="J46" s="237"/>
      <c r="K46" s="236"/>
      <c r="L46" s="237"/>
      <c r="M46" s="236"/>
      <c r="N46" s="237"/>
      <c r="O46" s="236"/>
      <c r="P46" s="237"/>
      <c r="Q46" s="236"/>
      <c r="R46" s="237"/>
      <c r="S46" s="236"/>
      <c r="T46" s="237"/>
      <c r="U46" s="236"/>
    </row>
    <row r="47" spans="1:21" ht="19.5" customHeight="1">
      <c r="A47" s="285" t="s">
        <v>444</v>
      </c>
      <c r="B47" s="602" t="s">
        <v>445</v>
      </c>
      <c r="C47" s="285" t="s">
        <v>342</v>
      </c>
      <c r="D47" s="237"/>
      <c r="E47" s="236"/>
      <c r="F47" s="237"/>
      <c r="G47" s="236"/>
      <c r="H47" s="237"/>
      <c r="I47" s="236"/>
      <c r="J47" s="237"/>
      <c r="K47" s="236"/>
      <c r="L47" s="237"/>
      <c r="M47" s="236"/>
      <c r="N47" s="237"/>
      <c r="O47" s="236"/>
      <c r="P47" s="237"/>
      <c r="Q47" s="236"/>
      <c r="R47" s="237"/>
      <c r="S47" s="236"/>
      <c r="T47" s="237"/>
      <c r="U47" s="236"/>
    </row>
    <row r="48" spans="1:21" ht="19.5" customHeight="1">
      <c r="A48" s="285" t="s">
        <v>446</v>
      </c>
      <c r="B48" s="602" t="s">
        <v>447</v>
      </c>
      <c r="C48" s="285" t="s">
        <v>343</v>
      </c>
      <c r="D48" s="237"/>
      <c r="E48" s="236"/>
      <c r="F48" s="237"/>
      <c r="G48" s="236"/>
      <c r="H48" s="237"/>
      <c r="I48" s="236"/>
      <c r="J48" s="237"/>
      <c r="K48" s="236"/>
      <c r="L48" s="237"/>
      <c r="M48" s="236"/>
      <c r="N48" s="237"/>
      <c r="O48" s="236"/>
      <c r="P48" s="237"/>
      <c r="Q48" s="236"/>
      <c r="R48" s="237"/>
      <c r="S48" s="236"/>
      <c r="T48" s="237"/>
      <c r="U48" s="236"/>
    </row>
    <row r="49" spans="1:21" ht="19.149999999999999" customHeight="1">
      <c r="A49" s="285" t="s">
        <v>448</v>
      </c>
      <c r="B49" s="605" t="s">
        <v>1167</v>
      </c>
      <c r="C49" s="288" t="s">
        <v>344</v>
      </c>
      <c r="D49" s="237"/>
      <c r="E49" s="236"/>
      <c r="F49" s="237"/>
      <c r="G49" s="236"/>
      <c r="H49" s="237"/>
      <c r="I49" s="236"/>
      <c r="J49" s="237"/>
      <c r="K49" s="236"/>
      <c r="L49" s="237"/>
      <c r="M49" s="236"/>
      <c r="N49" s="237"/>
      <c r="O49" s="236"/>
      <c r="P49" s="237"/>
      <c r="Q49" s="236"/>
      <c r="R49" s="237"/>
      <c r="S49" s="236"/>
      <c r="T49" s="237"/>
      <c r="U49" s="236"/>
    </row>
    <row r="50" spans="1:21" ht="20.25" customHeight="1">
      <c r="A50" s="285" t="s">
        <v>450</v>
      </c>
      <c r="B50" s="602" t="s">
        <v>1166</v>
      </c>
      <c r="C50" s="285" t="s">
        <v>345</v>
      </c>
      <c r="D50" s="237"/>
      <c r="E50" s="236"/>
      <c r="F50" s="237"/>
      <c r="G50" s="236"/>
      <c r="H50" s="237"/>
      <c r="I50" s="236"/>
      <c r="J50" s="237"/>
      <c r="K50" s="236"/>
      <c r="L50" s="237"/>
      <c r="M50" s="236"/>
      <c r="N50" s="237"/>
      <c r="O50" s="236"/>
      <c r="P50" s="237"/>
      <c r="Q50" s="236"/>
      <c r="R50" s="237"/>
      <c r="S50" s="236"/>
      <c r="T50" s="237"/>
      <c r="U50" s="236"/>
    </row>
    <row r="51" spans="1:21" s="143" customFormat="1" ht="20.25" customHeight="1">
      <c r="A51" s="285" t="s">
        <v>452</v>
      </c>
      <c r="B51" s="602" t="s">
        <v>453</v>
      </c>
      <c r="C51" s="285" t="s">
        <v>346</v>
      </c>
      <c r="D51" s="237"/>
      <c r="E51" s="236"/>
      <c r="F51" s="237"/>
      <c r="G51" s="236"/>
      <c r="H51" s="237"/>
      <c r="I51" s="236"/>
      <c r="J51" s="237"/>
      <c r="K51" s="236"/>
      <c r="L51" s="237"/>
      <c r="M51" s="236"/>
      <c r="N51" s="237"/>
      <c r="O51" s="236"/>
      <c r="P51" s="237"/>
      <c r="Q51" s="236"/>
      <c r="R51" s="237"/>
      <c r="S51" s="236"/>
      <c r="T51" s="237"/>
      <c r="U51" s="236"/>
    </row>
    <row r="52" spans="1:21" s="143" customFormat="1" ht="20.25" customHeight="1">
      <c r="A52" s="285" t="s">
        <v>454</v>
      </c>
      <c r="B52" s="602" t="s">
        <v>455</v>
      </c>
      <c r="C52" s="285" t="s">
        <v>347</v>
      </c>
      <c r="D52" s="237"/>
      <c r="E52" s="236"/>
      <c r="F52" s="237"/>
      <c r="G52" s="236"/>
      <c r="H52" s="237"/>
      <c r="I52" s="236"/>
      <c r="J52" s="237"/>
      <c r="K52" s="236"/>
      <c r="L52" s="237"/>
      <c r="M52" s="236"/>
      <c r="N52" s="237"/>
      <c r="O52" s="236"/>
      <c r="P52" s="237"/>
      <c r="Q52" s="236"/>
      <c r="R52" s="237"/>
      <c r="S52" s="236"/>
      <c r="T52" s="237"/>
      <c r="U52" s="236"/>
    </row>
    <row r="53" spans="1:21" s="143" customFormat="1" ht="20.25" customHeight="1">
      <c r="A53" s="285" t="s">
        <v>456</v>
      </c>
      <c r="B53" s="602" t="s">
        <v>457</v>
      </c>
      <c r="C53" s="285" t="s">
        <v>348</v>
      </c>
      <c r="D53" s="237"/>
      <c r="E53" s="236"/>
      <c r="F53" s="237"/>
      <c r="G53" s="236"/>
      <c r="H53" s="237"/>
      <c r="I53" s="236"/>
      <c r="J53" s="237"/>
      <c r="K53" s="236"/>
      <c r="L53" s="237"/>
      <c r="M53" s="236"/>
      <c r="N53" s="237"/>
      <c r="O53" s="236"/>
      <c r="P53" s="237"/>
      <c r="Q53" s="236"/>
      <c r="R53" s="237"/>
      <c r="S53" s="236"/>
      <c r="T53" s="237"/>
      <c r="U53" s="236"/>
    </row>
    <row r="54" spans="1:21" s="143" customFormat="1" ht="20.25" customHeight="1">
      <c r="A54" s="285" t="s">
        <v>458</v>
      </c>
      <c r="B54" s="602" t="s">
        <v>459</v>
      </c>
      <c r="C54" s="285" t="s">
        <v>349</v>
      </c>
      <c r="D54" s="237"/>
      <c r="E54" s="236"/>
      <c r="F54" s="237"/>
      <c r="G54" s="236"/>
      <c r="H54" s="237"/>
      <c r="I54" s="236"/>
      <c r="J54" s="237"/>
      <c r="K54" s="236"/>
      <c r="L54" s="237"/>
      <c r="M54" s="236"/>
      <c r="N54" s="237"/>
      <c r="O54" s="236"/>
      <c r="P54" s="237"/>
      <c r="Q54" s="236"/>
      <c r="R54" s="237"/>
      <c r="S54" s="236"/>
      <c r="T54" s="237"/>
      <c r="U54" s="236"/>
    </row>
    <row r="55" spans="1:21" ht="20.25" customHeight="1">
      <c r="A55" s="285" t="s">
        <v>460</v>
      </c>
      <c r="B55" s="602" t="s">
        <v>461</v>
      </c>
      <c r="C55" s="285" t="s">
        <v>350</v>
      </c>
      <c r="D55" s="237"/>
      <c r="E55" s="236"/>
      <c r="F55" s="237"/>
      <c r="G55" s="236"/>
      <c r="H55" s="237"/>
      <c r="I55" s="236"/>
      <c r="J55" s="237"/>
      <c r="K55" s="236"/>
      <c r="L55" s="237"/>
      <c r="M55" s="236"/>
      <c r="N55" s="237"/>
      <c r="O55" s="236"/>
      <c r="P55" s="237"/>
      <c r="Q55" s="236"/>
      <c r="R55" s="237"/>
      <c r="S55" s="236"/>
      <c r="T55" s="237"/>
      <c r="U55" s="236"/>
    </row>
    <row r="56" spans="1:21" ht="20.25" customHeight="1">
      <c r="A56" s="285" t="s">
        <v>462</v>
      </c>
      <c r="B56" s="602" t="s">
        <v>463</v>
      </c>
      <c r="C56" s="285" t="s">
        <v>351</v>
      </c>
      <c r="D56" s="237"/>
      <c r="E56" s="236"/>
      <c r="F56" s="237"/>
      <c r="G56" s="236"/>
      <c r="H56" s="237"/>
      <c r="I56" s="236"/>
      <c r="J56" s="237"/>
      <c r="K56" s="236"/>
      <c r="L56" s="237"/>
      <c r="M56" s="236"/>
      <c r="N56" s="237"/>
      <c r="O56" s="236"/>
      <c r="P56" s="237"/>
      <c r="Q56" s="236"/>
      <c r="R56" s="237"/>
      <c r="S56" s="236"/>
      <c r="T56" s="237"/>
      <c r="U56" s="236"/>
    </row>
    <row r="59" spans="1:21">
      <c r="D59" s="147"/>
      <c r="E59" s="147"/>
      <c r="F59" s="147"/>
      <c r="G59" s="147"/>
      <c r="H59" s="147"/>
      <c r="I59" s="147"/>
      <c r="J59" s="147"/>
      <c r="K59" s="147"/>
      <c r="L59" s="147"/>
      <c r="M59" s="147"/>
      <c r="N59" s="147"/>
      <c r="O59" s="147"/>
      <c r="P59" s="147"/>
      <c r="Q59" s="147"/>
      <c r="R59" s="147"/>
      <c r="S59" s="147"/>
      <c r="T59" s="147"/>
      <c r="U59" s="147"/>
    </row>
  </sheetData>
  <mergeCells count="16">
    <mergeCell ref="S3:U3"/>
    <mergeCell ref="A1:B1"/>
    <mergeCell ref="B2:U2"/>
    <mergeCell ref="A5:A6"/>
    <mergeCell ref="B5:B6"/>
    <mergeCell ref="C5:C6"/>
    <mergeCell ref="P5:Q5"/>
    <mergeCell ref="R5:S5"/>
    <mergeCell ref="T5:U5"/>
    <mergeCell ref="D5:E5"/>
    <mergeCell ref="N5:O5"/>
    <mergeCell ref="N4:T4"/>
    <mergeCell ref="F5:G5"/>
    <mergeCell ref="H5:I5"/>
    <mergeCell ref="J5:K5"/>
    <mergeCell ref="L5:M5"/>
  </mergeCells>
  <phoneticPr fontId="221" type="noConversion"/>
  <conditionalFormatting sqref="D6:U6">
    <cfRule type="cellIs" dxfId="1" priority="1" stopIfTrue="1" operator="equal">
      <formula>0</formula>
    </cfRule>
    <cfRule type="cellIs" dxfId="0" priority="2" stopIfTrue="1" operator="between">
      <formula>-0.0001</formula>
      <formula>0.0001</formula>
    </cfRule>
  </conditionalFormatting>
  <pageMargins left="0.78740157480314965" right="0.59055118110236227" top="0.78740157480314965" bottom="0.78740157480314965" header="0.31496062992125984" footer="0.31496062992125984"/>
  <pageSetup paperSize="8" scale="82" orientation="landscape" r:id="rId1"/>
</worksheet>
</file>

<file path=xl/worksheets/sheet16.xml><?xml version="1.0" encoding="utf-8"?>
<worksheet xmlns="http://schemas.openxmlformats.org/spreadsheetml/2006/main" xmlns:r="http://schemas.openxmlformats.org/officeDocument/2006/relationships">
  <sheetPr>
    <pageSetUpPr fitToPage="1"/>
  </sheetPr>
  <dimension ref="A1:BG62"/>
  <sheetViews>
    <sheetView showZeros="0" zoomScale="85" zoomScaleNormal="85" zoomScaleSheetLayoutView="85" workbookViewId="0">
      <selection activeCell="L8" sqref="L8"/>
    </sheetView>
  </sheetViews>
  <sheetFormatPr defaultColWidth="8.77734375" defaultRowHeight="15"/>
  <cols>
    <col min="1" max="1" width="5" style="296" customWidth="1"/>
    <col min="2" max="2" width="26.6640625" style="296" customWidth="1"/>
    <col min="3" max="3" width="4.5546875" style="296" customWidth="1"/>
    <col min="4" max="4" width="7.5546875" style="296" customWidth="1"/>
    <col min="5" max="5" width="7.33203125" style="296" customWidth="1"/>
    <col min="6" max="6" width="6.33203125" style="296" customWidth="1"/>
    <col min="7" max="7" width="6.5546875" style="296" customWidth="1"/>
    <col min="8" max="8" width="5.5546875" style="296" customWidth="1"/>
    <col min="9" max="9" width="4.33203125" style="296" customWidth="1"/>
    <col min="10" max="10" width="6.109375" style="296" customWidth="1"/>
    <col min="11" max="11" width="7.33203125" style="296" customWidth="1"/>
    <col min="12" max="12" width="6.109375" style="296" customWidth="1"/>
    <col min="13" max="13" width="6.21875" style="296" customWidth="1"/>
    <col min="14" max="14" width="6.88671875" style="296" customWidth="1"/>
    <col min="15" max="15" width="5.44140625" style="296" customWidth="1"/>
    <col min="16" max="16" width="4.88671875" style="296" customWidth="1"/>
    <col min="17" max="17" width="6.21875" style="296" customWidth="1"/>
    <col min="18" max="18" width="4.88671875" style="296" customWidth="1"/>
    <col min="19" max="21" width="4.44140625" style="296" customWidth="1"/>
    <col min="22" max="25" width="5.21875" style="296" customWidth="1"/>
    <col min="26" max="26" width="6.21875" style="296" customWidth="1"/>
    <col min="27" max="27" width="6.109375" style="296" customWidth="1"/>
    <col min="28" max="29" width="5" style="296" customWidth="1"/>
    <col min="30" max="40" width="4.6640625" style="296" customWidth="1"/>
    <col min="41" max="41" width="5.88671875" style="296" customWidth="1"/>
    <col min="42" max="43" width="4.77734375" style="296" customWidth="1"/>
    <col min="44" max="45" width="4.5546875" style="296" customWidth="1"/>
    <col min="46" max="46" width="5.6640625" style="296" customWidth="1"/>
    <col min="47" max="47" width="5" style="296" customWidth="1"/>
    <col min="48" max="49" width="4.88671875" style="296" customWidth="1"/>
    <col min="50" max="51" width="5.6640625" style="296" customWidth="1"/>
    <col min="52" max="52" width="6" style="296" customWidth="1"/>
    <col min="53" max="55" width="5.109375" style="296" customWidth="1"/>
    <col min="56" max="56" width="8.6640625" style="296" customWidth="1"/>
    <col min="57" max="57" width="7.21875" style="296" customWidth="1"/>
    <col min="58" max="58" width="8.21875" style="296" customWidth="1"/>
    <col min="59" max="16384" width="8.77734375" style="296"/>
  </cols>
  <sheetData>
    <row r="1" spans="1:59" ht="21.75" customHeight="1">
      <c r="A1" s="740" t="s">
        <v>121</v>
      </c>
      <c r="B1" s="740"/>
      <c r="C1" s="212"/>
      <c r="D1" s="213"/>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row>
    <row r="2" spans="1:59" ht="30" customHeight="1">
      <c r="A2" s="741"/>
      <c r="B2" s="741"/>
      <c r="C2" s="741"/>
      <c r="D2" s="741"/>
      <c r="E2" s="741"/>
      <c r="F2" s="741"/>
      <c r="G2" s="741"/>
      <c r="H2" s="741"/>
      <c r="I2" s="741"/>
      <c r="J2" s="741"/>
      <c r="K2" s="741"/>
      <c r="L2" s="741"/>
      <c r="M2" s="741"/>
      <c r="N2" s="742" t="s">
        <v>2628</v>
      </c>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3"/>
      <c r="AR2" s="3"/>
      <c r="AS2" s="3"/>
      <c r="AT2" s="3"/>
      <c r="AU2" s="3"/>
      <c r="AV2" s="3"/>
      <c r="AW2" s="3"/>
      <c r="AX2" s="3"/>
      <c r="AY2" s="3"/>
      <c r="AZ2" s="3"/>
      <c r="BA2" s="3"/>
      <c r="BB2" s="3"/>
      <c r="BC2" s="3"/>
      <c r="BD2" s="3"/>
      <c r="BE2" s="3"/>
      <c r="BF2" s="3"/>
    </row>
    <row r="3" spans="1:59" ht="19.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679"/>
      <c r="AO3" s="679"/>
      <c r="AP3" s="679"/>
      <c r="AQ3" s="4"/>
      <c r="AR3" s="4"/>
      <c r="AS3" s="4"/>
      <c r="AT3" s="4"/>
      <c r="AU3" s="4"/>
      <c r="AV3" s="4"/>
      <c r="AW3" s="4"/>
      <c r="AX3" s="4"/>
      <c r="AY3" s="4"/>
      <c r="AZ3" s="4"/>
      <c r="BA3" s="4"/>
      <c r="BB3" s="4"/>
      <c r="BC3" s="4"/>
      <c r="BD3" s="679" t="s">
        <v>296</v>
      </c>
      <c r="BE3" s="679"/>
      <c r="BF3" s="679"/>
    </row>
    <row r="4" spans="1:59" ht="24.75" customHeight="1">
      <c r="A4" s="739" t="s">
        <v>468</v>
      </c>
      <c r="B4" s="739" t="s">
        <v>298</v>
      </c>
      <c r="C4" s="739" t="s">
        <v>299</v>
      </c>
      <c r="D4" s="738" t="s">
        <v>1150</v>
      </c>
      <c r="E4" s="733" t="s">
        <v>180</v>
      </c>
      <c r="F4" s="734"/>
      <c r="G4" s="734"/>
      <c r="H4" s="734"/>
      <c r="I4" s="734"/>
      <c r="J4" s="734"/>
      <c r="K4" s="734"/>
      <c r="L4" s="734"/>
      <c r="M4" s="734"/>
      <c r="N4" s="734"/>
      <c r="O4" s="734"/>
      <c r="P4" s="734"/>
      <c r="Q4" s="734"/>
      <c r="R4" s="734"/>
      <c r="S4" s="734"/>
      <c r="T4" s="734"/>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c r="AT4" s="734"/>
      <c r="AU4" s="734"/>
      <c r="AV4" s="734"/>
      <c r="AW4" s="734"/>
      <c r="AX4" s="734"/>
      <c r="AY4" s="734"/>
      <c r="AZ4" s="734"/>
      <c r="BA4" s="734"/>
      <c r="BB4" s="734"/>
      <c r="BC4" s="735"/>
      <c r="BD4" s="736" t="s">
        <v>300</v>
      </c>
      <c r="BE4" s="737" t="s">
        <v>301</v>
      </c>
      <c r="BF4" s="738" t="s">
        <v>182</v>
      </c>
    </row>
    <row r="5" spans="1:59" ht="30.75" customHeight="1">
      <c r="A5" s="739"/>
      <c r="B5" s="739"/>
      <c r="C5" s="739"/>
      <c r="D5" s="738"/>
      <c r="E5" s="150" t="s">
        <v>302</v>
      </c>
      <c r="F5" s="150" t="s">
        <v>303</v>
      </c>
      <c r="G5" s="150" t="s">
        <v>304</v>
      </c>
      <c r="H5" s="150" t="s">
        <v>305</v>
      </c>
      <c r="I5" s="150" t="s">
        <v>306</v>
      </c>
      <c r="J5" s="150" t="s">
        <v>307</v>
      </c>
      <c r="K5" s="150" t="s">
        <v>308</v>
      </c>
      <c r="L5" s="150" t="s">
        <v>309</v>
      </c>
      <c r="M5" s="150" t="s">
        <v>310</v>
      </c>
      <c r="N5" s="246" t="s">
        <v>311</v>
      </c>
      <c r="O5" s="150" t="s">
        <v>312</v>
      </c>
      <c r="P5" s="150" t="s">
        <v>313</v>
      </c>
      <c r="Q5" s="150" t="s">
        <v>314</v>
      </c>
      <c r="R5" s="150" t="s">
        <v>315</v>
      </c>
      <c r="S5" s="150" t="s">
        <v>316</v>
      </c>
      <c r="T5" s="150" t="s">
        <v>317</v>
      </c>
      <c r="U5" s="150" t="s">
        <v>318</v>
      </c>
      <c r="V5" s="150" t="s">
        <v>319</v>
      </c>
      <c r="W5" s="150" t="s">
        <v>320</v>
      </c>
      <c r="X5" s="150" t="s">
        <v>321</v>
      </c>
      <c r="Y5" s="150" t="s">
        <v>322</v>
      </c>
      <c r="Z5" s="247" t="s">
        <v>323</v>
      </c>
      <c r="AA5" s="150" t="s">
        <v>324</v>
      </c>
      <c r="AB5" s="150" t="s">
        <v>325</v>
      </c>
      <c r="AC5" s="150" t="s">
        <v>326</v>
      </c>
      <c r="AD5" s="150" t="s">
        <v>327</v>
      </c>
      <c r="AE5" s="150" t="s">
        <v>328</v>
      </c>
      <c r="AF5" s="150" t="s">
        <v>329</v>
      </c>
      <c r="AG5" s="150" t="s">
        <v>330</v>
      </c>
      <c r="AH5" s="150" t="s">
        <v>331</v>
      </c>
      <c r="AI5" s="150" t="s">
        <v>332</v>
      </c>
      <c r="AJ5" s="150" t="s">
        <v>333</v>
      </c>
      <c r="AK5" s="150" t="s">
        <v>334</v>
      </c>
      <c r="AL5" s="150" t="s">
        <v>335</v>
      </c>
      <c r="AM5" s="150" t="s">
        <v>336</v>
      </c>
      <c r="AN5" s="150" t="s">
        <v>337</v>
      </c>
      <c r="AO5" s="150" t="s">
        <v>338</v>
      </c>
      <c r="AP5" s="150" t="s">
        <v>339</v>
      </c>
      <c r="AQ5" s="247" t="s">
        <v>340</v>
      </c>
      <c r="AR5" s="150" t="s">
        <v>341</v>
      </c>
      <c r="AS5" s="150" t="s">
        <v>342</v>
      </c>
      <c r="AT5" s="150" t="s">
        <v>343</v>
      </c>
      <c r="AU5" s="150" t="s">
        <v>344</v>
      </c>
      <c r="AV5" s="150" t="s">
        <v>345</v>
      </c>
      <c r="AW5" s="150" t="s">
        <v>346</v>
      </c>
      <c r="AX5" s="150" t="s">
        <v>347</v>
      </c>
      <c r="AY5" s="150" t="s">
        <v>348</v>
      </c>
      <c r="AZ5" s="150" t="s">
        <v>349</v>
      </c>
      <c r="BA5" s="150" t="s">
        <v>350</v>
      </c>
      <c r="BB5" s="150" t="s">
        <v>351</v>
      </c>
      <c r="BC5" s="150" t="s">
        <v>352</v>
      </c>
      <c r="BD5" s="736"/>
      <c r="BE5" s="737"/>
      <c r="BF5" s="738"/>
    </row>
    <row r="6" spans="1:59" ht="17.25" customHeight="1">
      <c r="A6" s="211">
        <v>1</v>
      </c>
      <c r="B6" s="211">
        <v>2</v>
      </c>
      <c r="C6" s="211">
        <v>3</v>
      </c>
      <c r="D6" s="210">
        <v>4</v>
      </c>
      <c r="E6" s="210">
        <v>5</v>
      </c>
      <c r="F6" s="210">
        <v>6</v>
      </c>
      <c r="G6" s="210" t="s">
        <v>353</v>
      </c>
      <c r="H6" s="210" t="s">
        <v>354</v>
      </c>
      <c r="I6" s="210" t="s">
        <v>355</v>
      </c>
      <c r="J6" s="210">
        <v>7</v>
      </c>
      <c r="K6" s="210">
        <v>8</v>
      </c>
      <c r="L6" s="210">
        <v>9</v>
      </c>
      <c r="M6" s="210">
        <v>10</v>
      </c>
      <c r="N6" s="210">
        <v>11</v>
      </c>
      <c r="O6" s="210">
        <v>12</v>
      </c>
      <c r="P6" s="210">
        <v>13</v>
      </c>
      <c r="Q6" s="210">
        <v>14</v>
      </c>
      <c r="R6" s="210">
        <v>15</v>
      </c>
      <c r="S6" s="210">
        <v>16</v>
      </c>
      <c r="T6" s="210">
        <v>18</v>
      </c>
      <c r="U6" s="210">
        <v>19</v>
      </c>
      <c r="V6" s="210">
        <v>20</v>
      </c>
      <c r="W6" s="210">
        <v>21</v>
      </c>
      <c r="X6" s="210">
        <v>22</v>
      </c>
      <c r="Y6" s="210">
        <v>23</v>
      </c>
      <c r="Z6" s="210">
        <v>24</v>
      </c>
      <c r="AA6" s="210" t="s">
        <v>356</v>
      </c>
      <c r="AB6" s="210" t="s">
        <v>357</v>
      </c>
      <c r="AC6" s="210" t="s">
        <v>358</v>
      </c>
      <c r="AD6" s="210" t="s">
        <v>359</v>
      </c>
      <c r="AE6" s="210" t="s">
        <v>360</v>
      </c>
      <c r="AF6" s="210" t="s">
        <v>361</v>
      </c>
      <c r="AG6" s="210" t="s">
        <v>362</v>
      </c>
      <c r="AH6" s="210" t="s">
        <v>363</v>
      </c>
      <c r="AI6" s="210" t="s">
        <v>364</v>
      </c>
      <c r="AJ6" s="248">
        <v>24.1</v>
      </c>
      <c r="AK6" s="210">
        <v>24.11</v>
      </c>
      <c r="AL6" s="210">
        <v>25</v>
      </c>
      <c r="AM6" s="210">
        <v>26</v>
      </c>
      <c r="AN6" s="210">
        <v>27</v>
      </c>
      <c r="AO6" s="210">
        <v>28</v>
      </c>
      <c r="AP6" s="210">
        <v>29</v>
      </c>
      <c r="AQ6" s="210">
        <v>30</v>
      </c>
      <c r="AR6" s="210">
        <v>31</v>
      </c>
      <c r="AS6" s="210">
        <v>32</v>
      </c>
      <c r="AT6" s="210">
        <v>33</v>
      </c>
      <c r="AU6" s="210">
        <v>34</v>
      </c>
      <c r="AV6" s="210">
        <v>35</v>
      </c>
      <c r="AW6" s="210">
        <v>38</v>
      </c>
      <c r="AX6" s="210">
        <v>36</v>
      </c>
      <c r="AY6" s="210">
        <v>37</v>
      </c>
      <c r="AZ6" s="210">
        <v>38</v>
      </c>
      <c r="BA6" s="210">
        <v>39</v>
      </c>
      <c r="BB6" s="210">
        <v>40</v>
      </c>
      <c r="BC6" s="210">
        <v>41</v>
      </c>
      <c r="BD6" s="210">
        <v>42</v>
      </c>
      <c r="BE6" s="210">
        <v>43</v>
      </c>
      <c r="BF6" s="210">
        <v>47</v>
      </c>
    </row>
    <row r="7" spans="1:59" ht="21.75" customHeight="1">
      <c r="A7" s="150"/>
      <c r="B7" s="150" t="s">
        <v>365</v>
      </c>
      <c r="C7" s="150"/>
      <c r="D7" s="150">
        <f>SUM(D8,D19,D57)</f>
        <v>90054.59</v>
      </c>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f>SUM(BF8,BF19,BF57)</f>
        <v>90054.590000000011</v>
      </c>
      <c r="BG7" s="297"/>
    </row>
    <row r="8" spans="1:59" ht="20.25" customHeight="1">
      <c r="A8" s="295">
        <v>1</v>
      </c>
      <c r="B8" s="606" t="s">
        <v>366</v>
      </c>
      <c r="C8" s="150" t="s">
        <v>302</v>
      </c>
      <c r="D8" s="150">
        <f>SUM(D9,D12:D18)</f>
        <v>84888.72</v>
      </c>
      <c r="E8" s="150">
        <f>SUM(F9,J12,K13,L14,M15,N16,O17,P18,F8,J8:P8)</f>
        <v>83386.494999999995</v>
      </c>
      <c r="F8" s="150">
        <f>SUM(F12,F13,F14,F15,F16,F17,F18)</f>
        <v>0</v>
      </c>
      <c r="G8" s="150">
        <f>SUM(G11:G18)</f>
        <v>0</v>
      </c>
      <c r="H8" s="150">
        <f>SUM(H10,H12:H18)</f>
        <v>0</v>
      </c>
      <c r="I8" s="150">
        <f>SUM(I10:I11,I12:I18)</f>
        <v>0</v>
      </c>
      <c r="J8" s="150">
        <f>SUM(J9,J13,J14,J15,J16,J17,J18)</f>
        <v>0</v>
      </c>
      <c r="K8" s="150">
        <f>SUM(K9,K12,K14,K15,K16,K17,K18)</f>
        <v>938.29999999999984</v>
      </c>
      <c r="L8" s="150">
        <f>SUM(L9,L12,L13,L15,L16,L17,L18)</f>
        <v>0</v>
      </c>
      <c r="M8" s="150">
        <f>SUM(M9,M12,M13,M16,M17,M18)</f>
        <v>0</v>
      </c>
      <c r="N8" s="150">
        <f>SUM(N9,N12,N13,N14,N15,N17,N18)</f>
        <v>0</v>
      </c>
      <c r="O8" s="150">
        <f>SUM(O9,O12,O13,O14,O15,O16,O18)</f>
        <v>0</v>
      </c>
      <c r="P8" s="150">
        <f>SUM(P9,P12,P13,P14,P15,P16,P17)</f>
        <v>31.999999999999996</v>
      </c>
      <c r="Q8" s="150">
        <f t="shared" ref="Q8:BC8" si="0">SUM(Q9,Q12,Q13,Q14,Q15,Q16,Q17,Q18)</f>
        <v>1502.2249999999997</v>
      </c>
      <c r="R8" s="150">
        <f t="shared" si="0"/>
        <v>48.900000000000006</v>
      </c>
      <c r="S8" s="150">
        <f t="shared" si="0"/>
        <v>0.36</v>
      </c>
      <c r="T8" s="150">
        <f t="shared" si="0"/>
        <v>0</v>
      </c>
      <c r="U8" s="150">
        <f t="shared" si="0"/>
        <v>0</v>
      </c>
      <c r="V8" s="150">
        <f t="shared" si="0"/>
        <v>63.349999999999994</v>
      </c>
      <c r="W8" s="150">
        <f t="shared" si="0"/>
        <v>82.670000000000016</v>
      </c>
      <c r="X8" s="150">
        <f t="shared" si="0"/>
        <v>175.64</v>
      </c>
      <c r="Y8" s="150">
        <f t="shared" si="0"/>
        <v>205.82000000000002</v>
      </c>
      <c r="Z8" s="150">
        <f t="shared" si="0"/>
        <v>487.11500000000007</v>
      </c>
      <c r="AA8" s="150">
        <f t="shared" si="0"/>
        <v>309.07000000000005</v>
      </c>
      <c r="AB8" s="150">
        <f t="shared" si="0"/>
        <v>17.09</v>
      </c>
      <c r="AC8" s="150">
        <f t="shared" si="0"/>
        <v>112.05499999999999</v>
      </c>
      <c r="AD8" s="150">
        <f t="shared" si="0"/>
        <v>0.09</v>
      </c>
      <c r="AE8" s="150">
        <f t="shared" si="0"/>
        <v>1.34</v>
      </c>
      <c r="AF8" s="150">
        <f t="shared" si="0"/>
        <v>1.34</v>
      </c>
      <c r="AG8" s="150">
        <f t="shared" si="0"/>
        <v>21.48</v>
      </c>
      <c r="AH8" s="150">
        <f t="shared" si="0"/>
        <v>17.25</v>
      </c>
      <c r="AI8" s="150">
        <f t="shared" si="0"/>
        <v>0</v>
      </c>
      <c r="AJ8" s="150">
        <f t="shared" si="0"/>
        <v>1</v>
      </c>
      <c r="AK8" s="150">
        <f t="shared" si="0"/>
        <v>6.3999999999999995</v>
      </c>
      <c r="AL8" s="150">
        <f t="shared" si="0"/>
        <v>4.08</v>
      </c>
      <c r="AM8" s="150">
        <f t="shared" si="0"/>
        <v>0</v>
      </c>
      <c r="AN8" s="150">
        <f t="shared" si="0"/>
        <v>16.739999999999998</v>
      </c>
      <c r="AO8" s="150">
        <f t="shared" si="0"/>
        <v>159.42999999999998</v>
      </c>
      <c r="AP8" s="150">
        <f t="shared" si="0"/>
        <v>65.539999999999992</v>
      </c>
      <c r="AQ8" s="150">
        <f t="shared" si="0"/>
        <v>6.09</v>
      </c>
      <c r="AR8" s="150">
        <f t="shared" si="0"/>
        <v>0</v>
      </c>
      <c r="AS8" s="150">
        <f t="shared" si="0"/>
        <v>0</v>
      </c>
      <c r="AT8" s="150">
        <f t="shared" si="0"/>
        <v>5.3599999999999994</v>
      </c>
      <c r="AU8" s="150">
        <f t="shared" si="0"/>
        <v>50.430000000000007</v>
      </c>
      <c r="AV8" s="150">
        <f t="shared" si="0"/>
        <v>123</v>
      </c>
      <c r="AW8" s="150">
        <f t="shared" si="0"/>
        <v>0</v>
      </c>
      <c r="AX8" s="150">
        <f t="shared" si="0"/>
        <v>7.7</v>
      </c>
      <c r="AY8" s="150">
        <f t="shared" si="0"/>
        <v>0</v>
      </c>
      <c r="AZ8" s="150">
        <f t="shared" si="0"/>
        <v>0</v>
      </c>
      <c r="BA8" s="150">
        <f t="shared" si="0"/>
        <v>0</v>
      </c>
      <c r="BB8" s="150">
        <f t="shared" si="0"/>
        <v>0</v>
      </c>
      <c r="BC8" s="150">
        <f t="shared" si="0"/>
        <v>0</v>
      </c>
      <c r="BD8" s="150">
        <f>SUM(Q8,BC8)</f>
        <v>1502.2249999999997</v>
      </c>
      <c r="BE8" s="150">
        <f>SUM(BE9,BE12,BE13,BE14,BE15,BE16,BE17,BE18)</f>
        <v>-1484.2249999999999</v>
      </c>
      <c r="BF8" s="150">
        <f>SUM(BF9,BF12,BF13,BF14,BF15,BF16,BF17,BF18)</f>
        <v>83404.49500000001</v>
      </c>
    </row>
    <row r="9" spans="1:59" ht="20.25" customHeight="1">
      <c r="A9" s="174" t="s">
        <v>367</v>
      </c>
      <c r="B9" s="25" t="s">
        <v>368</v>
      </c>
      <c r="C9" s="29" t="s">
        <v>303</v>
      </c>
      <c r="D9" s="29">
        <f>SUM(D10:D11)</f>
        <v>3836.34</v>
      </c>
      <c r="E9" s="29">
        <f>SUM(J9:P9)</f>
        <v>1</v>
      </c>
      <c r="F9" s="29">
        <f>$D9-$BD9</f>
        <v>3671.4300000000003</v>
      </c>
      <c r="G9" s="29">
        <f>SUM(G11:G11)</f>
        <v>0</v>
      </c>
      <c r="H9" s="29">
        <f>SUM(H10,H11)</f>
        <v>646.56000000000017</v>
      </c>
      <c r="I9" s="29">
        <f>SUM(I10:I11)</f>
        <v>0</v>
      </c>
      <c r="J9" s="29">
        <f>SUM(J10:J11)</f>
        <v>0</v>
      </c>
      <c r="K9" s="29">
        <f>SUM(K10:K11)</f>
        <v>0</v>
      </c>
      <c r="L9" s="29">
        <f>SUM(L10:L11)</f>
        <v>0</v>
      </c>
      <c r="M9" s="29">
        <f>SUM(M10:M11)</f>
        <v>0</v>
      </c>
      <c r="N9" s="29">
        <f t="shared" ref="N9:BF9" si="1">SUM(N10:N11)</f>
        <v>0</v>
      </c>
      <c r="O9" s="29">
        <f t="shared" si="1"/>
        <v>0</v>
      </c>
      <c r="P9" s="29">
        <f t="shared" si="1"/>
        <v>1</v>
      </c>
      <c r="Q9" s="29">
        <f t="shared" si="1"/>
        <v>163.91</v>
      </c>
      <c r="R9" s="29">
        <f t="shared" si="1"/>
        <v>0</v>
      </c>
      <c r="S9" s="29">
        <f t="shared" si="1"/>
        <v>0.1</v>
      </c>
      <c r="T9" s="29">
        <f t="shared" si="1"/>
        <v>0</v>
      </c>
      <c r="U9" s="29">
        <f t="shared" si="1"/>
        <v>0</v>
      </c>
      <c r="V9" s="29">
        <f t="shared" si="1"/>
        <v>3</v>
      </c>
      <c r="W9" s="29">
        <f t="shared" si="1"/>
        <v>9.4700000000000006</v>
      </c>
      <c r="X9" s="29">
        <f t="shared" si="1"/>
        <v>20.879999999999995</v>
      </c>
      <c r="Y9" s="29">
        <f t="shared" si="1"/>
        <v>0</v>
      </c>
      <c r="Z9" s="29">
        <f t="shared" si="1"/>
        <v>76.959999999999994</v>
      </c>
      <c r="AA9" s="29">
        <f t="shared" si="1"/>
        <v>55.58</v>
      </c>
      <c r="AB9" s="29">
        <f t="shared" si="1"/>
        <v>2.0499999999999998</v>
      </c>
      <c r="AC9" s="29">
        <f t="shared" si="1"/>
        <v>9.42</v>
      </c>
      <c r="AD9" s="29">
        <f t="shared" si="1"/>
        <v>0</v>
      </c>
      <c r="AE9" s="29">
        <f t="shared" si="1"/>
        <v>0.35</v>
      </c>
      <c r="AF9" s="29">
        <f t="shared" si="1"/>
        <v>0.04</v>
      </c>
      <c r="AG9" s="29">
        <f t="shared" si="1"/>
        <v>4.0199999999999996</v>
      </c>
      <c r="AH9" s="29">
        <f t="shared" si="1"/>
        <v>3.4499999999999997</v>
      </c>
      <c r="AI9" s="29">
        <f t="shared" si="1"/>
        <v>0</v>
      </c>
      <c r="AJ9" s="29">
        <f t="shared" si="1"/>
        <v>0</v>
      </c>
      <c r="AK9" s="29">
        <f t="shared" si="1"/>
        <v>2.0499999999999998</v>
      </c>
      <c r="AL9" s="29">
        <f t="shared" si="1"/>
        <v>0</v>
      </c>
      <c r="AM9" s="29">
        <f t="shared" si="1"/>
        <v>0</v>
      </c>
      <c r="AN9" s="29">
        <f t="shared" si="1"/>
        <v>0.04</v>
      </c>
      <c r="AO9" s="29">
        <f t="shared" si="1"/>
        <v>36.44</v>
      </c>
      <c r="AP9" s="29">
        <f t="shared" si="1"/>
        <v>13.7</v>
      </c>
      <c r="AQ9" s="29">
        <f t="shared" si="1"/>
        <v>0.25</v>
      </c>
      <c r="AR9" s="29">
        <f t="shared" si="1"/>
        <v>0</v>
      </c>
      <c r="AS9" s="29">
        <f t="shared" si="1"/>
        <v>0</v>
      </c>
      <c r="AT9" s="29">
        <f t="shared" si="1"/>
        <v>0</v>
      </c>
      <c r="AU9" s="29">
        <f t="shared" si="1"/>
        <v>0</v>
      </c>
      <c r="AV9" s="29">
        <f t="shared" si="1"/>
        <v>2.37</v>
      </c>
      <c r="AW9" s="29">
        <f t="shared" si="1"/>
        <v>0</v>
      </c>
      <c r="AX9" s="29">
        <f t="shared" si="1"/>
        <v>0.7</v>
      </c>
      <c r="AY9" s="29">
        <f t="shared" si="1"/>
        <v>0</v>
      </c>
      <c r="AZ9" s="29">
        <f t="shared" si="1"/>
        <v>0</v>
      </c>
      <c r="BA9" s="29">
        <f t="shared" si="1"/>
        <v>0</v>
      </c>
      <c r="BB9" s="29">
        <f t="shared" si="1"/>
        <v>0</v>
      </c>
      <c r="BC9" s="29">
        <f t="shared" si="1"/>
        <v>0</v>
      </c>
      <c r="BD9" s="29">
        <f t="shared" si="1"/>
        <v>164.91</v>
      </c>
      <c r="BE9" s="29">
        <f t="shared" si="1"/>
        <v>-164.91</v>
      </c>
      <c r="BF9" s="29">
        <f t="shared" si="1"/>
        <v>3671.4300000000003</v>
      </c>
    </row>
    <row r="10" spans="1:59" ht="20.25" customHeight="1">
      <c r="A10" s="174" t="s">
        <v>369</v>
      </c>
      <c r="B10" s="249" t="s">
        <v>370</v>
      </c>
      <c r="C10" s="29" t="s">
        <v>304</v>
      </c>
      <c r="D10" s="29">
        <f ca="1">SUM('1.TT_TYEN:18.H_DUC'!D11)</f>
        <v>3145.13</v>
      </c>
      <c r="E10" s="29">
        <f ca="1">SUM(H10:P10)</f>
        <v>0</v>
      </c>
      <c r="F10" s="29">
        <f ca="1">SUM('1.TT_TYEN:18.H_DUC'!F11)</f>
        <v>0</v>
      </c>
      <c r="G10" s="29">
        <f ca="1">$D10-$BD10</f>
        <v>3024.87</v>
      </c>
      <c r="H10" s="29">
        <f ca="1">SUM('1.TT_TYEN:18.H_DUC'!H11)</f>
        <v>0</v>
      </c>
      <c r="I10" s="29">
        <f ca="1">SUM('1.TT_TYEN:18.H_DUC'!I11)</f>
        <v>0</v>
      </c>
      <c r="J10" s="29">
        <f ca="1">SUM('1.TT_TYEN:18.H_DUC'!J11)</f>
        <v>0</v>
      </c>
      <c r="K10" s="29">
        <f ca="1">SUM('1.TT_TYEN:18.H_DUC'!K11)</f>
        <v>0</v>
      </c>
      <c r="L10" s="29">
        <f ca="1">SUM('1.TT_TYEN:18.H_DUC'!L11)</f>
        <v>0</v>
      </c>
      <c r="M10" s="29">
        <f ca="1">SUM('1.TT_TYEN:18.H_DUC'!M11)</f>
        <v>0</v>
      </c>
      <c r="N10" s="29">
        <f ca="1">SUM('1.TT_TYEN:18.H_DUC'!N11)</f>
        <v>0</v>
      </c>
      <c r="O10" s="29">
        <f ca="1">SUM('1.TT_TYEN:18.H_DUC'!O11)</f>
        <v>0</v>
      </c>
      <c r="P10" s="29">
        <f ca="1">SUM('1.TT_TYEN:18.H_DUC'!P11)</f>
        <v>0</v>
      </c>
      <c r="Q10" s="29">
        <f t="shared" ref="Q10:Q18" si="2">SUM(R10:Z10,AL10:BB10)</f>
        <v>120.26</v>
      </c>
      <c r="R10" s="29">
        <f ca="1">SUM('1.TT_TYEN:18.H_DUC'!R11)</f>
        <v>0</v>
      </c>
      <c r="S10" s="29">
        <f ca="1">SUM('1.TT_TYEN:18.H_DUC'!S11)</f>
        <v>0.1</v>
      </c>
      <c r="T10" s="29">
        <f ca="1">SUM('1.TT_TYEN:18.H_DUC'!T11)</f>
        <v>0</v>
      </c>
      <c r="U10" s="29">
        <f ca="1">SUM('1.TT_TYEN:18.H_DUC'!U11)</f>
        <v>0</v>
      </c>
      <c r="V10" s="29">
        <f ca="1">SUM('1.TT_TYEN:18.H_DUC'!V11)</f>
        <v>0</v>
      </c>
      <c r="W10" s="29">
        <f ca="1">SUM('1.TT_TYEN:18.H_DUC'!W11)</f>
        <v>7.9300000000000006</v>
      </c>
      <c r="X10" s="29">
        <f ca="1">SUM('1.TT_TYEN:18.H_DUC'!X11)</f>
        <v>19.729999999999997</v>
      </c>
      <c r="Y10" s="29">
        <f ca="1">SUM('1.TT_TYEN:18.H_DUC'!Y11)</f>
        <v>0</v>
      </c>
      <c r="Z10" s="29">
        <f ca="1">SUM(AA10:AK10)</f>
        <v>43.5</v>
      </c>
      <c r="AA10" s="29">
        <f ca="1">SUM('1.TT_TYEN:18.H_DUC'!AA11)</f>
        <v>29.64</v>
      </c>
      <c r="AB10" s="29">
        <f ca="1">SUM('1.TT_TYEN:18.H_DUC'!AB11)</f>
        <v>1.5</v>
      </c>
      <c r="AC10" s="29">
        <f ca="1">SUM('1.TT_TYEN:18.H_DUC'!AC11)</f>
        <v>3.8400000000000007</v>
      </c>
      <c r="AD10" s="29">
        <f ca="1">SUM('1.TT_TYEN:18.H_DUC'!AD11)</f>
        <v>0</v>
      </c>
      <c r="AE10" s="29">
        <f ca="1">SUM('1.TT_TYEN:18.H_DUC'!AE11)</f>
        <v>0</v>
      </c>
      <c r="AF10" s="29">
        <f ca="1">SUM('1.TT_TYEN:18.H_DUC'!AF11)</f>
        <v>0</v>
      </c>
      <c r="AG10" s="29">
        <f ca="1">SUM('1.TT_TYEN:18.H_DUC'!AG11)</f>
        <v>3.5199999999999996</v>
      </c>
      <c r="AH10" s="29">
        <f ca="1">SUM('1.TT_TYEN:18.H_DUC'!AH11)</f>
        <v>3.4499999999999997</v>
      </c>
      <c r="AI10" s="29">
        <f ca="1">SUM('1.TT_TYEN:18.H_DUC'!AI11)</f>
        <v>0</v>
      </c>
      <c r="AJ10" s="29">
        <f ca="1">SUM('1.TT_TYEN:18.H_DUC'!AJ11)</f>
        <v>0</v>
      </c>
      <c r="AK10" s="29">
        <f ca="1">SUM('1.TT_TYEN:18.H_DUC'!AK11)</f>
        <v>1.5499999999999998</v>
      </c>
      <c r="AL10" s="29">
        <f ca="1">SUM('1.TT_TYEN:18.H_DUC'!AL11)</f>
        <v>0</v>
      </c>
      <c r="AM10" s="29">
        <f ca="1">SUM('1.TT_TYEN:18.H_DUC'!AM11)</f>
        <v>0</v>
      </c>
      <c r="AN10" s="29">
        <f ca="1">SUM('1.TT_TYEN:18.H_DUC'!AN11)</f>
        <v>0</v>
      </c>
      <c r="AO10" s="29">
        <f ca="1">SUM('1.TT_TYEN:18.H_DUC'!AO11)</f>
        <v>32.08</v>
      </c>
      <c r="AP10" s="29">
        <f ca="1">SUM('1.TT_TYEN:18.H_DUC'!AP11)</f>
        <v>13.7</v>
      </c>
      <c r="AQ10" s="29">
        <f ca="1">SUM('1.TT_TYEN:18.H_DUC'!AQ11)</f>
        <v>0.15</v>
      </c>
      <c r="AR10" s="29">
        <f ca="1">SUM('1.TT_TYEN:18.H_DUC'!AR11)</f>
        <v>0</v>
      </c>
      <c r="AS10" s="29">
        <f ca="1">SUM('1.TT_TYEN:18.H_DUC'!AS11)</f>
        <v>0</v>
      </c>
      <c r="AT10" s="29">
        <f ca="1">SUM('1.TT_TYEN:18.H_DUC'!AT11)</f>
        <v>0</v>
      </c>
      <c r="AU10" s="29">
        <f ca="1">SUM('1.TT_TYEN:18.H_DUC'!AU11)</f>
        <v>0</v>
      </c>
      <c r="AV10" s="29">
        <f ca="1">SUM('1.TT_TYEN:18.H_DUC'!AV11)</f>
        <v>2.37</v>
      </c>
      <c r="AW10" s="29">
        <f ca="1">SUM('1.TT_TYEN:18.H_DUC'!AW11)</f>
        <v>0</v>
      </c>
      <c r="AX10" s="29">
        <f ca="1">SUM('1.TT_TYEN:18.H_DUC'!AX11)</f>
        <v>0.7</v>
      </c>
      <c r="AY10" s="29">
        <f ca="1">SUM('1.TT_TYEN:18.H_DUC'!AY11)</f>
        <v>0</v>
      </c>
      <c r="AZ10" s="29">
        <f ca="1">SUM('1.TT_TYEN:18.H_DUC'!AZ11)</f>
        <v>0</v>
      </c>
      <c r="BA10" s="29">
        <f ca="1">SUM('1.TT_TYEN:18.H_DUC'!BA11)</f>
        <v>0</v>
      </c>
      <c r="BB10" s="29">
        <f ca="1">SUM('1.TT_TYEN:18.H_DUC'!BB11)</f>
        <v>0</v>
      </c>
      <c r="BC10" s="29">
        <f ca="1">SUM('1.TT_TYEN:18.H_DUC'!BC11)</f>
        <v>0</v>
      </c>
      <c r="BD10" s="29">
        <f>SUM(E10,Q10,BC10)</f>
        <v>120.26</v>
      </c>
      <c r="BE10" s="29">
        <f>G58-BD10</f>
        <v>-120.26</v>
      </c>
      <c r="BF10" s="29">
        <f>SUM(D10,BE10)</f>
        <v>3024.87</v>
      </c>
    </row>
    <row r="11" spans="1:59" ht="20.25" customHeight="1">
      <c r="A11" s="174" t="s">
        <v>371</v>
      </c>
      <c r="B11" s="249" t="s">
        <v>372</v>
      </c>
      <c r="C11" s="29" t="s">
        <v>305</v>
      </c>
      <c r="D11" s="29">
        <f ca="1">SUM('1.TT_TYEN:18.H_DUC'!D12)</f>
        <v>691.21000000000015</v>
      </c>
      <c r="E11" s="29">
        <f ca="1">SUM(G11,I11:P11)</f>
        <v>1</v>
      </c>
      <c r="F11" s="29">
        <f ca="1">SUM('1.TT_TYEN:18.H_DUC'!F12)</f>
        <v>0</v>
      </c>
      <c r="G11" s="29">
        <f ca="1">SUM('1.TT_TYEN:18.H_DUC'!G12)</f>
        <v>0</v>
      </c>
      <c r="H11" s="29">
        <f ca="1">$D11-$BD11</f>
        <v>646.56000000000017</v>
      </c>
      <c r="I11" s="29">
        <f ca="1">SUM('1.TT_TYEN:18.H_DUC'!I12)</f>
        <v>0</v>
      </c>
      <c r="J11" s="29">
        <f ca="1">SUM('1.TT_TYEN:18.H_DUC'!J12)</f>
        <v>0</v>
      </c>
      <c r="K11" s="29">
        <f ca="1">SUM('1.TT_TYEN:18.H_DUC'!K12)</f>
        <v>0</v>
      </c>
      <c r="L11" s="29">
        <f ca="1">SUM('1.TT_TYEN:18.H_DUC'!L12)</f>
        <v>0</v>
      </c>
      <c r="M11" s="29">
        <f ca="1">SUM('1.TT_TYEN:18.H_DUC'!M12)</f>
        <v>0</v>
      </c>
      <c r="N11" s="29">
        <f ca="1">SUM('1.TT_TYEN:18.H_DUC'!N12)</f>
        <v>0</v>
      </c>
      <c r="O11" s="29">
        <f ca="1">SUM('1.TT_TYEN:18.H_DUC'!O12)</f>
        <v>0</v>
      </c>
      <c r="P11" s="29">
        <f ca="1">SUM('1.TT_TYEN:18.H_DUC'!P12)</f>
        <v>1</v>
      </c>
      <c r="Q11" s="29">
        <f t="shared" si="2"/>
        <v>43.649999999999991</v>
      </c>
      <c r="R11" s="29">
        <f ca="1">SUM('1.TT_TYEN:18.H_DUC'!R12)</f>
        <v>0</v>
      </c>
      <c r="S11" s="29">
        <f ca="1">SUM('1.TT_TYEN:18.H_DUC'!S12)</f>
        <v>0</v>
      </c>
      <c r="T11" s="29">
        <f ca="1">SUM('1.TT_TYEN:18.H_DUC'!T12)</f>
        <v>0</v>
      </c>
      <c r="U11" s="29">
        <f ca="1">SUM('1.TT_TYEN:18.H_DUC'!U12)</f>
        <v>0</v>
      </c>
      <c r="V11" s="29">
        <f ca="1">SUM('1.TT_TYEN:18.H_DUC'!V12)</f>
        <v>3</v>
      </c>
      <c r="W11" s="29">
        <f ca="1">SUM('1.TT_TYEN:18.H_DUC'!W12)</f>
        <v>1.54</v>
      </c>
      <c r="X11" s="29">
        <f ca="1">SUM('1.TT_TYEN:18.H_DUC'!X12)</f>
        <v>1.1500000000000001</v>
      </c>
      <c r="Y11" s="29">
        <f ca="1">SUM('1.TT_TYEN:18.H_DUC'!Y12)</f>
        <v>0</v>
      </c>
      <c r="Z11" s="29">
        <f t="shared" ref="Z11:Z27" si="3">SUM(AA11:AK11)</f>
        <v>33.459999999999994</v>
      </c>
      <c r="AA11" s="29">
        <f ca="1">SUM('1.TT_TYEN:18.H_DUC'!AA12)</f>
        <v>25.939999999999994</v>
      </c>
      <c r="AB11" s="29">
        <f ca="1">SUM('1.TT_TYEN:18.H_DUC'!AB12)</f>
        <v>0.55000000000000004</v>
      </c>
      <c r="AC11" s="29">
        <f ca="1">SUM('1.TT_TYEN:18.H_DUC'!AC12)</f>
        <v>5.5799999999999992</v>
      </c>
      <c r="AD11" s="29">
        <f ca="1">SUM('1.TT_TYEN:18.H_DUC'!AD12)</f>
        <v>0</v>
      </c>
      <c r="AE11" s="29">
        <f ca="1">SUM('1.TT_TYEN:18.H_DUC'!AE12)</f>
        <v>0.35</v>
      </c>
      <c r="AF11" s="29">
        <f ca="1">SUM('1.TT_TYEN:18.H_DUC'!AF12)</f>
        <v>0.04</v>
      </c>
      <c r="AG11" s="29">
        <f ca="1">SUM('1.TT_TYEN:18.H_DUC'!AG12)</f>
        <v>0.5</v>
      </c>
      <c r="AH11" s="29">
        <f ca="1">SUM('1.TT_TYEN:18.H_DUC'!AH12)</f>
        <v>0</v>
      </c>
      <c r="AI11" s="29">
        <f ca="1">SUM('1.TT_TYEN:18.H_DUC'!AI12)</f>
        <v>0</v>
      </c>
      <c r="AJ11" s="29">
        <f ca="1">SUM('1.TT_TYEN:18.H_DUC'!AJ12)</f>
        <v>0</v>
      </c>
      <c r="AK11" s="29">
        <f ca="1">SUM('1.TT_TYEN:18.H_DUC'!AK12)</f>
        <v>0.5</v>
      </c>
      <c r="AL11" s="29">
        <f ca="1">SUM('1.TT_TYEN:18.H_DUC'!AL12)</f>
        <v>0</v>
      </c>
      <c r="AM11" s="29">
        <f ca="1">SUM('1.TT_TYEN:18.H_DUC'!AM12)</f>
        <v>0</v>
      </c>
      <c r="AN11" s="29">
        <f ca="1">SUM('1.TT_TYEN:18.H_DUC'!AN12)</f>
        <v>0.04</v>
      </c>
      <c r="AO11" s="29">
        <f ca="1">SUM('1.TT_TYEN:18.H_DUC'!AO12)</f>
        <v>4.3599999999999994</v>
      </c>
      <c r="AP11" s="29">
        <f ca="1">SUM('1.TT_TYEN:18.H_DUC'!AP12)</f>
        <v>0</v>
      </c>
      <c r="AQ11" s="29">
        <f ca="1">SUM('1.TT_TYEN:18.H_DUC'!AQ12)</f>
        <v>0.1</v>
      </c>
      <c r="AR11" s="29">
        <f ca="1">SUM('1.TT_TYEN:18.H_DUC'!AR12)</f>
        <v>0</v>
      </c>
      <c r="AS11" s="29">
        <f ca="1">SUM('1.TT_TYEN:18.H_DUC'!AS12)</f>
        <v>0</v>
      </c>
      <c r="AT11" s="29">
        <f ca="1">SUM('1.TT_TYEN:18.H_DUC'!AT12)</f>
        <v>0</v>
      </c>
      <c r="AU11" s="29">
        <f ca="1">SUM('1.TT_TYEN:18.H_DUC'!AU12)</f>
        <v>0</v>
      </c>
      <c r="AV11" s="29">
        <f ca="1">SUM('1.TT_TYEN:18.H_DUC'!AV12)</f>
        <v>0</v>
      </c>
      <c r="AW11" s="29">
        <f ca="1">SUM('1.TT_TYEN:18.H_DUC'!AW12)</f>
        <v>0</v>
      </c>
      <c r="AX11" s="29">
        <f ca="1">SUM('1.TT_TYEN:18.H_DUC'!AX12)</f>
        <v>0</v>
      </c>
      <c r="AY11" s="29">
        <f ca="1">SUM('1.TT_TYEN:18.H_DUC'!AY12)</f>
        <v>0</v>
      </c>
      <c r="AZ11" s="29">
        <f ca="1">SUM('1.TT_TYEN:18.H_DUC'!AZ12)</f>
        <v>0</v>
      </c>
      <c r="BA11" s="29">
        <f ca="1">SUM('1.TT_TYEN:18.H_DUC'!BA12)</f>
        <v>0</v>
      </c>
      <c r="BB11" s="29">
        <f ca="1">SUM('1.TT_TYEN:18.H_DUC'!BB12)</f>
        <v>0</v>
      </c>
      <c r="BC11" s="29">
        <f ca="1">SUM('1.TT_TYEN:18.H_DUC'!BC12)</f>
        <v>0</v>
      </c>
      <c r="BD11" s="29">
        <f t="shared" ref="BD11:BD18" si="4">SUM(E11,Q11,BC11)</f>
        <v>44.649999999999991</v>
      </c>
      <c r="BE11" s="29">
        <f>H58-BD11</f>
        <v>-44.649999999999991</v>
      </c>
      <c r="BF11" s="29">
        <f t="shared" ref="BF11:BF18" si="5">SUM(D11,BE11)</f>
        <v>646.56000000000017</v>
      </c>
    </row>
    <row r="12" spans="1:59" ht="20.25" customHeight="1">
      <c r="A12" s="21" t="s">
        <v>375</v>
      </c>
      <c r="B12" s="174" t="s">
        <v>476</v>
      </c>
      <c r="C12" s="29" t="s">
        <v>307</v>
      </c>
      <c r="D12" s="29">
        <f ca="1">SUM('1.TT_TYEN:18.H_DUC'!D14)</f>
        <v>3224.99</v>
      </c>
      <c r="E12" s="29">
        <f ca="1">SUM(F12:G12,K12:P12)</f>
        <v>23</v>
      </c>
      <c r="F12" s="29">
        <f ca="1">SUM('1.TT_TYEN:18.H_DUC'!F14)</f>
        <v>0</v>
      </c>
      <c r="G12" s="29">
        <f ca="1">SUM('1.TT_TYEN:18.H_DUC'!G14)</f>
        <v>0</v>
      </c>
      <c r="H12" s="29">
        <f ca="1">SUM('1.TT_TYEN:18.H_DUC'!H14)</f>
        <v>0</v>
      </c>
      <c r="I12" s="29">
        <f ca="1">SUM('1.TT_TYEN:18.H_DUC'!I14)</f>
        <v>0</v>
      </c>
      <c r="J12" s="29">
        <f ca="1">$D12-$BD12</f>
        <v>3014.9199999999996</v>
      </c>
      <c r="K12" s="29">
        <f ca="1">SUM('1.TT_TYEN:18.H_DUC'!K14)</f>
        <v>10</v>
      </c>
      <c r="L12" s="29">
        <f ca="1">SUM('1.TT_TYEN:18.H_DUC'!L14)</f>
        <v>0</v>
      </c>
      <c r="M12" s="29">
        <f ca="1">SUM('1.TT_TYEN:18.H_DUC'!M14)</f>
        <v>0</v>
      </c>
      <c r="N12" s="29">
        <f ca="1">SUM('1.TT_TYEN:18.H_DUC'!N14)</f>
        <v>0</v>
      </c>
      <c r="O12" s="29">
        <f ca="1">SUM('1.TT_TYEN:18.H_DUC'!O14)</f>
        <v>0</v>
      </c>
      <c r="P12" s="29">
        <f ca="1">SUM('1.TT_TYEN:18.H_DUC'!P14)</f>
        <v>13</v>
      </c>
      <c r="Q12" s="29">
        <f t="shared" si="2"/>
        <v>187.06999999999996</v>
      </c>
      <c r="R12" s="29">
        <f ca="1">SUM('1.TT_TYEN:18.H_DUC'!R14)</f>
        <v>11</v>
      </c>
      <c r="S12" s="29">
        <f ca="1">SUM('1.TT_TYEN:18.H_DUC'!S14)</f>
        <v>0</v>
      </c>
      <c r="T12" s="29">
        <f ca="1">SUM('1.TT_TYEN:18.H_DUC'!T14)</f>
        <v>0</v>
      </c>
      <c r="U12" s="29">
        <f ca="1">SUM('1.TT_TYEN:18.H_DUC'!U14)</f>
        <v>0</v>
      </c>
      <c r="V12" s="29">
        <f ca="1">SUM('1.TT_TYEN:18.H_DUC'!V14)</f>
        <v>0</v>
      </c>
      <c r="W12" s="29">
        <f ca="1">SUM('1.TT_TYEN:18.H_DUC'!W14)</f>
        <v>9.5500000000000007</v>
      </c>
      <c r="X12" s="29">
        <f ca="1">SUM('1.TT_TYEN:18.H_DUC'!X14)</f>
        <v>10.44</v>
      </c>
      <c r="Y12" s="29">
        <f ca="1">SUM('1.TT_TYEN:18.H_DUC'!Y14)</f>
        <v>0</v>
      </c>
      <c r="Z12" s="29">
        <f t="shared" si="3"/>
        <v>105.81000000000002</v>
      </c>
      <c r="AA12" s="29">
        <f ca="1">SUM('1.TT_TYEN:18.H_DUC'!AA14)</f>
        <v>48.24</v>
      </c>
      <c r="AB12" s="29">
        <f ca="1">SUM('1.TT_TYEN:18.H_DUC'!AB14)</f>
        <v>7.1599999999999993</v>
      </c>
      <c r="AC12" s="29">
        <f ca="1">SUM('1.TT_TYEN:18.H_DUC'!AC14)</f>
        <v>42.31</v>
      </c>
      <c r="AD12" s="29">
        <f ca="1">SUM('1.TT_TYEN:18.H_DUC'!AD14)</f>
        <v>0.03</v>
      </c>
      <c r="AE12" s="29">
        <f ca="1">SUM('1.TT_TYEN:18.H_DUC'!AE14)</f>
        <v>0.13</v>
      </c>
      <c r="AF12" s="29">
        <f ca="1">SUM('1.TT_TYEN:18.H_DUC'!AF14)</f>
        <v>0.04</v>
      </c>
      <c r="AG12" s="29">
        <f ca="1">SUM('1.TT_TYEN:18.H_DUC'!AG14)</f>
        <v>2.1999999999999997</v>
      </c>
      <c r="AH12" s="29">
        <f ca="1">SUM('1.TT_TYEN:18.H_DUC'!AH14)</f>
        <v>3.9</v>
      </c>
      <c r="AI12" s="29">
        <f ca="1">SUM('1.TT_TYEN:18.H_DUC'!AI14)</f>
        <v>0</v>
      </c>
      <c r="AJ12" s="29">
        <f ca="1">SUM('1.TT_TYEN:18.H_DUC'!AJ14)</f>
        <v>0.5</v>
      </c>
      <c r="AK12" s="29">
        <f ca="1">SUM('1.TT_TYEN:18.H_DUC'!AK14)</f>
        <v>1.3</v>
      </c>
      <c r="AL12" s="29">
        <f ca="1">SUM('1.TT_TYEN:18.H_DUC'!AL14)</f>
        <v>0.01</v>
      </c>
      <c r="AM12" s="29">
        <f ca="1">SUM('1.TT_TYEN:18.H_DUC'!AM14)</f>
        <v>0</v>
      </c>
      <c r="AN12" s="29">
        <f ca="1">SUM('1.TT_TYEN:18.H_DUC'!AN14)</f>
        <v>0.04</v>
      </c>
      <c r="AO12" s="29">
        <f ca="1">SUM('1.TT_TYEN:18.H_DUC'!AO14)</f>
        <v>31.299999999999997</v>
      </c>
      <c r="AP12" s="29">
        <f ca="1">SUM('1.TT_TYEN:18.H_DUC'!AP14)</f>
        <v>8.35</v>
      </c>
      <c r="AQ12" s="29">
        <f ca="1">SUM('1.TT_TYEN:18.H_DUC'!AQ14)</f>
        <v>2.6</v>
      </c>
      <c r="AR12" s="29">
        <f ca="1">SUM('1.TT_TYEN:18.H_DUC'!AR14)</f>
        <v>0</v>
      </c>
      <c r="AS12" s="29">
        <f ca="1">SUM('1.TT_TYEN:18.H_DUC'!AS14)</f>
        <v>0</v>
      </c>
      <c r="AT12" s="29">
        <f ca="1">SUM('1.TT_TYEN:18.H_DUC'!AT14)</f>
        <v>0</v>
      </c>
      <c r="AU12" s="29">
        <f ca="1">SUM('1.TT_TYEN:18.H_DUC'!AU14)</f>
        <v>2.54</v>
      </c>
      <c r="AV12" s="29">
        <f ca="1">SUM('1.TT_TYEN:18.H_DUC'!AV14)</f>
        <v>1.93</v>
      </c>
      <c r="AW12" s="29">
        <f ca="1">SUM('1.TT_TYEN:18.H_DUC'!AW14)</f>
        <v>0</v>
      </c>
      <c r="AX12" s="29">
        <f ca="1">SUM('1.TT_TYEN:18.H_DUC'!AX14)</f>
        <v>3.5</v>
      </c>
      <c r="AY12" s="29">
        <f ca="1">SUM('1.TT_TYEN:18.H_DUC'!AY14)</f>
        <v>0</v>
      </c>
      <c r="AZ12" s="29">
        <f ca="1">SUM('1.TT_TYEN:18.H_DUC'!AZ14)</f>
        <v>0</v>
      </c>
      <c r="BA12" s="29">
        <f ca="1">SUM('1.TT_TYEN:18.H_DUC'!BA14)</f>
        <v>0</v>
      </c>
      <c r="BB12" s="29">
        <f ca="1">SUM('1.TT_TYEN:18.H_DUC'!BB14)</f>
        <v>0</v>
      </c>
      <c r="BC12" s="29">
        <f ca="1">SUM('1.TT_TYEN:18.H_DUC'!BC14)</f>
        <v>0</v>
      </c>
      <c r="BD12" s="29">
        <f t="shared" si="4"/>
        <v>210.06999999999996</v>
      </c>
      <c r="BE12" s="29">
        <f>J58-BD12</f>
        <v>-210.06999999999996</v>
      </c>
      <c r="BF12" s="29">
        <f t="shared" si="5"/>
        <v>3014.9199999999996</v>
      </c>
    </row>
    <row r="13" spans="1:59" ht="20.25" customHeight="1">
      <c r="A13" s="21" t="s">
        <v>377</v>
      </c>
      <c r="B13" s="25" t="s">
        <v>378</v>
      </c>
      <c r="C13" s="29" t="s">
        <v>308</v>
      </c>
      <c r="D13" s="29">
        <f ca="1">SUM('1.TT_TYEN:18.H_DUC'!D15)</f>
        <v>14762.749999999998</v>
      </c>
      <c r="E13" s="29">
        <f ca="1">SUM(F13:J13,L13:P13)</f>
        <v>6.7</v>
      </c>
      <c r="F13" s="29">
        <f ca="1">SUM('1.TT_TYEN:18.H_DUC'!F15)</f>
        <v>0</v>
      </c>
      <c r="G13" s="29">
        <f ca="1">SUM('1.TT_TYEN:18.H_DUC'!G15)</f>
        <v>0</v>
      </c>
      <c r="H13" s="29">
        <f ca="1">SUM('1.TT_TYEN:18.H_DUC'!H15)</f>
        <v>0</v>
      </c>
      <c r="I13" s="29">
        <f ca="1">SUM('1.TT_TYEN:18.H_DUC'!I15)</f>
        <v>0</v>
      </c>
      <c r="J13" s="29">
        <f ca="1">SUM('1.TT_TYEN:18.H_DUC'!J15)</f>
        <v>0</v>
      </c>
      <c r="K13" s="29">
        <f ca="1">$D13-$BD13</f>
        <v>14307.914999999999</v>
      </c>
      <c r="L13" s="29">
        <f ca="1">SUM('1.TT_TYEN:18.H_DUC'!L15)</f>
        <v>0</v>
      </c>
      <c r="M13" s="29">
        <f ca="1">SUM('1.TT_TYEN:18.H_DUC'!M15)</f>
        <v>0</v>
      </c>
      <c r="N13" s="29">
        <f ca="1">SUM('1.TT_TYEN:18.H_DUC'!N15)</f>
        <v>0</v>
      </c>
      <c r="O13" s="29">
        <f ca="1">SUM('1.TT_TYEN:18.H_DUC'!O15)</f>
        <v>0</v>
      </c>
      <c r="P13" s="29">
        <f ca="1">SUM('1.TT_TYEN:18.H_DUC'!P15)</f>
        <v>6.7</v>
      </c>
      <c r="Q13" s="29">
        <f t="shared" si="2"/>
        <v>448.13499999999993</v>
      </c>
      <c r="R13" s="29">
        <f ca="1">SUM('1.TT_TYEN:18.H_DUC'!R15)</f>
        <v>0.8</v>
      </c>
      <c r="S13" s="29">
        <f ca="1">SUM('1.TT_TYEN:18.H_DUC'!S15)</f>
        <v>0.26</v>
      </c>
      <c r="T13" s="29">
        <f ca="1">SUM('1.TT_TYEN:18.H_DUC'!T15)</f>
        <v>0</v>
      </c>
      <c r="U13" s="29">
        <f ca="1">SUM('1.TT_TYEN:18.H_DUC'!U15)</f>
        <v>0</v>
      </c>
      <c r="V13" s="29">
        <f ca="1">SUM('1.TT_TYEN:18.H_DUC'!V15)</f>
        <v>27</v>
      </c>
      <c r="W13" s="29">
        <f ca="1">SUM('1.TT_TYEN:18.H_DUC'!W15)</f>
        <v>50.38</v>
      </c>
      <c r="X13" s="29">
        <f ca="1">SUM('1.TT_TYEN:18.H_DUC'!X15)</f>
        <v>75.02</v>
      </c>
      <c r="Y13" s="29">
        <f ca="1">SUM('1.TT_TYEN:18.H_DUC'!Y15)</f>
        <v>12</v>
      </c>
      <c r="Z13" s="29">
        <f t="shared" si="3"/>
        <v>174.56500000000003</v>
      </c>
      <c r="AA13" s="29">
        <f ca="1">SUM('1.TT_TYEN:18.H_DUC'!AA15)</f>
        <v>118.98000000000002</v>
      </c>
      <c r="AB13" s="29">
        <f ca="1">SUM('1.TT_TYEN:18.H_DUC'!AB15)</f>
        <v>2.8400000000000003</v>
      </c>
      <c r="AC13" s="29">
        <f ca="1">SUM('1.TT_TYEN:18.H_DUC'!AC15)</f>
        <v>33.795000000000002</v>
      </c>
      <c r="AD13" s="29">
        <f ca="1">SUM('1.TT_TYEN:18.H_DUC'!AD15)</f>
        <v>0.02</v>
      </c>
      <c r="AE13" s="29">
        <f ca="1">SUM('1.TT_TYEN:18.H_DUC'!AE15)</f>
        <v>0.53</v>
      </c>
      <c r="AF13" s="29">
        <f ca="1">SUM('1.TT_TYEN:18.H_DUC'!AF15)</f>
        <v>1.1000000000000001</v>
      </c>
      <c r="AG13" s="29">
        <f ca="1">SUM('1.TT_TYEN:18.H_DUC'!AG15)</f>
        <v>10.430000000000001</v>
      </c>
      <c r="AH13" s="29">
        <f ca="1">SUM('1.TT_TYEN:18.H_DUC'!AH15)</f>
        <v>5.3699999999999992</v>
      </c>
      <c r="AI13" s="29">
        <f ca="1">SUM('1.TT_TYEN:18.H_DUC'!AI15)</f>
        <v>0</v>
      </c>
      <c r="AJ13" s="29">
        <f ca="1">SUM('1.TT_TYEN:18.H_DUC'!AJ15)</f>
        <v>0.5</v>
      </c>
      <c r="AK13" s="29">
        <f ca="1">SUM('1.TT_TYEN:18.H_DUC'!AK15)</f>
        <v>1</v>
      </c>
      <c r="AL13" s="29">
        <f ca="1">SUM('1.TT_TYEN:18.H_DUC'!AL15)</f>
        <v>0.96</v>
      </c>
      <c r="AM13" s="29">
        <f ca="1">SUM('1.TT_TYEN:18.H_DUC'!AM15)</f>
        <v>0</v>
      </c>
      <c r="AN13" s="29">
        <f ca="1">SUM('1.TT_TYEN:18.H_DUC'!AN15)</f>
        <v>0.53</v>
      </c>
      <c r="AO13" s="29">
        <f ca="1">SUM('1.TT_TYEN:18.H_DUC'!AO15)</f>
        <v>62.809999999999995</v>
      </c>
      <c r="AP13" s="29">
        <f ca="1">SUM('1.TT_TYEN:18.H_DUC'!AP15)</f>
        <v>26.99</v>
      </c>
      <c r="AQ13" s="29">
        <f ca="1">SUM('1.TT_TYEN:18.H_DUC'!AQ15)</f>
        <v>2.94</v>
      </c>
      <c r="AR13" s="29">
        <f ca="1">SUM('1.TT_TYEN:18.H_DUC'!AR15)</f>
        <v>0</v>
      </c>
      <c r="AS13" s="29">
        <f ca="1">SUM('1.TT_TYEN:18.H_DUC'!AS15)</f>
        <v>0</v>
      </c>
      <c r="AT13" s="29">
        <f ca="1">SUM('1.TT_TYEN:18.H_DUC'!AT15)</f>
        <v>3.5599999999999996</v>
      </c>
      <c r="AU13" s="29">
        <f ca="1">SUM('1.TT_TYEN:18.H_DUC'!AU15)</f>
        <v>5.82</v>
      </c>
      <c r="AV13" s="29">
        <f ca="1">SUM('1.TT_TYEN:18.H_DUC'!AV15)</f>
        <v>1</v>
      </c>
      <c r="AW13" s="29">
        <f ca="1">SUM('1.TT_TYEN:18.H_DUC'!AW15)</f>
        <v>0</v>
      </c>
      <c r="AX13" s="29">
        <f ca="1">SUM('1.TT_TYEN:18.H_DUC'!AX15)</f>
        <v>3.5</v>
      </c>
      <c r="AY13" s="29">
        <f ca="1">SUM('1.TT_TYEN:18.H_DUC'!AY15)</f>
        <v>0</v>
      </c>
      <c r="AZ13" s="29">
        <f ca="1">SUM('1.TT_TYEN:18.H_DUC'!AZ15)</f>
        <v>0</v>
      </c>
      <c r="BA13" s="29">
        <f ca="1">SUM('1.TT_TYEN:18.H_DUC'!BA15)</f>
        <v>0</v>
      </c>
      <c r="BB13" s="29">
        <f ca="1">SUM('1.TT_TYEN:18.H_DUC'!BB15)</f>
        <v>0</v>
      </c>
      <c r="BC13" s="29">
        <f ca="1">SUM('1.TT_TYEN:18.H_DUC'!BC15)</f>
        <v>0</v>
      </c>
      <c r="BD13" s="29">
        <f t="shared" si="4"/>
        <v>454.83499999999992</v>
      </c>
      <c r="BE13" s="29">
        <f>K58-BD13</f>
        <v>483.46499999999992</v>
      </c>
      <c r="BF13" s="29">
        <f t="shared" si="5"/>
        <v>15246.214999999998</v>
      </c>
    </row>
    <row r="14" spans="1:59" ht="20.25" customHeight="1">
      <c r="A14" s="21" t="s">
        <v>379</v>
      </c>
      <c r="B14" s="25" t="s">
        <v>380</v>
      </c>
      <c r="C14" s="208" t="s">
        <v>309</v>
      </c>
      <c r="D14" s="29">
        <f ca="1">SUM('1.TT_TYEN:18.H_DUC'!D16)</f>
        <v>8794.18</v>
      </c>
      <c r="E14" s="29">
        <f ca="1">SUM(F14:K14,M14:P14)</f>
        <v>0</v>
      </c>
      <c r="F14" s="29">
        <f ca="1">SUM('1.TT_TYEN:18.H_DUC'!F16)</f>
        <v>0</v>
      </c>
      <c r="G14" s="29">
        <f ca="1">SUM('1.TT_TYEN:18.H_DUC'!G16)</f>
        <v>0</v>
      </c>
      <c r="H14" s="29">
        <f ca="1">SUM('1.TT_TYEN:18.H_DUC'!H16)</f>
        <v>0</v>
      </c>
      <c r="I14" s="29">
        <f ca="1">SUM('1.TT_TYEN:18.H_DUC'!I16)</f>
        <v>0</v>
      </c>
      <c r="J14" s="29">
        <f ca="1">SUM('1.TT_TYEN:18.H_DUC'!J16)</f>
        <v>0</v>
      </c>
      <c r="K14" s="29">
        <f ca="1">SUM('1.TT_TYEN:18.H_DUC'!K16)</f>
        <v>0</v>
      </c>
      <c r="L14" s="29">
        <f ca="1">$D14-$BD14</f>
        <v>8788.25</v>
      </c>
      <c r="M14" s="29">
        <f ca="1">SUM('1.TT_TYEN:18.H_DUC'!M16)</f>
        <v>0</v>
      </c>
      <c r="N14" s="29">
        <f ca="1">SUM('1.TT_TYEN:18.H_DUC'!N16)</f>
        <v>0</v>
      </c>
      <c r="O14" s="29">
        <f ca="1">SUM('1.TT_TYEN:18.H_DUC'!O16)</f>
        <v>0</v>
      </c>
      <c r="P14" s="29">
        <f ca="1">SUM('1.TT_TYEN:18.H_DUC'!P16)</f>
        <v>0</v>
      </c>
      <c r="Q14" s="29">
        <f t="shared" si="2"/>
        <v>5.9300000000000006</v>
      </c>
      <c r="R14" s="29">
        <f ca="1">SUM('1.TT_TYEN:18.H_DUC'!R16)</f>
        <v>0</v>
      </c>
      <c r="S14" s="29">
        <f ca="1">SUM('1.TT_TYEN:18.H_DUC'!S16)</f>
        <v>0</v>
      </c>
      <c r="T14" s="29">
        <f ca="1">SUM('1.TT_TYEN:18.H_DUC'!T16)</f>
        <v>0</v>
      </c>
      <c r="U14" s="29">
        <f ca="1">SUM('1.TT_TYEN:18.H_DUC'!U16)</f>
        <v>0</v>
      </c>
      <c r="V14" s="29">
        <f ca="1">SUM('1.TT_TYEN:18.H_DUC'!V16)</f>
        <v>0</v>
      </c>
      <c r="W14" s="29">
        <f ca="1">SUM('1.TT_TYEN:18.H_DUC'!W16)</f>
        <v>0</v>
      </c>
      <c r="X14" s="29">
        <f ca="1">SUM('1.TT_TYEN:18.H_DUC'!X16)</f>
        <v>0</v>
      </c>
      <c r="Y14" s="29">
        <f ca="1">SUM('1.TT_TYEN:18.H_DUC'!Y16)</f>
        <v>0</v>
      </c>
      <c r="Z14" s="29">
        <f t="shared" si="3"/>
        <v>5.9300000000000006</v>
      </c>
      <c r="AA14" s="29">
        <f ca="1">SUM('1.TT_TYEN:18.H_DUC'!AA16)</f>
        <v>5.9300000000000006</v>
      </c>
      <c r="AB14" s="29">
        <f ca="1">SUM('1.TT_TYEN:18.H_DUC'!AB16)</f>
        <v>0</v>
      </c>
      <c r="AC14" s="29">
        <f ca="1">SUM('1.TT_TYEN:18.H_DUC'!AC16)</f>
        <v>0</v>
      </c>
      <c r="AD14" s="29">
        <f ca="1">SUM('1.TT_TYEN:18.H_DUC'!AD16)</f>
        <v>0</v>
      </c>
      <c r="AE14" s="29">
        <f ca="1">SUM('1.TT_TYEN:18.H_DUC'!AE16)</f>
        <v>0</v>
      </c>
      <c r="AF14" s="29">
        <f ca="1">SUM('1.TT_TYEN:18.H_DUC'!AF16)</f>
        <v>0</v>
      </c>
      <c r="AG14" s="29">
        <f ca="1">SUM('1.TT_TYEN:18.H_DUC'!AG16)</f>
        <v>0</v>
      </c>
      <c r="AH14" s="29">
        <f ca="1">SUM('1.TT_TYEN:18.H_DUC'!AH16)</f>
        <v>0</v>
      </c>
      <c r="AI14" s="29">
        <f ca="1">SUM('1.TT_TYEN:18.H_DUC'!AI16)</f>
        <v>0</v>
      </c>
      <c r="AJ14" s="29">
        <f ca="1">SUM('1.TT_TYEN:18.H_DUC'!AJ16)</f>
        <v>0</v>
      </c>
      <c r="AK14" s="29">
        <f ca="1">SUM('1.TT_TYEN:18.H_DUC'!AK16)</f>
        <v>0</v>
      </c>
      <c r="AL14" s="29">
        <f ca="1">SUM('1.TT_TYEN:18.H_DUC'!AL16)</f>
        <v>0</v>
      </c>
      <c r="AM14" s="29">
        <f ca="1">SUM('1.TT_TYEN:18.H_DUC'!AM16)</f>
        <v>0</v>
      </c>
      <c r="AN14" s="29">
        <f ca="1">SUM('1.TT_TYEN:18.H_DUC'!AN16)</f>
        <v>0</v>
      </c>
      <c r="AO14" s="29">
        <f ca="1">SUM('1.TT_TYEN:18.H_DUC'!AO16)</f>
        <v>0</v>
      </c>
      <c r="AP14" s="29">
        <f ca="1">SUM('1.TT_TYEN:18.H_DUC'!AP16)</f>
        <v>0</v>
      </c>
      <c r="AQ14" s="29">
        <f ca="1">SUM('1.TT_TYEN:18.H_DUC'!AQ16)</f>
        <v>0</v>
      </c>
      <c r="AR14" s="29">
        <f ca="1">SUM('1.TT_TYEN:18.H_DUC'!AR16)</f>
        <v>0</v>
      </c>
      <c r="AS14" s="29">
        <f ca="1">SUM('1.TT_TYEN:18.H_DUC'!AS16)</f>
        <v>0</v>
      </c>
      <c r="AT14" s="29">
        <f ca="1">SUM('1.TT_TYEN:18.H_DUC'!AT16)</f>
        <v>0</v>
      </c>
      <c r="AU14" s="29">
        <f ca="1">SUM('1.TT_TYEN:18.H_DUC'!AU16)</f>
        <v>0</v>
      </c>
      <c r="AV14" s="29">
        <f ca="1">SUM('1.TT_TYEN:18.H_DUC'!AV16)</f>
        <v>0</v>
      </c>
      <c r="AW14" s="29">
        <f ca="1">SUM('1.TT_TYEN:18.H_DUC'!AW16)</f>
        <v>0</v>
      </c>
      <c r="AX14" s="29">
        <f ca="1">SUM('1.TT_TYEN:18.H_DUC'!AX16)</f>
        <v>0</v>
      </c>
      <c r="AY14" s="29">
        <f ca="1">SUM('1.TT_TYEN:18.H_DUC'!AY16)</f>
        <v>0</v>
      </c>
      <c r="AZ14" s="29">
        <f ca="1">SUM('1.TT_TYEN:18.H_DUC'!AZ16)</f>
        <v>0</v>
      </c>
      <c r="BA14" s="29">
        <f ca="1">SUM('1.TT_TYEN:18.H_DUC'!BA16)</f>
        <v>0</v>
      </c>
      <c r="BB14" s="29">
        <f ca="1">SUM('1.TT_TYEN:18.H_DUC'!BB16)</f>
        <v>0</v>
      </c>
      <c r="BC14" s="29">
        <f ca="1">SUM('1.TT_TYEN:18.H_DUC'!BC16)</f>
        <v>0</v>
      </c>
      <c r="BD14" s="29">
        <f t="shared" si="4"/>
        <v>5.9300000000000006</v>
      </c>
      <c r="BE14" s="29">
        <f>L58-BD14</f>
        <v>-5.9300000000000006</v>
      </c>
      <c r="BF14" s="29">
        <f t="shared" si="5"/>
        <v>8788.25</v>
      </c>
    </row>
    <row r="15" spans="1:59" ht="20.25" customHeight="1">
      <c r="A15" s="21" t="s">
        <v>381</v>
      </c>
      <c r="B15" s="174" t="s">
        <v>382</v>
      </c>
      <c r="C15" s="29" t="s">
        <v>310</v>
      </c>
      <c r="D15" s="29">
        <f ca="1">SUM('1.TT_TYEN:18.H_DUC'!D17)</f>
        <v>5559.73</v>
      </c>
      <c r="E15" s="29">
        <f ca="1">SUM(F15:L15,N15:P15)</f>
        <v>0</v>
      </c>
      <c r="F15" s="29">
        <f ca="1">SUM('1.TT_TYEN:18.H_DUC'!F17)</f>
        <v>0</v>
      </c>
      <c r="G15" s="29">
        <f ca="1">SUM('1.TT_TYEN:18.H_DUC'!G17)</f>
        <v>0</v>
      </c>
      <c r="H15" s="29">
        <f ca="1">SUM('1.TT_TYEN:18.H_DUC'!H17)</f>
        <v>0</v>
      </c>
      <c r="I15" s="29">
        <f ca="1">SUM('1.TT_TYEN:18.H_DUC'!I17)</f>
        <v>0</v>
      </c>
      <c r="J15" s="29">
        <f ca="1">SUM('1.TT_TYEN:18.H_DUC'!J17)</f>
        <v>0</v>
      </c>
      <c r="K15" s="29">
        <f ca="1">SUM('1.TT_TYEN:18.H_DUC'!K17)</f>
        <v>0</v>
      </c>
      <c r="L15" s="29">
        <f ca="1">SUM('1.TT_TYEN:18.H_DUC'!L17)</f>
        <v>0</v>
      </c>
      <c r="M15" s="29">
        <f ca="1">$D15-$BD15</f>
        <v>5559.0599999999995</v>
      </c>
      <c r="N15" s="29">
        <f ca="1">SUM('1.TT_TYEN:18.H_DUC'!N17)</f>
        <v>0</v>
      </c>
      <c r="O15" s="29">
        <f ca="1">SUM('1.TT_TYEN:18.H_DUC'!O17)</f>
        <v>0</v>
      </c>
      <c r="P15" s="29">
        <f ca="1">SUM('1.TT_TYEN:18.H_DUC'!P17)</f>
        <v>0</v>
      </c>
      <c r="Q15" s="29">
        <f t="shared" si="2"/>
        <v>0.66999999999999993</v>
      </c>
      <c r="R15" s="29">
        <f ca="1">SUM('1.TT_TYEN:18.H_DUC'!R17)</f>
        <v>0</v>
      </c>
      <c r="S15" s="29">
        <f ca="1">SUM('1.TT_TYEN:18.H_DUC'!S17)</f>
        <v>0</v>
      </c>
      <c r="T15" s="29">
        <f ca="1">SUM('1.TT_TYEN:18.H_DUC'!T17)</f>
        <v>0</v>
      </c>
      <c r="U15" s="29">
        <f ca="1">SUM('1.TT_TYEN:18.H_DUC'!U17)</f>
        <v>0</v>
      </c>
      <c r="V15" s="29">
        <f ca="1">SUM('1.TT_TYEN:18.H_DUC'!V17)</f>
        <v>0</v>
      </c>
      <c r="W15" s="29">
        <f ca="1">SUM('1.TT_TYEN:18.H_DUC'!W17)</f>
        <v>0</v>
      </c>
      <c r="X15" s="29">
        <f ca="1">SUM('1.TT_TYEN:18.H_DUC'!X17)</f>
        <v>0</v>
      </c>
      <c r="Y15" s="29">
        <f ca="1">SUM('1.TT_TYEN:18.H_DUC'!Y17)</f>
        <v>0</v>
      </c>
      <c r="Z15" s="29">
        <f t="shared" si="3"/>
        <v>0.66999999999999993</v>
      </c>
      <c r="AA15" s="29">
        <f ca="1">SUM('1.TT_TYEN:18.H_DUC'!AA17)</f>
        <v>0.6</v>
      </c>
      <c r="AB15" s="29">
        <f ca="1">SUM('1.TT_TYEN:18.H_DUC'!AB17)</f>
        <v>0</v>
      </c>
      <c r="AC15" s="29">
        <f ca="1">SUM('1.TT_TYEN:18.H_DUC'!AC17)</f>
        <v>7.0000000000000007E-2</v>
      </c>
      <c r="AD15" s="29">
        <f ca="1">SUM('1.TT_TYEN:18.H_DUC'!AD17)</f>
        <v>0</v>
      </c>
      <c r="AE15" s="29">
        <f ca="1">SUM('1.TT_TYEN:18.H_DUC'!AE17)</f>
        <v>0</v>
      </c>
      <c r="AF15" s="29">
        <f ca="1">SUM('1.TT_TYEN:18.H_DUC'!AF17)</f>
        <v>0</v>
      </c>
      <c r="AG15" s="29">
        <f ca="1">SUM('1.TT_TYEN:18.H_DUC'!AG17)</f>
        <v>0</v>
      </c>
      <c r="AH15" s="29">
        <f ca="1">SUM('1.TT_TYEN:18.H_DUC'!AH17)</f>
        <v>0</v>
      </c>
      <c r="AI15" s="29">
        <f ca="1">SUM('1.TT_TYEN:18.H_DUC'!AI17)</f>
        <v>0</v>
      </c>
      <c r="AJ15" s="29">
        <f ca="1">SUM('1.TT_TYEN:18.H_DUC'!AJ17)</f>
        <v>0</v>
      </c>
      <c r="AK15" s="29">
        <f ca="1">SUM('1.TT_TYEN:18.H_DUC'!AK17)</f>
        <v>0</v>
      </c>
      <c r="AL15" s="29">
        <f ca="1">SUM('1.TT_TYEN:18.H_DUC'!AL17)</f>
        <v>0</v>
      </c>
      <c r="AM15" s="29">
        <f ca="1">SUM('1.TT_TYEN:18.H_DUC'!AM17)</f>
        <v>0</v>
      </c>
      <c r="AN15" s="29">
        <f ca="1">SUM('1.TT_TYEN:18.H_DUC'!AN17)</f>
        <v>0</v>
      </c>
      <c r="AO15" s="29">
        <f ca="1">SUM('1.TT_TYEN:18.H_DUC'!AO17)</f>
        <v>0</v>
      </c>
      <c r="AP15" s="29">
        <f ca="1">SUM('1.TT_TYEN:18.H_DUC'!AP17)</f>
        <v>0</v>
      </c>
      <c r="AQ15" s="29">
        <f ca="1">SUM('1.TT_TYEN:18.H_DUC'!AQ17)</f>
        <v>0</v>
      </c>
      <c r="AR15" s="29">
        <f ca="1">SUM('1.TT_TYEN:18.H_DUC'!AR17)</f>
        <v>0</v>
      </c>
      <c r="AS15" s="29">
        <f ca="1">SUM('1.TT_TYEN:18.H_DUC'!AS17)</f>
        <v>0</v>
      </c>
      <c r="AT15" s="29">
        <f ca="1">SUM('1.TT_TYEN:18.H_DUC'!AT17)</f>
        <v>0</v>
      </c>
      <c r="AU15" s="29">
        <f ca="1">SUM('1.TT_TYEN:18.H_DUC'!AU17)</f>
        <v>0</v>
      </c>
      <c r="AV15" s="29">
        <f ca="1">SUM('1.TT_TYEN:18.H_DUC'!AV17)</f>
        <v>0</v>
      </c>
      <c r="AW15" s="29">
        <f ca="1">SUM('1.TT_TYEN:18.H_DUC'!AW17)</f>
        <v>0</v>
      </c>
      <c r="AX15" s="29">
        <f ca="1">SUM('1.TT_TYEN:18.H_DUC'!AX17)</f>
        <v>0</v>
      </c>
      <c r="AY15" s="29">
        <f ca="1">SUM('1.TT_TYEN:18.H_DUC'!AY17)</f>
        <v>0</v>
      </c>
      <c r="AZ15" s="29">
        <f ca="1">SUM('1.TT_TYEN:18.H_DUC'!AZ17)</f>
        <v>0</v>
      </c>
      <c r="BA15" s="29">
        <f ca="1">SUM('1.TT_TYEN:18.H_DUC'!BA17)</f>
        <v>0</v>
      </c>
      <c r="BB15" s="29">
        <f ca="1">SUM('1.TT_TYEN:18.H_DUC'!BB17)</f>
        <v>0</v>
      </c>
      <c r="BC15" s="29">
        <f ca="1">SUM('1.TT_TYEN:18.H_DUC'!BC17)</f>
        <v>0</v>
      </c>
      <c r="BD15" s="29">
        <f t="shared" si="4"/>
        <v>0.66999999999999993</v>
      </c>
      <c r="BE15" s="29">
        <f>M58-BD15</f>
        <v>-0.66999999999999993</v>
      </c>
      <c r="BF15" s="29">
        <f t="shared" si="5"/>
        <v>5559.0599999999995</v>
      </c>
    </row>
    <row r="16" spans="1:59" ht="20.25" customHeight="1">
      <c r="A16" s="174" t="s">
        <v>383</v>
      </c>
      <c r="B16" s="209" t="s">
        <v>384</v>
      </c>
      <c r="C16" s="208" t="s">
        <v>311</v>
      </c>
      <c r="D16" s="29">
        <f ca="1">SUM('1.TT_TYEN:18.H_DUC'!D18)</f>
        <v>47938.42</v>
      </c>
      <c r="E16" s="29">
        <f ca="1">SUM(F16:M16,O16:P16)</f>
        <v>937.89999999999986</v>
      </c>
      <c r="F16" s="29">
        <f ca="1">SUM('1.TT_TYEN:18.H_DUC'!F18)</f>
        <v>0</v>
      </c>
      <c r="G16" s="29">
        <f ca="1">SUM('1.TT_TYEN:18.H_DUC'!G18)</f>
        <v>0</v>
      </c>
      <c r="H16" s="29">
        <f ca="1">SUM('1.TT_TYEN:18.H_DUC'!H18)</f>
        <v>0</v>
      </c>
      <c r="I16" s="29">
        <f ca="1">SUM('1.TT_TYEN:18.H_DUC'!I18)</f>
        <v>0</v>
      </c>
      <c r="J16" s="29">
        <f ca="1">SUM('1.TT_TYEN:18.H_DUC'!J18)</f>
        <v>0</v>
      </c>
      <c r="K16" s="29">
        <f ca="1">SUM('1.TT_TYEN:18.H_DUC'!K18)</f>
        <v>928.29999999999984</v>
      </c>
      <c r="L16" s="29">
        <f ca="1">SUM('1.TT_TYEN:18.H_DUC'!L18)</f>
        <v>0</v>
      </c>
      <c r="M16" s="29">
        <f ca="1">SUM('1.TT_TYEN:18.H_DUC'!M18)</f>
        <v>0</v>
      </c>
      <c r="N16" s="29">
        <f ca="1">$D16-$BD16</f>
        <v>46324.04</v>
      </c>
      <c r="O16" s="29">
        <f ca="1">SUM('1.TT_TYEN:18.H_DUC'!O18)</f>
        <v>0</v>
      </c>
      <c r="P16" s="29">
        <f ca="1">SUM('1.TT_TYEN:18.H_DUC'!P18)</f>
        <v>9.6</v>
      </c>
      <c r="Q16" s="29">
        <f t="shared" si="2"/>
        <v>676.48</v>
      </c>
      <c r="R16" s="29">
        <f ca="1">SUM('1.TT_TYEN:18.H_DUC'!R18)</f>
        <v>37.1</v>
      </c>
      <c r="S16" s="29">
        <f ca="1">SUM('1.TT_TYEN:18.H_DUC'!S18)</f>
        <v>0</v>
      </c>
      <c r="T16" s="29">
        <f ca="1">SUM('1.TT_TYEN:18.H_DUC'!T18)</f>
        <v>0</v>
      </c>
      <c r="U16" s="29">
        <f ca="1">SUM('1.TT_TYEN:18.H_DUC'!U18)</f>
        <v>0</v>
      </c>
      <c r="V16" s="29">
        <f ca="1">SUM('1.TT_TYEN:18.H_DUC'!V18)</f>
        <v>29.05</v>
      </c>
      <c r="W16" s="29">
        <f ca="1">SUM('1.TT_TYEN:18.H_DUC'!W18)</f>
        <v>11.93</v>
      </c>
      <c r="X16" s="29">
        <f ca="1">SUM('1.TT_TYEN:18.H_DUC'!X18)</f>
        <v>67.849999999999994</v>
      </c>
      <c r="Y16" s="29">
        <f ca="1">SUM('1.TT_TYEN:18.H_DUC'!Y18)</f>
        <v>190.92000000000002</v>
      </c>
      <c r="Z16" s="29">
        <f t="shared" si="3"/>
        <v>119.74000000000001</v>
      </c>
      <c r="AA16" s="29">
        <f ca="1">SUM('1.TT_TYEN:18.H_DUC'!AA18)</f>
        <v>78.89</v>
      </c>
      <c r="AB16" s="29">
        <f ca="1">SUM('1.TT_TYEN:18.H_DUC'!AB18)</f>
        <v>5.01</v>
      </c>
      <c r="AC16" s="29">
        <f ca="1">SUM('1.TT_TYEN:18.H_DUC'!AC18)</f>
        <v>26.299999999999997</v>
      </c>
      <c r="AD16" s="29">
        <f ca="1">SUM('1.TT_TYEN:18.H_DUC'!AD18)</f>
        <v>0.04</v>
      </c>
      <c r="AE16" s="29">
        <f ca="1">SUM('1.TT_TYEN:18.H_DUC'!AE18)</f>
        <v>0.33</v>
      </c>
      <c r="AF16" s="29">
        <f ca="1">SUM('1.TT_TYEN:18.H_DUC'!AF18)</f>
        <v>0.16</v>
      </c>
      <c r="AG16" s="29">
        <f ca="1">SUM('1.TT_TYEN:18.H_DUC'!AG18)</f>
        <v>3.53</v>
      </c>
      <c r="AH16" s="29">
        <f ca="1">SUM('1.TT_TYEN:18.H_DUC'!AH18)</f>
        <v>3.53</v>
      </c>
      <c r="AI16" s="29">
        <f ca="1">SUM('1.TT_TYEN:18.H_DUC'!AI18)</f>
        <v>0</v>
      </c>
      <c r="AJ16" s="29">
        <f ca="1">SUM('1.TT_TYEN:18.H_DUC'!AJ18)</f>
        <v>0</v>
      </c>
      <c r="AK16" s="29">
        <f ca="1">SUM('1.TT_TYEN:18.H_DUC'!AK18)</f>
        <v>1.95</v>
      </c>
      <c r="AL16" s="29">
        <f ca="1">SUM('1.TT_TYEN:18.H_DUC'!AL18)</f>
        <v>3.11</v>
      </c>
      <c r="AM16" s="29">
        <f ca="1">SUM('1.TT_TYEN:18.H_DUC'!AM18)</f>
        <v>0</v>
      </c>
      <c r="AN16" s="29">
        <f ca="1">SUM('1.TT_TYEN:18.H_DUC'!AN18)</f>
        <v>15.93</v>
      </c>
      <c r="AO16" s="29">
        <f ca="1">SUM('1.TT_TYEN:18.H_DUC'!AO18)</f>
        <v>23.279999999999998</v>
      </c>
      <c r="AP16" s="29">
        <f ca="1">SUM('1.TT_TYEN:18.H_DUC'!AP18)</f>
        <v>15.7</v>
      </c>
      <c r="AQ16" s="29">
        <f ca="1">SUM('1.TT_TYEN:18.H_DUC'!AQ18)</f>
        <v>0.3</v>
      </c>
      <c r="AR16" s="29">
        <f ca="1">SUM('1.TT_TYEN:18.H_DUC'!AR18)</f>
        <v>0</v>
      </c>
      <c r="AS16" s="29">
        <f ca="1">SUM('1.TT_TYEN:18.H_DUC'!AS18)</f>
        <v>0</v>
      </c>
      <c r="AT16" s="29">
        <f ca="1">SUM('1.TT_TYEN:18.H_DUC'!AT18)</f>
        <v>1.8</v>
      </c>
      <c r="AU16" s="29">
        <f ca="1">SUM('1.TT_TYEN:18.H_DUC'!AU18)</f>
        <v>42.070000000000007</v>
      </c>
      <c r="AV16" s="29">
        <f ca="1">SUM('1.TT_TYEN:18.H_DUC'!AV18)</f>
        <v>117.7</v>
      </c>
      <c r="AW16" s="29">
        <f ca="1">SUM('1.TT_TYEN:18.H_DUC'!AW18)</f>
        <v>0</v>
      </c>
      <c r="AX16" s="29">
        <f ca="1">SUM('1.TT_TYEN:18.H_DUC'!AX18)</f>
        <v>0</v>
      </c>
      <c r="AY16" s="29">
        <f ca="1">SUM('1.TT_TYEN:18.H_DUC'!AY18)</f>
        <v>0</v>
      </c>
      <c r="AZ16" s="29">
        <f ca="1">SUM('1.TT_TYEN:18.H_DUC'!AZ18)</f>
        <v>0</v>
      </c>
      <c r="BA16" s="29">
        <f ca="1">SUM('1.TT_TYEN:18.H_DUC'!BA18)</f>
        <v>0</v>
      </c>
      <c r="BB16" s="29">
        <f ca="1">SUM('1.TT_TYEN:18.H_DUC'!BB18)</f>
        <v>0</v>
      </c>
      <c r="BC16" s="29">
        <f ca="1">SUM('1.TT_TYEN:18.H_DUC'!BC18)</f>
        <v>0</v>
      </c>
      <c r="BD16" s="29">
        <f t="shared" si="4"/>
        <v>1614.3799999999999</v>
      </c>
      <c r="BE16" s="29">
        <f>N58-BD16</f>
        <v>-1614.3799999999999</v>
      </c>
      <c r="BF16" s="29">
        <f t="shared" si="5"/>
        <v>46324.04</v>
      </c>
    </row>
    <row r="17" spans="1:58" ht="20.25" customHeight="1">
      <c r="A17" s="25" t="s">
        <v>385</v>
      </c>
      <c r="B17" s="174" t="s">
        <v>386</v>
      </c>
      <c r="C17" s="29" t="s">
        <v>312</v>
      </c>
      <c r="D17" s="29">
        <f ca="1">SUM('1.TT_TYEN:18.H_DUC'!D19)</f>
        <v>752.94999999999993</v>
      </c>
      <c r="E17" s="29">
        <f ca="1">SUM(F17:N17,P17)</f>
        <v>1.7</v>
      </c>
      <c r="F17" s="29">
        <f ca="1">SUM('1.TT_TYEN:18.H_DUC'!F19)</f>
        <v>0</v>
      </c>
      <c r="G17" s="29">
        <f ca="1">SUM('1.TT_TYEN:18.H_DUC'!G19)</f>
        <v>0</v>
      </c>
      <c r="H17" s="29">
        <f ca="1">SUM('1.TT_TYEN:18.H_DUC'!H19)</f>
        <v>0</v>
      </c>
      <c r="I17" s="29">
        <f ca="1">SUM('1.TT_TYEN:18.H_DUC'!I19)</f>
        <v>0</v>
      </c>
      <c r="J17" s="29">
        <f ca="1">SUM('1.TT_TYEN:18.H_DUC'!J19)</f>
        <v>0</v>
      </c>
      <c r="K17" s="29">
        <f ca="1">SUM('1.TT_TYEN:18.H_DUC'!K19)</f>
        <v>0</v>
      </c>
      <c r="L17" s="29">
        <f ca="1">SUM('1.TT_TYEN:18.H_DUC'!L19)</f>
        <v>0</v>
      </c>
      <c r="M17" s="29">
        <f ca="1">SUM('1.TT_TYEN:18.H_DUC'!M19)</f>
        <v>0</v>
      </c>
      <c r="N17" s="29">
        <f ca="1">SUM('1.TT_TYEN:18.H_DUC'!N19)</f>
        <v>0</v>
      </c>
      <c r="O17" s="29">
        <f ca="1">$D17-$BD17</f>
        <v>731.21999999999991</v>
      </c>
      <c r="P17" s="29">
        <f ca="1">SUM('1.TT_TYEN:18.H_DUC'!P19)</f>
        <v>1.7</v>
      </c>
      <c r="Q17" s="29">
        <f t="shared" si="2"/>
        <v>20.029999999999998</v>
      </c>
      <c r="R17" s="29">
        <f ca="1">SUM('1.TT_TYEN:18.H_DUC'!R19)</f>
        <v>0</v>
      </c>
      <c r="S17" s="29">
        <f ca="1">SUM('1.TT_TYEN:18.H_DUC'!S19)</f>
        <v>0</v>
      </c>
      <c r="T17" s="29">
        <f ca="1">SUM('1.TT_TYEN:18.H_DUC'!T19)</f>
        <v>0</v>
      </c>
      <c r="U17" s="29">
        <f ca="1">SUM('1.TT_TYEN:18.H_DUC'!U19)</f>
        <v>0</v>
      </c>
      <c r="V17" s="29">
        <f ca="1">SUM('1.TT_TYEN:18.H_DUC'!V19)</f>
        <v>4.3</v>
      </c>
      <c r="W17" s="29">
        <f ca="1">SUM('1.TT_TYEN:18.H_DUC'!W19)</f>
        <v>1.34</v>
      </c>
      <c r="X17" s="29">
        <f ca="1">SUM('1.TT_TYEN:18.H_DUC'!X19)</f>
        <v>1.4500000000000002</v>
      </c>
      <c r="Y17" s="29">
        <f ca="1">SUM('1.TT_TYEN:18.H_DUC'!Y19)</f>
        <v>2.9</v>
      </c>
      <c r="Z17" s="29">
        <f t="shared" si="3"/>
        <v>3.44</v>
      </c>
      <c r="AA17" s="29">
        <f ca="1">SUM('1.TT_TYEN:18.H_DUC'!AA19)</f>
        <v>0.84999999999999987</v>
      </c>
      <c r="AB17" s="29">
        <f ca="1">SUM('1.TT_TYEN:18.H_DUC'!AB19)</f>
        <v>0.03</v>
      </c>
      <c r="AC17" s="29">
        <f ca="1">SUM('1.TT_TYEN:18.H_DUC'!AC19)</f>
        <v>0.16</v>
      </c>
      <c r="AD17" s="29">
        <f ca="1">SUM('1.TT_TYEN:18.H_DUC'!AD19)</f>
        <v>0</v>
      </c>
      <c r="AE17" s="29">
        <f ca="1">SUM('1.TT_TYEN:18.H_DUC'!AE19)</f>
        <v>0</v>
      </c>
      <c r="AF17" s="29">
        <f ca="1">SUM('1.TT_TYEN:18.H_DUC'!AF19)</f>
        <v>0</v>
      </c>
      <c r="AG17" s="29">
        <f ca="1">SUM('1.TT_TYEN:18.H_DUC'!AG19)</f>
        <v>1.3</v>
      </c>
      <c r="AH17" s="29">
        <f ca="1">SUM('1.TT_TYEN:18.H_DUC'!AH19)</f>
        <v>1</v>
      </c>
      <c r="AI17" s="29">
        <f ca="1">SUM('1.TT_TYEN:18.H_DUC'!AI19)</f>
        <v>0</v>
      </c>
      <c r="AJ17" s="29">
        <f ca="1">SUM('1.TT_TYEN:18.H_DUC'!AJ19)</f>
        <v>0</v>
      </c>
      <c r="AK17" s="29">
        <f ca="1">SUM('1.TT_TYEN:18.H_DUC'!AK19)</f>
        <v>0.1</v>
      </c>
      <c r="AL17" s="29">
        <f ca="1">SUM('1.TT_TYEN:18.H_DUC'!AL19)</f>
        <v>0</v>
      </c>
      <c r="AM17" s="29">
        <f ca="1">SUM('1.TT_TYEN:18.H_DUC'!AM19)</f>
        <v>0</v>
      </c>
      <c r="AN17" s="29">
        <f ca="1">SUM('1.TT_TYEN:18.H_DUC'!AN19)</f>
        <v>0.2</v>
      </c>
      <c r="AO17" s="29">
        <f ca="1">SUM('1.TT_TYEN:18.H_DUC'!AO19)</f>
        <v>5.5999999999999988</v>
      </c>
      <c r="AP17" s="29">
        <f ca="1">SUM('1.TT_TYEN:18.H_DUC'!AP19)</f>
        <v>0.8</v>
      </c>
      <c r="AQ17" s="29">
        <f ca="1">SUM('1.TT_TYEN:18.H_DUC'!AQ19)</f>
        <v>0</v>
      </c>
      <c r="AR17" s="29">
        <f ca="1">SUM('1.TT_TYEN:18.H_DUC'!AR19)</f>
        <v>0</v>
      </c>
      <c r="AS17" s="29">
        <f ca="1">SUM('1.TT_TYEN:18.H_DUC'!AS19)</f>
        <v>0</v>
      </c>
      <c r="AT17" s="29">
        <f ca="1">SUM('1.TT_TYEN:18.H_DUC'!AT19)</f>
        <v>0</v>
      </c>
      <c r="AU17" s="29">
        <f ca="1">SUM('1.TT_TYEN:18.H_DUC'!AU19)</f>
        <v>0</v>
      </c>
      <c r="AV17" s="29">
        <f ca="1">SUM('1.TT_TYEN:18.H_DUC'!AV19)</f>
        <v>0</v>
      </c>
      <c r="AW17" s="29">
        <f ca="1">SUM('1.TT_TYEN:18.H_DUC'!AW19)</f>
        <v>0</v>
      </c>
      <c r="AX17" s="29">
        <f ca="1">SUM('1.TT_TYEN:18.H_DUC'!AX19)</f>
        <v>0</v>
      </c>
      <c r="AY17" s="29">
        <f ca="1">SUM('1.TT_TYEN:18.H_DUC'!AY19)</f>
        <v>0</v>
      </c>
      <c r="AZ17" s="29">
        <f ca="1">SUM('1.TT_TYEN:18.H_DUC'!AZ19)</f>
        <v>0</v>
      </c>
      <c r="BA17" s="29">
        <f ca="1">SUM('1.TT_TYEN:18.H_DUC'!BA19)</f>
        <v>0</v>
      </c>
      <c r="BB17" s="29">
        <f ca="1">SUM('1.TT_TYEN:18.H_DUC'!BB19)</f>
        <v>0</v>
      </c>
      <c r="BC17" s="29">
        <f ca="1">SUM('1.TT_TYEN:18.H_DUC'!BC19)</f>
        <v>0</v>
      </c>
      <c r="BD17" s="29">
        <f t="shared" si="4"/>
        <v>21.729999999999997</v>
      </c>
      <c r="BE17" s="29">
        <f>O58-BD17</f>
        <v>-21.729999999999997</v>
      </c>
      <c r="BF17" s="29">
        <f t="shared" si="5"/>
        <v>731.21999999999991</v>
      </c>
    </row>
    <row r="18" spans="1:58" ht="20.25" customHeight="1">
      <c r="A18" s="21" t="s">
        <v>387</v>
      </c>
      <c r="B18" s="25" t="s">
        <v>388</v>
      </c>
      <c r="C18" s="29" t="s">
        <v>313</v>
      </c>
      <c r="D18" s="29">
        <f ca="1">SUM('1.TT_TYEN:18.H_DUC'!D20)</f>
        <v>19.36</v>
      </c>
      <c r="E18" s="29">
        <f ca="1">SUM(F18:O18)</f>
        <v>0</v>
      </c>
      <c r="F18" s="29">
        <f ca="1">SUM('1.TT_TYEN:18.H_DUC'!F20)</f>
        <v>0</v>
      </c>
      <c r="G18" s="29">
        <f ca="1">SUM('1.TT_TYEN:18.H_DUC'!G20)</f>
        <v>0</v>
      </c>
      <c r="H18" s="29">
        <f ca="1">SUM('1.TT_TYEN:18.H_DUC'!H20)</f>
        <v>0</v>
      </c>
      <c r="I18" s="29">
        <f ca="1">SUM('1.TT_TYEN:18.H_DUC'!I20)</f>
        <v>0</v>
      </c>
      <c r="J18" s="29">
        <f ca="1">SUM('1.TT_TYEN:18.H_DUC'!J20)</f>
        <v>0</v>
      </c>
      <c r="K18" s="29">
        <f ca="1">SUM('1.TT_TYEN:18.H_DUC'!K20)</f>
        <v>0</v>
      </c>
      <c r="L18" s="29">
        <f ca="1">SUM('1.TT_TYEN:18.H_DUC'!L20)</f>
        <v>0</v>
      </c>
      <c r="M18" s="29">
        <f ca="1">SUM('1.TT_TYEN:18.H_DUC'!M20)</f>
        <v>0</v>
      </c>
      <c r="N18" s="29">
        <f ca="1">SUM('1.TT_TYEN:18.H_DUC'!N20)</f>
        <v>0</v>
      </c>
      <c r="O18" s="29">
        <f ca="1">SUM('1.TT_TYEN:18.H_DUC'!O20)</f>
        <v>0</v>
      </c>
      <c r="P18" s="29">
        <f ca="1">$D18-$BD18</f>
        <v>19.36</v>
      </c>
      <c r="Q18" s="29">
        <f t="shared" si="2"/>
        <v>0</v>
      </c>
      <c r="R18" s="29">
        <f ca="1">SUM('1.TT_TYEN:18.H_DUC'!R20)</f>
        <v>0</v>
      </c>
      <c r="S18" s="29">
        <f ca="1">SUM('1.TT_TYEN:18.H_DUC'!S20)</f>
        <v>0</v>
      </c>
      <c r="T18" s="29">
        <f ca="1">SUM('1.TT_TYEN:18.H_DUC'!T20)</f>
        <v>0</v>
      </c>
      <c r="U18" s="29">
        <f ca="1">SUM('1.TT_TYEN:18.H_DUC'!U20)</f>
        <v>0</v>
      </c>
      <c r="V18" s="29">
        <f ca="1">SUM('1.TT_TYEN:18.H_DUC'!V20)</f>
        <v>0</v>
      </c>
      <c r="W18" s="29">
        <f ca="1">SUM('1.TT_TYEN:18.H_DUC'!W20)</f>
        <v>0</v>
      </c>
      <c r="X18" s="29">
        <f ca="1">SUM('1.TT_TYEN:18.H_DUC'!X20)</f>
        <v>0</v>
      </c>
      <c r="Y18" s="29">
        <f ca="1">SUM('1.TT_TYEN:18.H_DUC'!Y20)</f>
        <v>0</v>
      </c>
      <c r="Z18" s="29">
        <f t="shared" si="3"/>
        <v>0</v>
      </c>
      <c r="AA18" s="29">
        <f ca="1">SUM('1.TT_TYEN:18.H_DUC'!AA20)</f>
        <v>0</v>
      </c>
      <c r="AB18" s="29">
        <f ca="1">SUM('1.TT_TYEN:18.H_DUC'!AB20)</f>
        <v>0</v>
      </c>
      <c r="AC18" s="29">
        <f ca="1">SUM('1.TT_TYEN:18.H_DUC'!AC20)</f>
        <v>0</v>
      </c>
      <c r="AD18" s="29">
        <f ca="1">SUM('1.TT_TYEN:18.H_DUC'!AD20)</f>
        <v>0</v>
      </c>
      <c r="AE18" s="29">
        <f ca="1">SUM('1.TT_TYEN:18.H_DUC'!AE20)</f>
        <v>0</v>
      </c>
      <c r="AF18" s="29">
        <f ca="1">SUM('1.TT_TYEN:18.H_DUC'!AF20)</f>
        <v>0</v>
      </c>
      <c r="AG18" s="29">
        <f ca="1">SUM('1.TT_TYEN:18.H_DUC'!AG20)</f>
        <v>0</v>
      </c>
      <c r="AH18" s="29">
        <f ca="1">SUM('1.TT_TYEN:18.H_DUC'!AH20)</f>
        <v>0</v>
      </c>
      <c r="AI18" s="29">
        <f ca="1">SUM('1.TT_TYEN:18.H_DUC'!AI20)</f>
        <v>0</v>
      </c>
      <c r="AJ18" s="29">
        <f ca="1">SUM('1.TT_TYEN:18.H_DUC'!AJ20)</f>
        <v>0</v>
      </c>
      <c r="AK18" s="29">
        <f ca="1">SUM('1.TT_TYEN:18.H_DUC'!AK20)</f>
        <v>0</v>
      </c>
      <c r="AL18" s="29">
        <f ca="1">SUM('1.TT_TYEN:18.H_DUC'!AL20)</f>
        <v>0</v>
      </c>
      <c r="AM18" s="29">
        <f ca="1">SUM('1.TT_TYEN:18.H_DUC'!AM20)</f>
        <v>0</v>
      </c>
      <c r="AN18" s="29">
        <f ca="1">SUM('1.TT_TYEN:18.H_DUC'!AN20)</f>
        <v>0</v>
      </c>
      <c r="AO18" s="29">
        <f ca="1">SUM('1.TT_TYEN:18.H_DUC'!AO20)</f>
        <v>0</v>
      </c>
      <c r="AP18" s="29">
        <f ca="1">SUM('1.TT_TYEN:18.H_DUC'!AP20)</f>
        <v>0</v>
      </c>
      <c r="AQ18" s="29">
        <f ca="1">SUM('1.TT_TYEN:18.H_DUC'!AQ20)</f>
        <v>0</v>
      </c>
      <c r="AR18" s="29">
        <f ca="1">SUM('1.TT_TYEN:18.H_DUC'!AR20)</f>
        <v>0</v>
      </c>
      <c r="AS18" s="29">
        <f ca="1">SUM('1.TT_TYEN:18.H_DUC'!AS20)</f>
        <v>0</v>
      </c>
      <c r="AT18" s="29">
        <f ca="1">SUM('1.TT_TYEN:18.H_DUC'!AT20)</f>
        <v>0</v>
      </c>
      <c r="AU18" s="29">
        <f ca="1">SUM('1.TT_TYEN:18.H_DUC'!AU20)</f>
        <v>0</v>
      </c>
      <c r="AV18" s="29">
        <f ca="1">SUM('1.TT_TYEN:18.H_DUC'!AV20)</f>
        <v>0</v>
      </c>
      <c r="AW18" s="29">
        <f ca="1">SUM('1.TT_TYEN:18.H_DUC'!AW20)</f>
        <v>0</v>
      </c>
      <c r="AX18" s="29">
        <f ca="1">SUM('1.TT_TYEN:18.H_DUC'!AX20)</f>
        <v>0</v>
      </c>
      <c r="AY18" s="29">
        <f ca="1">SUM('1.TT_TYEN:18.H_DUC'!AY20)</f>
        <v>0</v>
      </c>
      <c r="AZ18" s="29">
        <f ca="1">SUM('1.TT_TYEN:18.H_DUC'!AZ20)</f>
        <v>0</v>
      </c>
      <c r="BA18" s="29">
        <f ca="1">SUM('1.TT_TYEN:18.H_DUC'!BA20)</f>
        <v>0</v>
      </c>
      <c r="BB18" s="29">
        <f ca="1">SUM('1.TT_TYEN:18.H_DUC'!BB20)</f>
        <v>0</v>
      </c>
      <c r="BC18" s="29">
        <f ca="1">SUM('1.TT_TYEN:18.H_DUC'!BC20)</f>
        <v>0</v>
      </c>
      <c r="BD18" s="29">
        <f t="shared" si="4"/>
        <v>0</v>
      </c>
      <c r="BE18" s="29">
        <f>P58-BD18</f>
        <v>50</v>
      </c>
      <c r="BF18" s="29">
        <f t="shared" si="5"/>
        <v>69.36</v>
      </c>
    </row>
    <row r="19" spans="1:58" ht="20.25" customHeight="1">
      <c r="A19" s="295">
        <v>2</v>
      </c>
      <c r="B19" s="606" t="s">
        <v>389</v>
      </c>
      <c r="C19" s="150" t="s">
        <v>314</v>
      </c>
      <c r="D19" s="150">
        <f ca="1">SUM(D20:D28,D40:D56)</f>
        <v>4717.79</v>
      </c>
      <c r="E19" s="150">
        <f ca="1">SUM(E20:E28,E40:E56)</f>
        <v>18</v>
      </c>
      <c r="F19" s="150">
        <f t="shared" ref="F19:P19" si="6">SUM(F20:F28,F40:F56)</f>
        <v>0</v>
      </c>
      <c r="G19" s="150">
        <f t="shared" si="6"/>
        <v>0</v>
      </c>
      <c r="H19" s="150">
        <f t="shared" si="6"/>
        <v>0</v>
      </c>
      <c r="I19" s="150">
        <f t="shared" si="6"/>
        <v>0</v>
      </c>
      <c r="J19" s="150">
        <f t="shared" si="6"/>
        <v>0</v>
      </c>
      <c r="K19" s="150">
        <f t="shared" si="6"/>
        <v>0</v>
      </c>
      <c r="L19" s="150">
        <f t="shared" si="6"/>
        <v>0</v>
      </c>
      <c r="M19" s="150">
        <f t="shared" si="6"/>
        <v>0</v>
      </c>
      <c r="N19" s="150">
        <f t="shared" si="6"/>
        <v>0</v>
      </c>
      <c r="O19" s="150">
        <f t="shared" si="6"/>
        <v>0</v>
      </c>
      <c r="P19" s="150">
        <f t="shared" si="6"/>
        <v>18</v>
      </c>
      <c r="Q19" s="150">
        <f ca="1">$D19-$BD19</f>
        <v>4699.79</v>
      </c>
      <c r="R19" s="150">
        <f ca="1">SUM(R21:R28,R40:R56)</f>
        <v>2.9</v>
      </c>
      <c r="S19" s="150">
        <f ca="1">SUM(S20,S22:S28,S40:S56)</f>
        <v>1.6099999999999999</v>
      </c>
      <c r="T19" s="150">
        <f ca="1">SUM(T20:T21,T23:T28,T40:T56)</f>
        <v>0</v>
      </c>
      <c r="U19" s="150">
        <f ca="1">SUM(U20:U22,U24:U28,U40:U56)</f>
        <v>0</v>
      </c>
      <c r="V19" s="150">
        <f ca="1">SUM(V20:V23,V25:V28,V40:V56)</f>
        <v>1.76</v>
      </c>
      <c r="W19" s="150">
        <f ca="1">SUM(W20:W24,W26:W28,W40:W56)</f>
        <v>3.3899999999999997</v>
      </c>
      <c r="X19" s="150">
        <f ca="1">SUM(X20:X25,X27:X28,X40:X56)</f>
        <v>7.0400000000000009</v>
      </c>
      <c r="Y19" s="150">
        <f ca="1">SUM(Y20:Y26,Y28,Y40:Y56)</f>
        <v>0</v>
      </c>
      <c r="Z19" s="150">
        <f t="shared" si="3"/>
        <v>13.6</v>
      </c>
      <c r="AA19" s="150">
        <f t="shared" ref="AA19:AK19" si="7">SUM(AA20:AA28,AA40:AA56)</f>
        <v>5.2700000000000005</v>
      </c>
      <c r="AB19" s="150">
        <f t="shared" si="7"/>
        <v>2.1599999999999997</v>
      </c>
      <c r="AC19" s="150">
        <f t="shared" si="7"/>
        <v>2.19</v>
      </c>
      <c r="AD19" s="150">
        <f t="shared" si="7"/>
        <v>0.03</v>
      </c>
      <c r="AE19" s="150">
        <f t="shared" si="7"/>
        <v>1.76</v>
      </c>
      <c r="AF19" s="150">
        <f t="shared" si="7"/>
        <v>0</v>
      </c>
      <c r="AG19" s="150">
        <f t="shared" si="7"/>
        <v>0.57999999999999996</v>
      </c>
      <c r="AH19" s="150">
        <f t="shared" si="7"/>
        <v>1.06</v>
      </c>
      <c r="AI19" s="150">
        <f t="shared" si="7"/>
        <v>0</v>
      </c>
      <c r="AJ19" s="150">
        <f t="shared" si="7"/>
        <v>0</v>
      </c>
      <c r="AK19" s="150">
        <f t="shared" si="7"/>
        <v>0.55000000000000004</v>
      </c>
      <c r="AL19" s="150">
        <f ca="1">SUM(AL20:AL28,AL41:AL56)</f>
        <v>0.13</v>
      </c>
      <c r="AM19" s="150">
        <f ca="1">SUM(AM20:AM28,AM40,AM42:AM56)</f>
        <v>0</v>
      </c>
      <c r="AN19" s="150">
        <f ca="1">SUM(AN20:AN28,AN40:AN41,AN43:AN56)</f>
        <v>0</v>
      </c>
      <c r="AO19" s="150">
        <f ca="1">SUM(AO20:AO28,AO40:AO42,AO44:AO56)</f>
        <v>1.61</v>
      </c>
      <c r="AP19" s="150">
        <f ca="1">SUM(AP20:AP28,AP40:AP43,AP45:AP56)</f>
        <v>3.35</v>
      </c>
      <c r="AQ19" s="150">
        <f ca="1">SUM(AQ20:AQ28,AQ40:AQ44,AQ46:AQ56)</f>
        <v>3.18</v>
      </c>
      <c r="AR19" s="150">
        <f ca="1">SUM(AR20:AR28,AR40:AR45,AR47:AR56)</f>
        <v>0</v>
      </c>
      <c r="AS19" s="150">
        <f ca="1">SUM(AS20:AS28,AS40:AS46,AS48:AS56)</f>
        <v>0</v>
      </c>
      <c r="AT19" s="150">
        <f ca="1">SUM(AT20:AT28,AT40:AT47,AT49:AT56)</f>
        <v>0</v>
      </c>
      <c r="AU19" s="150">
        <f ca="1">SUM(AU20:AU28,AU40:AU48,AU50:AU56)</f>
        <v>0</v>
      </c>
      <c r="AV19" s="150">
        <f ca="1">SUM(AV20:AV28,AV40:AV49,AV51:AV56)</f>
        <v>0</v>
      </c>
      <c r="AW19" s="150">
        <f ca="1">SUM(AW20:AW28,AW40:AW50,AW52:AW56)</f>
        <v>0</v>
      </c>
      <c r="AX19" s="150">
        <f ca="1">SUM(AX20:AX28,AX40:AX51,AX53:AX56)</f>
        <v>0</v>
      </c>
      <c r="AY19" s="150">
        <f ca="1">SUM(AY20:AY28,AY40:AY52,AY54:AY56)</f>
        <v>0</v>
      </c>
      <c r="AZ19" s="150">
        <f ca="1">SUM(AZ20:AZ28,AZ40:AZ53,AZ55:AZ56)</f>
        <v>0</v>
      </c>
      <c r="BA19" s="150">
        <f ca="1">SUM(BA20:BA28,BA40:BA54,BA56)</f>
        <v>0</v>
      </c>
      <c r="BB19" s="150">
        <f ca="1">SUM(BB20:BB28,BB40:BB55)</f>
        <v>0</v>
      </c>
      <c r="BC19" s="150">
        <f ca="1">SUM(BC20:BC28,BC40:BC55)</f>
        <v>0</v>
      </c>
      <c r="BD19" s="150">
        <f>SUM(E19,BC19)</f>
        <v>18</v>
      </c>
      <c r="BE19" s="150">
        <f>Q58-BD19</f>
        <v>1533.6649999999997</v>
      </c>
      <c r="BF19" s="150">
        <f>SUM(BF20:BF28,BF40:BF56)</f>
        <v>6251.4549999999999</v>
      </c>
    </row>
    <row r="20" spans="1:58" ht="20.25" customHeight="1">
      <c r="A20" s="178" t="s">
        <v>390</v>
      </c>
      <c r="B20" s="25" t="s">
        <v>391</v>
      </c>
      <c r="C20" s="29" t="s">
        <v>315</v>
      </c>
      <c r="D20" s="29">
        <f ca="1">SUM('1.TT_TYEN:18.H_DUC'!D22)</f>
        <v>5.98</v>
      </c>
      <c r="E20" s="29">
        <f ca="1">SUM(F20:P20)</f>
        <v>0</v>
      </c>
      <c r="F20" s="29">
        <f ca="1">SUM('1.TT_TYEN:18.H_DUC'!F22)</f>
        <v>0</v>
      </c>
      <c r="G20" s="29">
        <f ca="1">SUM('1.TT_TYEN:18.H_DUC'!G22)</f>
        <v>0</v>
      </c>
      <c r="H20" s="29">
        <f ca="1">SUM('1.TT_TYEN:18.H_DUC'!H22)</f>
        <v>0</v>
      </c>
      <c r="I20" s="29">
        <f ca="1">SUM('1.TT_TYEN:18.H_DUC'!I22)</f>
        <v>0</v>
      </c>
      <c r="J20" s="29">
        <f ca="1">SUM('1.TT_TYEN:18.H_DUC'!J22)</f>
        <v>0</v>
      </c>
      <c r="K20" s="29">
        <f ca="1">SUM('1.TT_TYEN:18.H_DUC'!K22)</f>
        <v>0</v>
      </c>
      <c r="L20" s="29">
        <f ca="1">SUM('1.TT_TYEN:18.H_DUC'!L22)</f>
        <v>0</v>
      </c>
      <c r="M20" s="29">
        <f ca="1">SUM('1.TT_TYEN:18.H_DUC'!M22)</f>
        <v>0</v>
      </c>
      <c r="N20" s="29">
        <f ca="1">SUM('1.TT_TYEN:18.H_DUC'!N22)</f>
        <v>0</v>
      </c>
      <c r="O20" s="29">
        <f ca="1">SUM('1.TT_TYEN:18.H_DUC'!O22)</f>
        <v>0</v>
      </c>
      <c r="P20" s="29">
        <f ca="1">SUM('1.TT_TYEN:18.H_DUC'!P22)</f>
        <v>0</v>
      </c>
      <c r="Q20" s="29">
        <f ca="1">SUM(S20:Z20,AL20:BB20)</f>
        <v>0</v>
      </c>
      <c r="R20" s="29">
        <f ca="1">$D20-$BD20</f>
        <v>5.98</v>
      </c>
      <c r="S20" s="29">
        <f ca="1">SUM('1.TT_TYEN:18.H_DUC'!S22)</f>
        <v>0</v>
      </c>
      <c r="T20" s="29">
        <f ca="1">SUM('1.TT_TYEN:18.H_DUC'!T22)</f>
        <v>0</v>
      </c>
      <c r="U20" s="29">
        <f ca="1">SUM('1.TT_TYEN:18.H_DUC'!U22)</f>
        <v>0</v>
      </c>
      <c r="V20" s="29">
        <f ca="1">SUM('1.TT_TYEN:18.H_DUC'!V22)</f>
        <v>0</v>
      </c>
      <c r="W20" s="29">
        <f ca="1">SUM('1.TT_TYEN:18.H_DUC'!W22)</f>
        <v>0</v>
      </c>
      <c r="X20" s="29">
        <f ca="1">SUM('1.TT_TYEN:18.H_DUC'!X22)</f>
        <v>0</v>
      </c>
      <c r="Y20" s="29">
        <f ca="1">SUM('1.TT_TYEN:18.H_DUC'!Y22)</f>
        <v>0</v>
      </c>
      <c r="Z20" s="29">
        <f t="shared" si="3"/>
        <v>0</v>
      </c>
      <c r="AA20" s="29">
        <f ca="1">SUM('1.TT_TYEN:18.H_DUC'!AA22)</f>
        <v>0</v>
      </c>
      <c r="AB20" s="29">
        <f ca="1">SUM('1.TT_TYEN:18.H_DUC'!AB22)</f>
        <v>0</v>
      </c>
      <c r="AC20" s="29">
        <f ca="1">SUM('1.TT_TYEN:18.H_DUC'!AC22)</f>
        <v>0</v>
      </c>
      <c r="AD20" s="29">
        <f ca="1">SUM('1.TT_TYEN:18.H_DUC'!AD22)</f>
        <v>0</v>
      </c>
      <c r="AE20" s="29">
        <f ca="1">SUM('1.TT_TYEN:18.H_DUC'!AE22)</f>
        <v>0</v>
      </c>
      <c r="AF20" s="29">
        <f ca="1">SUM('1.TT_TYEN:18.H_DUC'!AF22)</f>
        <v>0</v>
      </c>
      <c r="AG20" s="29">
        <f ca="1">SUM('1.TT_TYEN:18.H_DUC'!AG22)</f>
        <v>0</v>
      </c>
      <c r="AH20" s="29">
        <f ca="1">SUM('1.TT_TYEN:18.H_DUC'!AH22)</f>
        <v>0</v>
      </c>
      <c r="AI20" s="29">
        <f ca="1">SUM('1.TT_TYEN:18.H_DUC'!AI22)</f>
        <v>0</v>
      </c>
      <c r="AJ20" s="29">
        <f ca="1">SUM('1.TT_TYEN:18.H_DUC'!AJ22)</f>
        <v>0</v>
      </c>
      <c r="AK20" s="29">
        <f ca="1">SUM('1.TT_TYEN:18.H_DUC'!AK22)</f>
        <v>0</v>
      </c>
      <c r="AL20" s="29">
        <f ca="1">SUM('1.TT_TYEN:18.H_DUC'!AL22)</f>
        <v>0</v>
      </c>
      <c r="AM20" s="29">
        <f ca="1">SUM('1.TT_TYEN:18.H_DUC'!AM22)</f>
        <v>0</v>
      </c>
      <c r="AN20" s="29">
        <f ca="1">SUM('1.TT_TYEN:18.H_DUC'!AN22)</f>
        <v>0</v>
      </c>
      <c r="AO20" s="29">
        <f ca="1">SUM('1.TT_TYEN:18.H_DUC'!AO22)</f>
        <v>0</v>
      </c>
      <c r="AP20" s="29">
        <f ca="1">SUM('1.TT_TYEN:18.H_DUC'!AP22)</f>
        <v>0</v>
      </c>
      <c r="AQ20" s="29">
        <f ca="1">SUM('1.TT_TYEN:18.H_DUC'!AQ22)</f>
        <v>0</v>
      </c>
      <c r="AR20" s="29">
        <f ca="1">SUM('1.TT_TYEN:18.H_DUC'!AR22)</f>
        <v>0</v>
      </c>
      <c r="AS20" s="29">
        <f ca="1">SUM('1.TT_TYEN:18.H_DUC'!AS22)</f>
        <v>0</v>
      </c>
      <c r="AT20" s="29">
        <f ca="1">SUM('1.TT_TYEN:18.H_DUC'!AT22)</f>
        <v>0</v>
      </c>
      <c r="AU20" s="29">
        <f ca="1">SUM('1.TT_TYEN:18.H_DUC'!AU22)</f>
        <v>0</v>
      </c>
      <c r="AV20" s="29">
        <f ca="1">SUM('1.TT_TYEN:18.H_DUC'!AV22)</f>
        <v>0</v>
      </c>
      <c r="AW20" s="29">
        <f ca="1">SUM('1.TT_TYEN:18.H_DUC'!AW22)</f>
        <v>0</v>
      </c>
      <c r="AX20" s="29">
        <f ca="1">SUM('1.TT_TYEN:18.H_DUC'!AX22)</f>
        <v>0</v>
      </c>
      <c r="AY20" s="29">
        <f ca="1">SUM('1.TT_TYEN:18.H_DUC'!AY22)</f>
        <v>0</v>
      </c>
      <c r="AZ20" s="29">
        <f ca="1">SUM('1.TT_TYEN:18.H_DUC'!AZ22)</f>
        <v>0</v>
      </c>
      <c r="BA20" s="29">
        <f ca="1">SUM('1.TT_TYEN:18.H_DUC'!BA22)</f>
        <v>0</v>
      </c>
      <c r="BB20" s="29">
        <f ca="1">SUM('1.TT_TYEN:18.H_DUC'!BB22)</f>
        <v>0</v>
      </c>
      <c r="BC20" s="29">
        <f ca="1">SUM('1.TT_TYEN:18.H_DUC'!BC22)</f>
        <v>0</v>
      </c>
      <c r="BD20" s="29">
        <f>SUM(E20,Q20,BC20)</f>
        <v>0</v>
      </c>
      <c r="BE20" s="29">
        <f>R58-BD20</f>
        <v>51.800000000000004</v>
      </c>
      <c r="BF20" s="29">
        <f t="shared" ref="BF20:BF27" si="8">SUM(D20,BE20)</f>
        <v>57.78</v>
      </c>
    </row>
    <row r="21" spans="1:58" ht="20.25" customHeight="1">
      <c r="A21" s="21" t="s">
        <v>392</v>
      </c>
      <c r="B21" s="25" t="s">
        <v>393</v>
      </c>
      <c r="C21" s="29" t="s">
        <v>316</v>
      </c>
      <c r="D21" s="29">
        <f ca="1">SUM('1.TT_TYEN:18.H_DUC'!D23)</f>
        <v>2</v>
      </c>
      <c r="E21" s="29">
        <f t="shared" ref="E21:E27" si="9">SUM(F21:P21)</f>
        <v>0</v>
      </c>
      <c r="F21" s="29">
        <f ca="1">SUM('1.TT_TYEN:18.H_DUC'!F23)</f>
        <v>0</v>
      </c>
      <c r="G21" s="29">
        <f ca="1">SUM('1.TT_TYEN:18.H_DUC'!G23)</f>
        <v>0</v>
      </c>
      <c r="H21" s="29">
        <f ca="1">SUM('1.TT_TYEN:18.H_DUC'!H23)</f>
        <v>0</v>
      </c>
      <c r="I21" s="29">
        <f ca="1">SUM('1.TT_TYEN:18.H_DUC'!I23)</f>
        <v>0</v>
      </c>
      <c r="J21" s="29">
        <f ca="1">SUM('1.TT_TYEN:18.H_DUC'!J23)</f>
        <v>0</v>
      </c>
      <c r="K21" s="29">
        <f ca="1">SUM('1.TT_TYEN:18.H_DUC'!K23)</f>
        <v>0</v>
      </c>
      <c r="L21" s="29">
        <f ca="1">SUM('1.TT_TYEN:18.H_DUC'!L23)</f>
        <v>0</v>
      </c>
      <c r="M21" s="29">
        <f ca="1">SUM('1.TT_TYEN:18.H_DUC'!M23)</f>
        <v>0</v>
      </c>
      <c r="N21" s="29">
        <f ca="1">SUM('1.TT_TYEN:18.H_DUC'!N23)</f>
        <v>0</v>
      </c>
      <c r="O21" s="29">
        <f ca="1">SUM('1.TT_TYEN:18.H_DUC'!O23)</f>
        <v>0</v>
      </c>
      <c r="P21" s="29">
        <f ca="1">SUM('1.TT_TYEN:18.H_DUC'!P23)</f>
        <v>0</v>
      </c>
      <c r="Q21" s="29">
        <f ca="1">SUM(R21,T21:Z21,AL21:BB21)</f>
        <v>0</v>
      </c>
      <c r="R21" s="29">
        <f ca="1">SUM('1.TT_TYEN:18.H_DUC'!R23)</f>
        <v>0</v>
      </c>
      <c r="S21" s="29">
        <f ca="1">$D21-$BD21</f>
        <v>2</v>
      </c>
      <c r="T21" s="29">
        <f ca="1">SUM('1.TT_TYEN:18.H_DUC'!T23)</f>
        <v>0</v>
      </c>
      <c r="U21" s="29">
        <f ca="1">SUM('1.TT_TYEN:18.H_DUC'!U23)</f>
        <v>0</v>
      </c>
      <c r="V21" s="29">
        <f ca="1">SUM('1.TT_TYEN:18.H_DUC'!V23)</f>
        <v>0</v>
      </c>
      <c r="W21" s="29">
        <f ca="1">SUM('1.TT_TYEN:18.H_DUC'!W23)</f>
        <v>0</v>
      </c>
      <c r="X21" s="29">
        <f ca="1">SUM('1.TT_TYEN:18.H_DUC'!X23)</f>
        <v>0</v>
      </c>
      <c r="Y21" s="29">
        <f ca="1">SUM('1.TT_TYEN:18.H_DUC'!Y23)</f>
        <v>0</v>
      </c>
      <c r="Z21" s="29">
        <f t="shared" si="3"/>
        <v>0</v>
      </c>
      <c r="AA21" s="29">
        <f ca="1">SUM('1.TT_TYEN:18.H_DUC'!AA23)</f>
        <v>0</v>
      </c>
      <c r="AB21" s="29">
        <f ca="1">SUM('1.TT_TYEN:18.H_DUC'!AB23)</f>
        <v>0</v>
      </c>
      <c r="AC21" s="29">
        <f ca="1">SUM('1.TT_TYEN:18.H_DUC'!AC23)</f>
        <v>0</v>
      </c>
      <c r="AD21" s="29">
        <f ca="1">SUM('1.TT_TYEN:18.H_DUC'!AD23)</f>
        <v>0</v>
      </c>
      <c r="AE21" s="29">
        <f ca="1">SUM('1.TT_TYEN:18.H_DUC'!AE23)</f>
        <v>0</v>
      </c>
      <c r="AF21" s="29">
        <f ca="1">SUM('1.TT_TYEN:18.H_DUC'!AF23)</f>
        <v>0</v>
      </c>
      <c r="AG21" s="29">
        <f ca="1">SUM('1.TT_TYEN:18.H_DUC'!AG23)</f>
        <v>0</v>
      </c>
      <c r="AH21" s="29">
        <f ca="1">SUM('1.TT_TYEN:18.H_DUC'!AH23)</f>
        <v>0</v>
      </c>
      <c r="AI21" s="29">
        <f ca="1">SUM('1.TT_TYEN:18.H_DUC'!AI23)</f>
        <v>0</v>
      </c>
      <c r="AJ21" s="29">
        <f ca="1">SUM('1.TT_TYEN:18.H_DUC'!AJ23)</f>
        <v>0</v>
      </c>
      <c r="AK21" s="29">
        <f ca="1">SUM('1.TT_TYEN:18.H_DUC'!AK23)</f>
        <v>0</v>
      </c>
      <c r="AL21" s="29">
        <f ca="1">SUM('1.TT_TYEN:18.H_DUC'!AL23)</f>
        <v>0</v>
      </c>
      <c r="AM21" s="29">
        <f ca="1">SUM('1.TT_TYEN:18.H_DUC'!AM23)</f>
        <v>0</v>
      </c>
      <c r="AN21" s="29">
        <f ca="1">SUM('1.TT_TYEN:18.H_DUC'!AN23)</f>
        <v>0</v>
      </c>
      <c r="AO21" s="29">
        <f ca="1">SUM('1.TT_TYEN:18.H_DUC'!AO23)</f>
        <v>0</v>
      </c>
      <c r="AP21" s="29">
        <f ca="1">SUM('1.TT_TYEN:18.H_DUC'!AP23)</f>
        <v>0</v>
      </c>
      <c r="AQ21" s="29">
        <f ca="1">SUM('1.TT_TYEN:18.H_DUC'!AQ23)</f>
        <v>0</v>
      </c>
      <c r="AR21" s="29">
        <f ca="1">SUM('1.TT_TYEN:18.H_DUC'!AR23)</f>
        <v>0</v>
      </c>
      <c r="AS21" s="29">
        <f ca="1">SUM('1.TT_TYEN:18.H_DUC'!AS23)</f>
        <v>0</v>
      </c>
      <c r="AT21" s="29">
        <f ca="1">SUM('1.TT_TYEN:18.H_DUC'!AT23)</f>
        <v>0</v>
      </c>
      <c r="AU21" s="29">
        <f ca="1">SUM('1.TT_TYEN:18.H_DUC'!AU23)</f>
        <v>0</v>
      </c>
      <c r="AV21" s="29">
        <f ca="1">SUM('1.TT_TYEN:18.H_DUC'!AV23)</f>
        <v>0</v>
      </c>
      <c r="AW21" s="29">
        <f ca="1">SUM('1.TT_TYEN:18.H_DUC'!AW23)</f>
        <v>0</v>
      </c>
      <c r="AX21" s="29">
        <f ca="1">SUM('1.TT_TYEN:18.H_DUC'!AX23)</f>
        <v>0</v>
      </c>
      <c r="AY21" s="29">
        <f ca="1">SUM('1.TT_TYEN:18.H_DUC'!AY23)</f>
        <v>0</v>
      </c>
      <c r="AZ21" s="29">
        <f ca="1">SUM('1.TT_TYEN:18.H_DUC'!AZ23)</f>
        <v>0</v>
      </c>
      <c r="BA21" s="29">
        <f ca="1">SUM('1.TT_TYEN:18.H_DUC'!BA23)</f>
        <v>0</v>
      </c>
      <c r="BB21" s="29">
        <f ca="1">SUM('1.TT_TYEN:18.H_DUC'!BB23)</f>
        <v>0</v>
      </c>
      <c r="BC21" s="29">
        <f ca="1">SUM('1.TT_TYEN:18.H_DUC'!BC23)</f>
        <v>0</v>
      </c>
      <c r="BD21" s="29">
        <f t="shared" ref="BD21:BD27" si="10">SUM(E21,Q21,BC21)</f>
        <v>0</v>
      </c>
      <c r="BE21" s="29">
        <f>S58-BD21</f>
        <v>1.9699999999999998</v>
      </c>
      <c r="BF21" s="29">
        <f t="shared" si="8"/>
        <v>3.9699999999999998</v>
      </c>
    </row>
    <row r="22" spans="1:58" ht="20.25" customHeight="1">
      <c r="A22" s="21" t="s">
        <v>394</v>
      </c>
      <c r="B22" s="25" t="s">
        <v>395</v>
      </c>
      <c r="C22" s="29" t="s">
        <v>317</v>
      </c>
      <c r="D22" s="29">
        <f ca="1">SUM('1.TT_TYEN:18.H_DUC'!D24)</f>
        <v>0</v>
      </c>
      <c r="E22" s="29">
        <f t="shared" si="9"/>
        <v>0</v>
      </c>
      <c r="F22" s="29">
        <f ca="1">SUM('1.TT_TYEN:18.H_DUC'!F24)</f>
        <v>0</v>
      </c>
      <c r="G22" s="29">
        <f ca="1">SUM('1.TT_TYEN:18.H_DUC'!G24)</f>
        <v>0</v>
      </c>
      <c r="H22" s="29">
        <f ca="1">SUM('1.TT_TYEN:18.H_DUC'!H24)</f>
        <v>0</v>
      </c>
      <c r="I22" s="29">
        <f ca="1">SUM('1.TT_TYEN:18.H_DUC'!I24)</f>
        <v>0</v>
      </c>
      <c r="J22" s="29">
        <f ca="1">SUM('1.TT_TYEN:18.H_DUC'!J24)</f>
        <v>0</v>
      </c>
      <c r="K22" s="29">
        <f ca="1">SUM('1.TT_TYEN:18.H_DUC'!K24)</f>
        <v>0</v>
      </c>
      <c r="L22" s="29">
        <f ca="1">SUM('1.TT_TYEN:18.H_DUC'!L24)</f>
        <v>0</v>
      </c>
      <c r="M22" s="29">
        <f ca="1">SUM('1.TT_TYEN:18.H_DUC'!M24)</f>
        <v>0</v>
      </c>
      <c r="N22" s="29">
        <f ca="1">SUM('1.TT_TYEN:18.H_DUC'!N24)</f>
        <v>0</v>
      </c>
      <c r="O22" s="29">
        <f ca="1">SUM('1.TT_TYEN:18.H_DUC'!O24)</f>
        <v>0</v>
      </c>
      <c r="P22" s="29">
        <f ca="1">SUM('1.TT_TYEN:18.H_DUC'!P24)</f>
        <v>0</v>
      </c>
      <c r="Q22" s="29">
        <f ca="1">SUM(R22:S22,U22:Z22,AL22:BB22)</f>
        <v>0</v>
      </c>
      <c r="R22" s="29">
        <f ca="1">SUM('1.TT_TYEN:18.H_DUC'!R24)</f>
        <v>0</v>
      </c>
      <c r="S22" s="29">
        <f ca="1">SUM('1.TT_TYEN:18.H_DUC'!S24)</f>
        <v>0</v>
      </c>
      <c r="T22" s="29">
        <f ca="1">$D22-$BD22</f>
        <v>0</v>
      </c>
      <c r="U22" s="29">
        <f ca="1">SUM('1.TT_TYEN:18.H_DUC'!U24)</f>
        <v>0</v>
      </c>
      <c r="V22" s="29">
        <f ca="1">SUM('1.TT_TYEN:18.H_DUC'!V24)</f>
        <v>0</v>
      </c>
      <c r="W22" s="29">
        <f ca="1">SUM('1.TT_TYEN:18.H_DUC'!W24)</f>
        <v>0</v>
      </c>
      <c r="X22" s="29">
        <f ca="1">SUM('1.TT_TYEN:18.H_DUC'!X24)</f>
        <v>0</v>
      </c>
      <c r="Y22" s="29">
        <f ca="1">SUM('1.TT_TYEN:18.H_DUC'!Y24)</f>
        <v>0</v>
      </c>
      <c r="Z22" s="29">
        <f t="shared" si="3"/>
        <v>0</v>
      </c>
      <c r="AA22" s="29">
        <f ca="1">SUM('1.TT_TYEN:18.H_DUC'!AA24)</f>
        <v>0</v>
      </c>
      <c r="AB22" s="29">
        <f ca="1">SUM('1.TT_TYEN:18.H_DUC'!AB24)</f>
        <v>0</v>
      </c>
      <c r="AC22" s="29">
        <f ca="1">SUM('1.TT_TYEN:18.H_DUC'!AC24)</f>
        <v>0</v>
      </c>
      <c r="AD22" s="29">
        <f ca="1">SUM('1.TT_TYEN:18.H_DUC'!AD24)</f>
        <v>0</v>
      </c>
      <c r="AE22" s="29">
        <f ca="1">SUM('1.TT_TYEN:18.H_DUC'!AE24)</f>
        <v>0</v>
      </c>
      <c r="AF22" s="29">
        <f ca="1">SUM('1.TT_TYEN:18.H_DUC'!AF24)</f>
        <v>0</v>
      </c>
      <c r="AG22" s="29">
        <f ca="1">SUM('1.TT_TYEN:18.H_DUC'!AG24)</f>
        <v>0</v>
      </c>
      <c r="AH22" s="29">
        <f ca="1">SUM('1.TT_TYEN:18.H_DUC'!AH24)</f>
        <v>0</v>
      </c>
      <c r="AI22" s="29">
        <f ca="1">SUM('1.TT_TYEN:18.H_DUC'!AI24)</f>
        <v>0</v>
      </c>
      <c r="AJ22" s="29">
        <f ca="1">SUM('1.TT_TYEN:18.H_DUC'!AJ24)</f>
        <v>0</v>
      </c>
      <c r="AK22" s="29">
        <f ca="1">SUM('1.TT_TYEN:18.H_DUC'!AK24)</f>
        <v>0</v>
      </c>
      <c r="AL22" s="29">
        <f ca="1">SUM('1.TT_TYEN:18.H_DUC'!AL24)</f>
        <v>0</v>
      </c>
      <c r="AM22" s="29">
        <f ca="1">SUM('1.TT_TYEN:18.H_DUC'!AM24)</f>
        <v>0</v>
      </c>
      <c r="AN22" s="29">
        <f ca="1">SUM('1.TT_TYEN:18.H_DUC'!AN24)</f>
        <v>0</v>
      </c>
      <c r="AO22" s="29">
        <f ca="1">SUM('1.TT_TYEN:18.H_DUC'!AO24)</f>
        <v>0</v>
      </c>
      <c r="AP22" s="29">
        <f ca="1">SUM('1.TT_TYEN:18.H_DUC'!AP24)</f>
        <v>0</v>
      </c>
      <c r="AQ22" s="29">
        <f ca="1">SUM('1.TT_TYEN:18.H_DUC'!AQ24)</f>
        <v>0</v>
      </c>
      <c r="AR22" s="29">
        <f ca="1">SUM('1.TT_TYEN:18.H_DUC'!AR24)</f>
        <v>0</v>
      </c>
      <c r="AS22" s="29">
        <f ca="1">SUM('1.TT_TYEN:18.H_DUC'!AS24)</f>
        <v>0</v>
      </c>
      <c r="AT22" s="29">
        <f ca="1">SUM('1.TT_TYEN:18.H_DUC'!AT24)</f>
        <v>0</v>
      </c>
      <c r="AU22" s="29">
        <f ca="1">SUM('1.TT_TYEN:18.H_DUC'!AU24)</f>
        <v>0</v>
      </c>
      <c r="AV22" s="29">
        <f ca="1">SUM('1.TT_TYEN:18.H_DUC'!AV24)</f>
        <v>0</v>
      </c>
      <c r="AW22" s="29">
        <f ca="1">SUM('1.TT_TYEN:18.H_DUC'!AW24)</f>
        <v>0</v>
      </c>
      <c r="AX22" s="29">
        <f ca="1">SUM('1.TT_TYEN:18.H_DUC'!AX24)</f>
        <v>0</v>
      </c>
      <c r="AY22" s="29">
        <f ca="1">SUM('1.TT_TYEN:18.H_DUC'!AY24)</f>
        <v>0</v>
      </c>
      <c r="AZ22" s="29">
        <f ca="1">SUM('1.TT_TYEN:18.H_DUC'!AZ24)</f>
        <v>0</v>
      </c>
      <c r="BA22" s="29">
        <f ca="1">SUM('1.TT_TYEN:18.H_DUC'!BA24)</f>
        <v>0</v>
      </c>
      <c r="BB22" s="29">
        <f ca="1">SUM('1.TT_TYEN:18.H_DUC'!BB24)</f>
        <v>0</v>
      </c>
      <c r="BC22" s="29">
        <f ca="1">SUM('1.TT_TYEN:18.H_DUC'!BC24)</f>
        <v>0</v>
      </c>
      <c r="BD22" s="29">
        <f t="shared" si="10"/>
        <v>0</v>
      </c>
      <c r="BE22" s="29">
        <f>T58-BD22</f>
        <v>0</v>
      </c>
      <c r="BF22" s="29">
        <f t="shared" si="8"/>
        <v>0</v>
      </c>
    </row>
    <row r="23" spans="1:58" ht="20.25" customHeight="1">
      <c r="A23" s="21" t="s">
        <v>396</v>
      </c>
      <c r="B23" s="174" t="s">
        <v>397</v>
      </c>
      <c r="C23" s="29" t="s">
        <v>318</v>
      </c>
      <c r="D23" s="29">
        <f ca="1">SUM('1.TT_TYEN:18.H_DUC'!D25)</f>
        <v>0</v>
      </c>
      <c r="E23" s="29">
        <f t="shared" si="9"/>
        <v>0</v>
      </c>
      <c r="F23" s="29">
        <f ca="1">SUM('1.TT_TYEN:18.H_DUC'!F25)</f>
        <v>0</v>
      </c>
      <c r="G23" s="29">
        <f ca="1">SUM('1.TT_TYEN:18.H_DUC'!G25)</f>
        <v>0</v>
      </c>
      <c r="H23" s="29">
        <f ca="1">SUM('1.TT_TYEN:18.H_DUC'!H25)</f>
        <v>0</v>
      </c>
      <c r="I23" s="29">
        <f ca="1">SUM('1.TT_TYEN:18.H_DUC'!I25)</f>
        <v>0</v>
      </c>
      <c r="J23" s="29">
        <f ca="1">SUM('1.TT_TYEN:18.H_DUC'!J25)</f>
        <v>0</v>
      </c>
      <c r="K23" s="29">
        <f ca="1">SUM('1.TT_TYEN:18.H_DUC'!K25)</f>
        <v>0</v>
      </c>
      <c r="L23" s="29">
        <f ca="1">SUM('1.TT_TYEN:18.H_DUC'!L25)</f>
        <v>0</v>
      </c>
      <c r="M23" s="29">
        <f ca="1">SUM('1.TT_TYEN:18.H_DUC'!M25)</f>
        <v>0</v>
      </c>
      <c r="N23" s="29">
        <f ca="1">SUM('1.TT_TYEN:18.H_DUC'!N25)</f>
        <v>0</v>
      </c>
      <c r="O23" s="29">
        <f ca="1">SUM('1.TT_TYEN:18.H_DUC'!O25)</f>
        <v>0</v>
      </c>
      <c r="P23" s="29">
        <f ca="1">SUM('1.TT_TYEN:18.H_DUC'!P25)</f>
        <v>0</v>
      </c>
      <c r="Q23" s="29">
        <f ca="1">SUM(R23:T23,V23:Z23,AL23:BB23)</f>
        <v>0</v>
      </c>
      <c r="R23" s="29">
        <f ca="1">SUM('1.TT_TYEN:18.H_DUC'!R25)</f>
        <v>0</v>
      </c>
      <c r="S23" s="29">
        <f ca="1">SUM('1.TT_TYEN:18.H_DUC'!S25)</f>
        <v>0</v>
      </c>
      <c r="T23" s="29">
        <f ca="1">SUM('1.TT_TYEN:18.H_DUC'!T25)</f>
        <v>0</v>
      </c>
      <c r="U23" s="29">
        <f ca="1">$D23-$BD23</f>
        <v>0</v>
      </c>
      <c r="V23" s="29">
        <f ca="1">SUM('1.TT_TYEN:18.H_DUC'!V25)</f>
        <v>0</v>
      </c>
      <c r="W23" s="29">
        <f ca="1">SUM('1.TT_TYEN:18.H_DUC'!W25)</f>
        <v>0</v>
      </c>
      <c r="X23" s="29">
        <f ca="1">SUM('1.TT_TYEN:18.H_DUC'!X25)</f>
        <v>0</v>
      </c>
      <c r="Y23" s="29">
        <f ca="1">SUM('1.TT_TYEN:18.H_DUC'!Y25)</f>
        <v>0</v>
      </c>
      <c r="Z23" s="29">
        <f t="shared" si="3"/>
        <v>0</v>
      </c>
      <c r="AA23" s="29">
        <f ca="1">SUM('1.TT_TYEN:18.H_DUC'!AA25)</f>
        <v>0</v>
      </c>
      <c r="AB23" s="29">
        <f ca="1">SUM('1.TT_TYEN:18.H_DUC'!AB25)</f>
        <v>0</v>
      </c>
      <c r="AC23" s="29">
        <f ca="1">SUM('1.TT_TYEN:18.H_DUC'!AC25)</f>
        <v>0</v>
      </c>
      <c r="AD23" s="29">
        <f ca="1">SUM('1.TT_TYEN:18.H_DUC'!AD25)</f>
        <v>0</v>
      </c>
      <c r="AE23" s="29">
        <f ca="1">SUM('1.TT_TYEN:18.H_DUC'!AE25)</f>
        <v>0</v>
      </c>
      <c r="AF23" s="29">
        <f ca="1">SUM('1.TT_TYEN:18.H_DUC'!AF25)</f>
        <v>0</v>
      </c>
      <c r="AG23" s="29">
        <f ca="1">SUM('1.TT_TYEN:18.H_DUC'!AG25)</f>
        <v>0</v>
      </c>
      <c r="AH23" s="29">
        <f ca="1">SUM('1.TT_TYEN:18.H_DUC'!AH25)</f>
        <v>0</v>
      </c>
      <c r="AI23" s="29">
        <f ca="1">SUM('1.TT_TYEN:18.H_DUC'!AI25)</f>
        <v>0</v>
      </c>
      <c r="AJ23" s="29">
        <f ca="1">SUM('1.TT_TYEN:18.H_DUC'!AJ25)</f>
        <v>0</v>
      </c>
      <c r="AK23" s="29">
        <f ca="1">SUM('1.TT_TYEN:18.H_DUC'!AK25)</f>
        <v>0</v>
      </c>
      <c r="AL23" s="29">
        <f ca="1">SUM('1.TT_TYEN:18.H_DUC'!AL25)</f>
        <v>0</v>
      </c>
      <c r="AM23" s="29">
        <f ca="1">SUM('1.TT_TYEN:18.H_DUC'!AM25)</f>
        <v>0</v>
      </c>
      <c r="AN23" s="29">
        <f ca="1">SUM('1.TT_TYEN:18.H_DUC'!AN25)</f>
        <v>0</v>
      </c>
      <c r="AO23" s="29">
        <f ca="1">SUM('1.TT_TYEN:18.H_DUC'!AO25)</f>
        <v>0</v>
      </c>
      <c r="AP23" s="29">
        <f ca="1">SUM('1.TT_TYEN:18.H_DUC'!AP25)</f>
        <v>0</v>
      </c>
      <c r="AQ23" s="29">
        <f ca="1">SUM('1.TT_TYEN:18.H_DUC'!AQ25)</f>
        <v>0</v>
      </c>
      <c r="AR23" s="29">
        <f ca="1">SUM('1.TT_TYEN:18.H_DUC'!AR25)</f>
        <v>0</v>
      </c>
      <c r="AS23" s="29">
        <f ca="1">SUM('1.TT_TYEN:18.H_DUC'!AS25)</f>
        <v>0</v>
      </c>
      <c r="AT23" s="29">
        <f ca="1">SUM('1.TT_TYEN:18.H_DUC'!AT25)</f>
        <v>0</v>
      </c>
      <c r="AU23" s="29">
        <f ca="1">SUM('1.TT_TYEN:18.H_DUC'!AU25)</f>
        <v>0</v>
      </c>
      <c r="AV23" s="29">
        <f ca="1">SUM('1.TT_TYEN:18.H_DUC'!AV25)</f>
        <v>0</v>
      </c>
      <c r="AW23" s="29">
        <f ca="1">SUM('1.TT_TYEN:18.H_DUC'!AW25)</f>
        <v>0</v>
      </c>
      <c r="AX23" s="29">
        <f ca="1">SUM('1.TT_TYEN:18.H_DUC'!AX25)</f>
        <v>0</v>
      </c>
      <c r="AY23" s="29">
        <f ca="1">SUM('1.TT_TYEN:18.H_DUC'!AY25)</f>
        <v>0</v>
      </c>
      <c r="AZ23" s="29">
        <f ca="1">SUM('1.TT_TYEN:18.H_DUC'!AZ25)</f>
        <v>0</v>
      </c>
      <c r="BA23" s="29">
        <f ca="1">SUM('1.TT_TYEN:18.H_DUC'!BA25)</f>
        <v>0</v>
      </c>
      <c r="BB23" s="29">
        <f ca="1">SUM('1.TT_TYEN:18.H_DUC'!BB25)</f>
        <v>0</v>
      </c>
      <c r="BC23" s="29">
        <f ca="1">SUM('1.TT_TYEN:18.H_DUC'!BC25)</f>
        <v>0</v>
      </c>
      <c r="BD23" s="29">
        <f t="shared" si="10"/>
        <v>0</v>
      </c>
      <c r="BE23" s="29">
        <f>U58-BD23</f>
        <v>0</v>
      </c>
      <c r="BF23" s="29">
        <f t="shared" si="8"/>
        <v>0</v>
      </c>
    </row>
    <row r="24" spans="1:58" ht="20.25" customHeight="1">
      <c r="A24" s="21" t="s">
        <v>398</v>
      </c>
      <c r="B24" s="25" t="s">
        <v>478</v>
      </c>
      <c r="C24" s="29" t="s">
        <v>319</v>
      </c>
      <c r="D24" s="29">
        <f ca="1">SUM('1.TT_TYEN:18.H_DUC'!D26)</f>
        <v>14.89</v>
      </c>
      <c r="E24" s="29">
        <f t="shared" si="9"/>
        <v>0</v>
      </c>
      <c r="F24" s="29">
        <f ca="1">SUM('1.TT_TYEN:18.H_DUC'!F26)</f>
        <v>0</v>
      </c>
      <c r="G24" s="29">
        <f ca="1">SUM('1.TT_TYEN:18.H_DUC'!G26)</f>
        <v>0</v>
      </c>
      <c r="H24" s="29">
        <f ca="1">SUM('1.TT_TYEN:18.H_DUC'!H26)</f>
        <v>0</v>
      </c>
      <c r="I24" s="29">
        <f ca="1">SUM('1.TT_TYEN:18.H_DUC'!I26)</f>
        <v>0</v>
      </c>
      <c r="J24" s="29">
        <f ca="1">SUM('1.TT_TYEN:18.H_DUC'!J26)</f>
        <v>0</v>
      </c>
      <c r="K24" s="29">
        <f ca="1">SUM('1.TT_TYEN:18.H_DUC'!K26)</f>
        <v>0</v>
      </c>
      <c r="L24" s="29">
        <f ca="1">SUM('1.TT_TYEN:18.H_DUC'!L26)</f>
        <v>0</v>
      </c>
      <c r="M24" s="29">
        <f ca="1">SUM('1.TT_TYEN:18.H_DUC'!M26)</f>
        <v>0</v>
      </c>
      <c r="N24" s="29">
        <f ca="1">SUM('1.TT_TYEN:18.H_DUC'!N26)</f>
        <v>0</v>
      </c>
      <c r="O24" s="29">
        <f ca="1">SUM('1.TT_TYEN:18.H_DUC'!O26)</f>
        <v>0</v>
      </c>
      <c r="P24" s="29">
        <f ca="1">SUM('1.TT_TYEN:18.H_DUC'!P26)</f>
        <v>0</v>
      </c>
      <c r="Q24" s="29">
        <f ca="1">SUM(R24:U24,W24:Z24,AL24:BB24)</f>
        <v>0</v>
      </c>
      <c r="R24" s="29">
        <f ca="1">SUM('1.TT_TYEN:18.H_DUC'!R26)</f>
        <v>0</v>
      </c>
      <c r="S24" s="29">
        <f ca="1">SUM('1.TT_TYEN:18.H_DUC'!S26)</f>
        <v>0</v>
      </c>
      <c r="T24" s="29">
        <f ca="1">SUM('1.TT_TYEN:18.H_DUC'!T26)</f>
        <v>0</v>
      </c>
      <c r="U24" s="29">
        <f ca="1">SUM('1.TT_TYEN:18.H_DUC'!U26)</f>
        <v>0</v>
      </c>
      <c r="V24" s="29">
        <f ca="1">$D24-$BD24</f>
        <v>14.89</v>
      </c>
      <c r="W24" s="29">
        <f ca="1">SUM('1.TT_TYEN:18.H_DUC'!W26)</f>
        <v>0</v>
      </c>
      <c r="X24" s="29">
        <f ca="1">SUM('1.TT_TYEN:18.H_DUC'!X26)</f>
        <v>0</v>
      </c>
      <c r="Y24" s="29">
        <f ca="1">SUM('1.TT_TYEN:18.H_DUC'!Y26)</f>
        <v>0</v>
      </c>
      <c r="Z24" s="29">
        <f t="shared" si="3"/>
        <v>0</v>
      </c>
      <c r="AA24" s="29">
        <f ca="1">SUM('1.TT_TYEN:18.H_DUC'!AA26)</f>
        <v>0</v>
      </c>
      <c r="AB24" s="29">
        <f ca="1">SUM('1.TT_TYEN:18.H_DUC'!AB26)</f>
        <v>0</v>
      </c>
      <c r="AC24" s="29">
        <f ca="1">SUM('1.TT_TYEN:18.H_DUC'!AC26)</f>
        <v>0</v>
      </c>
      <c r="AD24" s="29">
        <f ca="1">SUM('1.TT_TYEN:18.H_DUC'!AD26)</f>
        <v>0</v>
      </c>
      <c r="AE24" s="29">
        <f ca="1">SUM('1.TT_TYEN:18.H_DUC'!AE26)</f>
        <v>0</v>
      </c>
      <c r="AF24" s="29">
        <f ca="1">SUM('1.TT_TYEN:18.H_DUC'!AF26)</f>
        <v>0</v>
      </c>
      <c r="AG24" s="29">
        <f ca="1">SUM('1.TT_TYEN:18.H_DUC'!AG26)</f>
        <v>0</v>
      </c>
      <c r="AH24" s="29">
        <f ca="1">SUM('1.TT_TYEN:18.H_DUC'!AH26)</f>
        <v>0</v>
      </c>
      <c r="AI24" s="29">
        <f ca="1">SUM('1.TT_TYEN:18.H_DUC'!AI26)</f>
        <v>0</v>
      </c>
      <c r="AJ24" s="29">
        <f ca="1">SUM('1.TT_TYEN:18.H_DUC'!AJ26)</f>
        <v>0</v>
      </c>
      <c r="AK24" s="29">
        <f ca="1">SUM('1.TT_TYEN:18.H_DUC'!AK26)</f>
        <v>0</v>
      </c>
      <c r="AL24" s="29">
        <f ca="1">SUM('1.TT_TYEN:18.H_DUC'!AL26)</f>
        <v>0</v>
      </c>
      <c r="AM24" s="29">
        <f ca="1">SUM('1.TT_TYEN:18.H_DUC'!AM26)</f>
        <v>0</v>
      </c>
      <c r="AN24" s="29">
        <f ca="1">SUM('1.TT_TYEN:18.H_DUC'!AN26)</f>
        <v>0</v>
      </c>
      <c r="AO24" s="29">
        <f ca="1">SUM('1.TT_TYEN:18.H_DUC'!AO26)</f>
        <v>0</v>
      </c>
      <c r="AP24" s="29">
        <f ca="1">SUM('1.TT_TYEN:18.H_DUC'!AP26)</f>
        <v>0</v>
      </c>
      <c r="AQ24" s="29">
        <f ca="1">SUM('1.TT_TYEN:18.H_DUC'!AQ26)</f>
        <v>0</v>
      </c>
      <c r="AR24" s="29">
        <f ca="1">SUM('1.TT_TYEN:18.H_DUC'!AR26)</f>
        <v>0</v>
      </c>
      <c r="AS24" s="29">
        <f ca="1">SUM('1.TT_TYEN:18.H_DUC'!AS26)</f>
        <v>0</v>
      </c>
      <c r="AT24" s="29">
        <f ca="1">SUM('1.TT_TYEN:18.H_DUC'!AT26)</f>
        <v>0</v>
      </c>
      <c r="AU24" s="29">
        <f ca="1">SUM('1.TT_TYEN:18.H_DUC'!AU26)</f>
        <v>0</v>
      </c>
      <c r="AV24" s="29">
        <f ca="1">SUM('1.TT_TYEN:18.H_DUC'!AV26)</f>
        <v>0</v>
      </c>
      <c r="AW24" s="29">
        <f ca="1">SUM('1.TT_TYEN:18.H_DUC'!AW26)</f>
        <v>0</v>
      </c>
      <c r="AX24" s="29">
        <f ca="1">SUM('1.TT_TYEN:18.H_DUC'!AX26)</f>
        <v>0</v>
      </c>
      <c r="AY24" s="29">
        <f ca="1">SUM('1.TT_TYEN:18.H_DUC'!AY26)</f>
        <v>0</v>
      </c>
      <c r="AZ24" s="29">
        <f ca="1">SUM('1.TT_TYEN:18.H_DUC'!AZ26)</f>
        <v>0</v>
      </c>
      <c r="BA24" s="29">
        <f ca="1">SUM('1.TT_TYEN:18.H_DUC'!BA26)</f>
        <v>0</v>
      </c>
      <c r="BB24" s="29">
        <f ca="1">SUM('1.TT_TYEN:18.H_DUC'!BB26)</f>
        <v>0</v>
      </c>
      <c r="BC24" s="29">
        <f ca="1">SUM('1.TT_TYEN:18.H_DUC'!BC26)</f>
        <v>0</v>
      </c>
      <c r="BD24" s="29">
        <f t="shared" si="10"/>
        <v>0</v>
      </c>
      <c r="BE24" s="29">
        <f>V58-BD24</f>
        <v>65.11</v>
      </c>
      <c r="BF24" s="29">
        <f t="shared" si="8"/>
        <v>80</v>
      </c>
    </row>
    <row r="25" spans="1:58" ht="20.25" customHeight="1">
      <c r="A25" s="21" t="s">
        <v>400</v>
      </c>
      <c r="B25" s="174" t="s">
        <v>401</v>
      </c>
      <c r="C25" s="29" t="s">
        <v>320</v>
      </c>
      <c r="D25" s="29">
        <f ca="1">SUM('1.TT_TYEN:18.H_DUC'!D27)</f>
        <v>16.240000000000002</v>
      </c>
      <c r="E25" s="29">
        <f t="shared" si="9"/>
        <v>0</v>
      </c>
      <c r="F25" s="29">
        <f ca="1">SUM('1.TT_TYEN:18.H_DUC'!F27)</f>
        <v>0</v>
      </c>
      <c r="G25" s="29">
        <f ca="1">SUM('1.TT_TYEN:18.H_DUC'!G27)</f>
        <v>0</v>
      </c>
      <c r="H25" s="29">
        <f ca="1">SUM('1.TT_TYEN:18.H_DUC'!H27)</f>
        <v>0</v>
      </c>
      <c r="I25" s="29">
        <f ca="1">SUM('1.TT_TYEN:18.H_DUC'!I27)</f>
        <v>0</v>
      </c>
      <c r="J25" s="29">
        <f ca="1">SUM('1.TT_TYEN:18.H_DUC'!J27)</f>
        <v>0</v>
      </c>
      <c r="K25" s="29">
        <f ca="1">SUM('1.TT_TYEN:18.H_DUC'!K27)</f>
        <v>0</v>
      </c>
      <c r="L25" s="29">
        <f ca="1">SUM('1.TT_TYEN:18.H_DUC'!L27)</f>
        <v>0</v>
      </c>
      <c r="M25" s="29">
        <f ca="1">SUM('1.TT_TYEN:18.H_DUC'!M27)</f>
        <v>0</v>
      </c>
      <c r="N25" s="29">
        <f ca="1">SUM('1.TT_TYEN:18.H_DUC'!N27)</f>
        <v>0</v>
      </c>
      <c r="O25" s="29">
        <f ca="1">SUM('1.TT_TYEN:18.H_DUC'!O27)</f>
        <v>0</v>
      </c>
      <c r="P25" s="29">
        <f ca="1">SUM('1.TT_TYEN:18.H_DUC'!P27)</f>
        <v>0</v>
      </c>
      <c r="Q25" s="29">
        <f ca="1">SUM(R25:V25,X25:Z25,AL25:BB25)</f>
        <v>0.23</v>
      </c>
      <c r="R25" s="29">
        <f ca="1">SUM('1.TT_TYEN:18.H_DUC'!R27)</f>
        <v>0</v>
      </c>
      <c r="S25" s="29">
        <f ca="1">SUM('1.TT_TYEN:18.H_DUC'!S27)</f>
        <v>0</v>
      </c>
      <c r="T25" s="29">
        <f ca="1">SUM('1.TT_TYEN:18.H_DUC'!T27)</f>
        <v>0</v>
      </c>
      <c r="U25" s="29">
        <f ca="1">SUM('1.TT_TYEN:18.H_DUC'!U27)</f>
        <v>0</v>
      </c>
      <c r="V25" s="29">
        <f ca="1">SUM('1.TT_TYEN:18.H_DUC'!V27)</f>
        <v>0</v>
      </c>
      <c r="W25" s="29">
        <f ca="1">$D25-$BD25</f>
        <v>16.010000000000002</v>
      </c>
      <c r="X25" s="29">
        <f ca="1">SUM('1.TT_TYEN:18.H_DUC'!X27)</f>
        <v>0</v>
      </c>
      <c r="Y25" s="29">
        <f ca="1">SUM('1.TT_TYEN:18.H_DUC'!Y27)</f>
        <v>0</v>
      </c>
      <c r="Z25" s="29">
        <f t="shared" si="3"/>
        <v>0.03</v>
      </c>
      <c r="AA25" s="29">
        <f ca="1">SUM('1.TT_TYEN:18.H_DUC'!AA27)</f>
        <v>0</v>
      </c>
      <c r="AB25" s="29">
        <f ca="1">SUM('1.TT_TYEN:18.H_DUC'!AB27)</f>
        <v>0</v>
      </c>
      <c r="AC25" s="29">
        <f ca="1">SUM('1.TT_TYEN:18.H_DUC'!AC27)</f>
        <v>0</v>
      </c>
      <c r="AD25" s="29">
        <f ca="1">SUM('1.TT_TYEN:18.H_DUC'!AD27)</f>
        <v>0</v>
      </c>
      <c r="AE25" s="29">
        <f ca="1">SUM('1.TT_TYEN:18.H_DUC'!AE27)</f>
        <v>0</v>
      </c>
      <c r="AF25" s="29">
        <f ca="1">SUM('1.TT_TYEN:18.H_DUC'!AF27)</f>
        <v>0</v>
      </c>
      <c r="AG25" s="29">
        <f ca="1">SUM('1.TT_TYEN:18.H_DUC'!AG27)</f>
        <v>0</v>
      </c>
      <c r="AH25" s="29">
        <f ca="1">SUM('1.TT_TYEN:18.H_DUC'!AH27)</f>
        <v>0</v>
      </c>
      <c r="AI25" s="29">
        <f ca="1">SUM('1.TT_TYEN:18.H_DUC'!AI27)</f>
        <v>0</v>
      </c>
      <c r="AJ25" s="29">
        <f ca="1">SUM('1.TT_TYEN:18.H_DUC'!AJ27)</f>
        <v>0</v>
      </c>
      <c r="AK25" s="29">
        <f ca="1">SUM('1.TT_TYEN:18.H_DUC'!AK27)</f>
        <v>0.03</v>
      </c>
      <c r="AL25" s="29">
        <f ca="1">SUM('1.TT_TYEN:18.H_DUC'!AL27)</f>
        <v>0</v>
      </c>
      <c r="AM25" s="29">
        <f ca="1">SUM('1.TT_TYEN:18.H_DUC'!AM27)</f>
        <v>0</v>
      </c>
      <c r="AN25" s="29">
        <f ca="1">SUM('1.TT_TYEN:18.H_DUC'!AN27)</f>
        <v>0</v>
      </c>
      <c r="AO25" s="29">
        <f ca="1">SUM('1.TT_TYEN:18.H_DUC'!AO27)</f>
        <v>0</v>
      </c>
      <c r="AP25" s="29">
        <f ca="1">SUM('1.TT_TYEN:18.H_DUC'!AP27)</f>
        <v>0.2</v>
      </c>
      <c r="AQ25" s="29">
        <f ca="1">SUM('1.TT_TYEN:18.H_DUC'!AQ27)</f>
        <v>0</v>
      </c>
      <c r="AR25" s="29">
        <f ca="1">SUM('1.TT_TYEN:18.H_DUC'!AR27)</f>
        <v>0</v>
      </c>
      <c r="AS25" s="29">
        <f ca="1">SUM('1.TT_TYEN:18.H_DUC'!AS27)</f>
        <v>0</v>
      </c>
      <c r="AT25" s="29">
        <f ca="1">SUM('1.TT_TYEN:18.H_DUC'!AT27)</f>
        <v>0</v>
      </c>
      <c r="AU25" s="29">
        <f ca="1">SUM('1.TT_TYEN:18.H_DUC'!AU27)</f>
        <v>0</v>
      </c>
      <c r="AV25" s="29">
        <f ca="1">SUM('1.TT_TYEN:18.H_DUC'!AV27)</f>
        <v>0</v>
      </c>
      <c r="AW25" s="29">
        <f ca="1">SUM('1.TT_TYEN:18.H_DUC'!AW27)</f>
        <v>0</v>
      </c>
      <c r="AX25" s="29">
        <f ca="1">SUM('1.TT_TYEN:18.H_DUC'!AX27)</f>
        <v>0</v>
      </c>
      <c r="AY25" s="29">
        <f ca="1">SUM('1.TT_TYEN:18.H_DUC'!AY27)</f>
        <v>0</v>
      </c>
      <c r="AZ25" s="29">
        <f ca="1">SUM('1.TT_TYEN:18.H_DUC'!AZ27)</f>
        <v>0</v>
      </c>
      <c r="BA25" s="29">
        <f ca="1">SUM('1.TT_TYEN:18.H_DUC'!BA27)</f>
        <v>0</v>
      </c>
      <c r="BB25" s="29">
        <f ca="1">SUM('1.TT_TYEN:18.H_DUC'!BB27)</f>
        <v>0</v>
      </c>
      <c r="BC25" s="29">
        <f ca="1">SUM('1.TT_TYEN:18.H_DUC'!BC27)</f>
        <v>0</v>
      </c>
      <c r="BD25" s="29">
        <f t="shared" si="10"/>
        <v>0.23</v>
      </c>
      <c r="BE25" s="29">
        <f>W58-BD25</f>
        <v>88.830000000000013</v>
      </c>
      <c r="BF25" s="29">
        <f t="shared" si="8"/>
        <v>105.07000000000002</v>
      </c>
    </row>
    <row r="26" spans="1:58" ht="20.25" customHeight="1">
      <c r="A26" s="21" t="s">
        <v>402</v>
      </c>
      <c r="B26" s="25" t="s">
        <v>1090</v>
      </c>
      <c r="C26" s="29" t="s">
        <v>321</v>
      </c>
      <c r="D26" s="29">
        <f ca="1">SUM('1.TT_TYEN:18.H_DUC'!D28)</f>
        <v>25.349999999999998</v>
      </c>
      <c r="E26" s="29">
        <f t="shared" si="9"/>
        <v>0</v>
      </c>
      <c r="F26" s="29">
        <f ca="1">SUM('1.TT_TYEN:18.H_DUC'!F28)</f>
        <v>0</v>
      </c>
      <c r="G26" s="29">
        <f ca="1">SUM('1.TT_TYEN:18.H_DUC'!G28)</f>
        <v>0</v>
      </c>
      <c r="H26" s="29">
        <f ca="1">SUM('1.TT_TYEN:18.H_DUC'!H28)</f>
        <v>0</v>
      </c>
      <c r="I26" s="29">
        <f ca="1">SUM('1.TT_TYEN:18.H_DUC'!I28)</f>
        <v>0</v>
      </c>
      <c r="J26" s="29">
        <f ca="1">SUM('1.TT_TYEN:18.H_DUC'!J28)</f>
        <v>0</v>
      </c>
      <c r="K26" s="29">
        <f ca="1">SUM('1.TT_TYEN:18.H_DUC'!K28)</f>
        <v>0</v>
      </c>
      <c r="L26" s="29">
        <f ca="1">SUM('1.TT_TYEN:18.H_DUC'!L28)</f>
        <v>0</v>
      </c>
      <c r="M26" s="29">
        <f ca="1">SUM('1.TT_TYEN:18.H_DUC'!M28)</f>
        <v>0</v>
      </c>
      <c r="N26" s="29">
        <f ca="1">SUM('1.TT_TYEN:18.H_DUC'!N28)</f>
        <v>0</v>
      </c>
      <c r="O26" s="29">
        <f ca="1">SUM('1.TT_TYEN:18.H_DUC'!O28)</f>
        <v>0</v>
      </c>
      <c r="P26" s="29">
        <f ca="1">SUM('1.TT_TYEN:18.H_DUC'!P28)</f>
        <v>0</v>
      </c>
      <c r="Q26" s="29">
        <f ca="1">SUM(R26:W26,Y26:Z26,AL26:BB26)</f>
        <v>3.6999999999999997</v>
      </c>
      <c r="R26" s="29">
        <f ca="1">SUM('1.TT_TYEN:18.H_DUC'!R28)</f>
        <v>2.9</v>
      </c>
      <c r="S26" s="29">
        <f ca="1">SUM('1.TT_TYEN:18.H_DUC'!S28)</f>
        <v>0</v>
      </c>
      <c r="T26" s="29">
        <f ca="1">SUM('1.TT_TYEN:18.H_DUC'!T28)</f>
        <v>0</v>
      </c>
      <c r="U26" s="29">
        <f ca="1">SUM('1.TT_TYEN:18.H_DUC'!U28)</f>
        <v>0</v>
      </c>
      <c r="V26" s="29">
        <f ca="1">SUM('1.TT_TYEN:18.H_DUC'!V28)</f>
        <v>0</v>
      </c>
      <c r="W26" s="29">
        <f ca="1">SUM('1.TT_TYEN:18.H_DUC'!W28)</f>
        <v>0.5</v>
      </c>
      <c r="X26" s="29">
        <f ca="1">$D26-$BD26</f>
        <v>21.65</v>
      </c>
      <c r="Y26" s="29">
        <f ca="1">SUM('1.TT_TYEN:18.H_DUC'!Y28)</f>
        <v>0</v>
      </c>
      <c r="Z26" s="29">
        <f t="shared" si="3"/>
        <v>0</v>
      </c>
      <c r="AA26" s="29">
        <f ca="1">SUM('1.TT_TYEN:18.H_DUC'!AA28)</f>
        <v>0</v>
      </c>
      <c r="AB26" s="29">
        <f ca="1">SUM('1.TT_TYEN:18.H_DUC'!AB28)</f>
        <v>0</v>
      </c>
      <c r="AC26" s="29">
        <f ca="1">SUM('1.TT_TYEN:18.H_DUC'!AC28)</f>
        <v>0</v>
      </c>
      <c r="AD26" s="29">
        <f ca="1">SUM('1.TT_TYEN:18.H_DUC'!AD28)</f>
        <v>0</v>
      </c>
      <c r="AE26" s="29">
        <f ca="1">SUM('1.TT_TYEN:18.H_DUC'!AE28)</f>
        <v>0</v>
      </c>
      <c r="AF26" s="29">
        <f ca="1">SUM('1.TT_TYEN:18.H_DUC'!AF28)</f>
        <v>0</v>
      </c>
      <c r="AG26" s="29">
        <f ca="1">SUM('1.TT_TYEN:18.H_DUC'!AG28)</f>
        <v>0</v>
      </c>
      <c r="AH26" s="29">
        <f ca="1">SUM('1.TT_TYEN:18.H_DUC'!AH28)</f>
        <v>0</v>
      </c>
      <c r="AI26" s="29">
        <f ca="1">SUM('1.TT_TYEN:18.H_DUC'!AI28)</f>
        <v>0</v>
      </c>
      <c r="AJ26" s="29">
        <f ca="1">SUM('1.TT_TYEN:18.H_DUC'!AJ28)</f>
        <v>0</v>
      </c>
      <c r="AK26" s="29">
        <f ca="1">SUM('1.TT_TYEN:18.H_DUC'!AK28)</f>
        <v>0</v>
      </c>
      <c r="AL26" s="29">
        <f ca="1">SUM('1.TT_TYEN:18.H_DUC'!AL28)</f>
        <v>0</v>
      </c>
      <c r="AM26" s="29">
        <f ca="1">SUM('1.TT_TYEN:18.H_DUC'!AM28)</f>
        <v>0</v>
      </c>
      <c r="AN26" s="29">
        <f ca="1">SUM('1.TT_TYEN:18.H_DUC'!AN28)</f>
        <v>0</v>
      </c>
      <c r="AO26" s="29">
        <f ca="1">SUM('1.TT_TYEN:18.H_DUC'!AO28)</f>
        <v>0</v>
      </c>
      <c r="AP26" s="29">
        <f ca="1">SUM('1.TT_TYEN:18.H_DUC'!AP28)</f>
        <v>0</v>
      </c>
      <c r="AQ26" s="29">
        <f ca="1">SUM('1.TT_TYEN:18.H_DUC'!AQ28)</f>
        <v>0.3</v>
      </c>
      <c r="AR26" s="29">
        <f ca="1">SUM('1.TT_TYEN:18.H_DUC'!AR28)</f>
        <v>0</v>
      </c>
      <c r="AS26" s="29">
        <f ca="1">SUM('1.TT_TYEN:18.H_DUC'!AS28)</f>
        <v>0</v>
      </c>
      <c r="AT26" s="29">
        <f ca="1">SUM('1.TT_TYEN:18.H_DUC'!AT28)</f>
        <v>0</v>
      </c>
      <c r="AU26" s="29">
        <f ca="1">SUM('1.TT_TYEN:18.H_DUC'!AU28)</f>
        <v>0</v>
      </c>
      <c r="AV26" s="29">
        <f ca="1">SUM('1.TT_TYEN:18.H_DUC'!AV28)</f>
        <v>0</v>
      </c>
      <c r="AW26" s="29">
        <f ca="1">SUM('1.TT_TYEN:18.H_DUC'!AW28)</f>
        <v>0</v>
      </c>
      <c r="AX26" s="29">
        <f ca="1">SUM('1.TT_TYEN:18.H_DUC'!AX28)</f>
        <v>0</v>
      </c>
      <c r="AY26" s="29">
        <f ca="1">SUM('1.TT_TYEN:18.H_DUC'!AY28)</f>
        <v>0</v>
      </c>
      <c r="AZ26" s="29">
        <f ca="1">SUM('1.TT_TYEN:18.H_DUC'!AZ28)</f>
        <v>0</v>
      </c>
      <c r="BA26" s="29">
        <f ca="1">SUM('1.TT_TYEN:18.H_DUC'!BA28)</f>
        <v>0</v>
      </c>
      <c r="BB26" s="29">
        <f ca="1">SUM('1.TT_TYEN:18.H_DUC'!BB28)</f>
        <v>0</v>
      </c>
      <c r="BC26" s="29">
        <f ca="1">SUM('1.TT_TYEN:18.H_DUC'!BC28)</f>
        <v>0</v>
      </c>
      <c r="BD26" s="29">
        <f t="shared" si="10"/>
        <v>3.6999999999999997</v>
      </c>
      <c r="BE26" s="29">
        <f>X58-BD26</f>
        <v>181.5</v>
      </c>
      <c r="BF26" s="29">
        <f t="shared" si="8"/>
        <v>206.85</v>
      </c>
    </row>
    <row r="27" spans="1:58" ht="20.25" customHeight="1">
      <c r="A27" s="21" t="s">
        <v>404</v>
      </c>
      <c r="B27" s="25" t="s">
        <v>480</v>
      </c>
      <c r="C27" s="29" t="s">
        <v>322</v>
      </c>
      <c r="D27" s="29">
        <f ca="1">SUM('1.TT_TYEN:18.H_DUC'!D29)</f>
        <v>247.43</v>
      </c>
      <c r="E27" s="29">
        <f t="shared" si="9"/>
        <v>18</v>
      </c>
      <c r="F27" s="29">
        <f ca="1">SUM('1.TT_TYEN:18.H_DUC'!F29)</f>
        <v>0</v>
      </c>
      <c r="G27" s="29">
        <f ca="1">SUM('1.TT_TYEN:18.H_DUC'!G29)</f>
        <v>0</v>
      </c>
      <c r="H27" s="29">
        <f ca="1">SUM('1.TT_TYEN:18.H_DUC'!H29)</f>
        <v>0</v>
      </c>
      <c r="I27" s="29">
        <f ca="1">SUM('1.TT_TYEN:18.H_DUC'!I29)</f>
        <v>0</v>
      </c>
      <c r="J27" s="29">
        <f ca="1">SUM('1.TT_TYEN:18.H_DUC'!J29)</f>
        <v>0</v>
      </c>
      <c r="K27" s="29">
        <f ca="1">SUM('1.TT_TYEN:18.H_DUC'!K29)</f>
        <v>0</v>
      </c>
      <c r="L27" s="29">
        <f ca="1">SUM('1.TT_TYEN:18.H_DUC'!L29)</f>
        <v>0</v>
      </c>
      <c r="M27" s="29">
        <f ca="1">SUM('1.TT_TYEN:18.H_DUC'!M29)</f>
        <v>0</v>
      </c>
      <c r="N27" s="29">
        <f ca="1">SUM('1.TT_TYEN:18.H_DUC'!N29)</f>
        <v>0</v>
      </c>
      <c r="O27" s="29">
        <f ca="1">SUM('1.TT_TYEN:18.H_DUC'!O29)</f>
        <v>0</v>
      </c>
      <c r="P27" s="29">
        <f ca="1">SUM('1.TT_TYEN:18.H_DUC'!P29)</f>
        <v>18</v>
      </c>
      <c r="Q27" s="29">
        <f ca="1">SUM(R27:X27,Z27,AL27:BB27)</f>
        <v>0</v>
      </c>
      <c r="R27" s="29">
        <f ca="1">SUM('1.TT_TYEN:18.H_DUC'!R29)</f>
        <v>0</v>
      </c>
      <c r="S27" s="29">
        <f ca="1">SUM('1.TT_TYEN:18.H_DUC'!S29)</f>
        <v>0</v>
      </c>
      <c r="T27" s="29">
        <f ca="1">SUM('1.TT_TYEN:18.H_DUC'!T29)</f>
        <v>0</v>
      </c>
      <c r="U27" s="29">
        <f ca="1">SUM('1.TT_TYEN:18.H_DUC'!U29)</f>
        <v>0</v>
      </c>
      <c r="V27" s="29">
        <f ca="1">SUM('1.TT_TYEN:18.H_DUC'!V29)</f>
        <v>0</v>
      </c>
      <c r="W27" s="29">
        <f ca="1">SUM('1.TT_TYEN:18.H_DUC'!W29)</f>
        <v>0</v>
      </c>
      <c r="X27" s="29">
        <f ca="1">SUM('1.TT_TYEN:18.H_DUC'!X29)</f>
        <v>0</v>
      </c>
      <c r="Y27" s="29">
        <f ca="1">$D27-$BD27</f>
        <v>229.43</v>
      </c>
      <c r="Z27" s="29">
        <f t="shared" si="3"/>
        <v>0</v>
      </c>
      <c r="AA27" s="29">
        <f ca="1">SUM('1.TT_TYEN:18.H_DUC'!AA29)</f>
        <v>0</v>
      </c>
      <c r="AB27" s="29">
        <f ca="1">SUM('1.TT_TYEN:18.H_DUC'!AB29)</f>
        <v>0</v>
      </c>
      <c r="AC27" s="29">
        <f ca="1">SUM('1.TT_TYEN:18.H_DUC'!AC29)</f>
        <v>0</v>
      </c>
      <c r="AD27" s="29">
        <f ca="1">SUM('1.TT_TYEN:18.H_DUC'!AD29)</f>
        <v>0</v>
      </c>
      <c r="AE27" s="29">
        <f ca="1">SUM('1.TT_TYEN:18.H_DUC'!AE29)</f>
        <v>0</v>
      </c>
      <c r="AF27" s="29">
        <f ca="1">SUM('1.TT_TYEN:18.H_DUC'!AF29)</f>
        <v>0</v>
      </c>
      <c r="AG27" s="29">
        <f ca="1">SUM('1.TT_TYEN:18.H_DUC'!AG29)</f>
        <v>0</v>
      </c>
      <c r="AH27" s="29">
        <f ca="1">SUM('1.TT_TYEN:18.H_DUC'!AH29)</f>
        <v>0</v>
      </c>
      <c r="AI27" s="29">
        <f ca="1">SUM('1.TT_TYEN:18.H_DUC'!AI29)</f>
        <v>0</v>
      </c>
      <c r="AJ27" s="29">
        <f ca="1">SUM('1.TT_TYEN:18.H_DUC'!AJ29)</f>
        <v>0</v>
      </c>
      <c r="AK27" s="29">
        <f ca="1">SUM('1.TT_TYEN:18.H_DUC'!AK29)</f>
        <v>0</v>
      </c>
      <c r="AL27" s="29">
        <f ca="1">SUM('1.TT_TYEN:18.H_DUC'!AL29)</f>
        <v>0</v>
      </c>
      <c r="AM27" s="29">
        <f ca="1">SUM('1.TT_TYEN:18.H_DUC'!AM29)</f>
        <v>0</v>
      </c>
      <c r="AN27" s="29">
        <f ca="1">SUM('1.TT_TYEN:18.H_DUC'!AN29)</f>
        <v>0</v>
      </c>
      <c r="AO27" s="29">
        <f ca="1">SUM('1.TT_TYEN:18.H_DUC'!AO29)</f>
        <v>0</v>
      </c>
      <c r="AP27" s="29">
        <f ca="1">SUM('1.TT_TYEN:18.H_DUC'!AP29)</f>
        <v>0</v>
      </c>
      <c r="AQ27" s="29">
        <f ca="1">SUM('1.TT_TYEN:18.H_DUC'!AQ29)</f>
        <v>0</v>
      </c>
      <c r="AR27" s="29">
        <f ca="1">SUM('1.TT_TYEN:18.H_DUC'!AR29)</f>
        <v>0</v>
      </c>
      <c r="AS27" s="29">
        <f ca="1">SUM('1.TT_TYEN:18.H_DUC'!AS29)</f>
        <v>0</v>
      </c>
      <c r="AT27" s="29">
        <f ca="1">SUM('1.TT_TYEN:18.H_DUC'!AT29)</f>
        <v>0</v>
      </c>
      <c r="AU27" s="29">
        <f ca="1">SUM('1.TT_TYEN:18.H_DUC'!AU29)</f>
        <v>0</v>
      </c>
      <c r="AV27" s="29">
        <f ca="1">SUM('1.TT_TYEN:18.H_DUC'!AV29)</f>
        <v>0</v>
      </c>
      <c r="AW27" s="29">
        <f ca="1">SUM('1.TT_TYEN:18.H_DUC'!AW29)</f>
        <v>0</v>
      </c>
      <c r="AX27" s="29">
        <f ca="1">SUM('1.TT_TYEN:18.H_DUC'!AX29)</f>
        <v>0</v>
      </c>
      <c r="AY27" s="29">
        <f ca="1">SUM('1.TT_TYEN:18.H_DUC'!AY29)</f>
        <v>0</v>
      </c>
      <c r="AZ27" s="29">
        <f ca="1">SUM('1.TT_TYEN:18.H_DUC'!AZ29)</f>
        <v>0</v>
      </c>
      <c r="BA27" s="29">
        <f ca="1">SUM('1.TT_TYEN:18.H_DUC'!BA29)</f>
        <v>0</v>
      </c>
      <c r="BB27" s="29">
        <f ca="1">SUM('1.TT_TYEN:18.H_DUC'!BB29)</f>
        <v>0</v>
      </c>
      <c r="BC27" s="29">
        <f ca="1">SUM('1.TT_TYEN:18.H_DUC'!BC29)</f>
        <v>0</v>
      </c>
      <c r="BD27" s="29">
        <f t="shared" si="10"/>
        <v>18</v>
      </c>
      <c r="BE27" s="29">
        <f>Y58-BD27</f>
        <v>226.20000000000002</v>
      </c>
      <c r="BF27" s="29">
        <f t="shared" si="8"/>
        <v>473.63</v>
      </c>
    </row>
    <row r="28" spans="1:58" ht="31.5" customHeight="1">
      <c r="A28" s="21" t="s">
        <v>406</v>
      </c>
      <c r="B28" s="22" t="s">
        <v>407</v>
      </c>
      <c r="C28" s="23" t="s">
        <v>323</v>
      </c>
      <c r="D28" s="29">
        <f ca="1">SUM(D29:D39)</f>
        <v>1533.1499999999999</v>
      </c>
      <c r="E28" s="29">
        <f ca="1">SUM(E29:E39)</f>
        <v>0</v>
      </c>
      <c r="F28" s="29">
        <f t="shared" ref="F28:P28" si="11">SUM(F29:F39)</f>
        <v>0</v>
      </c>
      <c r="G28" s="29">
        <f t="shared" si="11"/>
        <v>0</v>
      </c>
      <c r="H28" s="29">
        <f t="shared" si="11"/>
        <v>0</v>
      </c>
      <c r="I28" s="29">
        <f t="shared" si="11"/>
        <v>0</v>
      </c>
      <c r="J28" s="29">
        <f t="shared" si="11"/>
        <v>0</v>
      </c>
      <c r="K28" s="29">
        <f t="shared" si="11"/>
        <v>0</v>
      </c>
      <c r="L28" s="29">
        <f t="shared" si="11"/>
        <v>0</v>
      </c>
      <c r="M28" s="29">
        <f t="shared" si="11"/>
        <v>0</v>
      </c>
      <c r="N28" s="29">
        <f t="shared" si="11"/>
        <v>0</v>
      </c>
      <c r="O28" s="29">
        <f t="shared" si="11"/>
        <v>0</v>
      </c>
      <c r="P28" s="29">
        <f t="shared" si="11"/>
        <v>0</v>
      </c>
      <c r="Q28" s="29">
        <f ca="1">SUM(Q29:Q39)</f>
        <v>10.040000000000001</v>
      </c>
      <c r="R28" s="29">
        <f ca="1">SUM(R29:R39)</f>
        <v>0</v>
      </c>
      <c r="S28" s="29">
        <f t="shared" ref="S28:Y28" si="12">SUM(S29:S39)</f>
        <v>0.68</v>
      </c>
      <c r="T28" s="29">
        <f t="shared" si="12"/>
        <v>0</v>
      </c>
      <c r="U28" s="29">
        <f t="shared" si="12"/>
        <v>0</v>
      </c>
      <c r="V28" s="29">
        <f t="shared" si="12"/>
        <v>1.26</v>
      </c>
      <c r="W28" s="29">
        <f t="shared" si="12"/>
        <v>0.95</v>
      </c>
      <c r="X28" s="29">
        <f t="shared" si="12"/>
        <v>1.65</v>
      </c>
      <c r="Y28" s="29">
        <f t="shared" si="12"/>
        <v>0</v>
      </c>
      <c r="Z28" s="29">
        <f ca="1">$D28-$BD28</f>
        <v>1523.11</v>
      </c>
      <c r="AA28" s="29">
        <f ca="1">SUM(AA30:AA39)</f>
        <v>0.1</v>
      </c>
      <c r="AB28" s="29">
        <f ca="1">SUM(AB29,AB31:AB39)</f>
        <v>0.04</v>
      </c>
      <c r="AC28" s="29">
        <f ca="1">SUM(AC29:AC30,AC32:AC39)</f>
        <v>0.01</v>
      </c>
      <c r="AD28" s="29">
        <f ca="1">SUM(AD29:AD31,AD33:AD39)</f>
        <v>0</v>
      </c>
      <c r="AE28" s="29">
        <f ca="1">SUM(AE29:AE32,AE34:AE39)</f>
        <v>0.82</v>
      </c>
      <c r="AF28" s="29">
        <f ca="1">SUM(AF29:AF33,AF35:AF39)</f>
        <v>0</v>
      </c>
      <c r="AG28" s="29">
        <f ca="1">SUM(AG29:AG34,AG36:AG39)</f>
        <v>0.57999999999999996</v>
      </c>
      <c r="AH28" s="29">
        <f ca="1">SUM(AH29:AH35,AH37:AH39)</f>
        <v>0.5</v>
      </c>
      <c r="AI28" s="29">
        <f ca="1">SUM(AI29:AI36,AI38:AI39)</f>
        <v>0</v>
      </c>
      <c r="AJ28" s="29">
        <f ca="1">SUM(AJ29:AJ37,AJ39)</f>
        <v>0</v>
      </c>
      <c r="AK28" s="29">
        <f ca="1">SUM(AK29:AK38)</f>
        <v>0</v>
      </c>
      <c r="AL28" s="29">
        <f t="shared" ref="AL28:BD28" si="13">SUM(AL29:AL39)</f>
        <v>0</v>
      </c>
      <c r="AM28" s="29">
        <f t="shared" si="13"/>
        <v>0</v>
      </c>
      <c r="AN28" s="29">
        <f t="shared" si="13"/>
        <v>0</v>
      </c>
      <c r="AO28" s="29">
        <f t="shared" si="13"/>
        <v>0.77</v>
      </c>
      <c r="AP28" s="29">
        <f t="shared" si="13"/>
        <v>0.05</v>
      </c>
      <c r="AQ28" s="29">
        <f t="shared" si="13"/>
        <v>2.6300000000000003</v>
      </c>
      <c r="AR28" s="29">
        <f t="shared" si="13"/>
        <v>0</v>
      </c>
      <c r="AS28" s="29">
        <f t="shared" si="13"/>
        <v>0</v>
      </c>
      <c r="AT28" s="29">
        <f t="shared" si="13"/>
        <v>0</v>
      </c>
      <c r="AU28" s="29">
        <f t="shared" si="13"/>
        <v>0</v>
      </c>
      <c r="AV28" s="29">
        <f t="shared" si="13"/>
        <v>0</v>
      </c>
      <c r="AW28" s="29">
        <f t="shared" si="13"/>
        <v>0</v>
      </c>
      <c r="AX28" s="29">
        <f t="shared" si="13"/>
        <v>0</v>
      </c>
      <c r="AY28" s="29">
        <f t="shared" si="13"/>
        <v>0</v>
      </c>
      <c r="AZ28" s="29">
        <f t="shared" si="13"/>
        <v>0</v>
      </c>
      <c r="BA28" s="29">
        <f t="shared" si="13"/>
        <v>0</v>
      </c>
      <c r="BB28" s="29">
        <f t="shared" si="13"/>
        <v>0</v>
      </c>
      <c r="BC28" s="29">
        <f t="shared" si="13"/>
        <v>0</v>
      </c>
      <c r="BD28" s="29">
        <f t="shared" si="13"/>
        <v>10.040000000000001</v>
      </c>
      <c r="BE28" s="29">
        <f>Z58-BD28</f>
        <v>491.71500000000009</v>
      </c>
      <c r="BF28" s="29">
        <f>SUM(BF29:BF39)</f>
        <v>2024.865</v>
      </c>
    </row>
    <row r="29" spans="1:58" s="298" customFormat="1" ht="21.75" customHeight="1">
      <c r="A29" s="175" t="s">
        <v>408</v>
      </c>
      <c r="B29" s="249" t="s">
        <v>409</v>
      </c>
      <c r="C29" s="250" t="s">
        <v>324</v>
      </c>
      <c r="D29" s="250">
        <f ca="1">SUM('1.TT_TYEN:18.H_DUC'!D31)</f>
        <v>985.79</v>
      </c>
      <c r="E29" s="250">
        <f t="shared" ref="E29:E57" si="14">SUM(F29:P29)</f>
        <v>0</v>
      </c>
      <c r="F29" s="250">
        <f ca="1">SUM('1.TT_TYEN:18.H_DUC'!F31)</f>
        <v>0</v>
      </c>
      <c r="G29" s="250">
        <f ca="1">SUM('1.TT_TYEN:18.H_DUC'!G31)</f>
        <v>0</v>
      </c>
      <c r="H29" s="250">
        <f ca="1">SUM('1.TT_TYEN:18.H_DUC'!H31)</f>
        <v>0</v>
      </c>
      <c r="I29" s="250">
        <f ca="1">SUM('1.TT_TYEN:18.H_DUC'!I31)</f>
        <v>0</v>
      </c>
      <c r="J29" s="250">
        <f ca="1">SUM('1.TT_TYEN:18.H_DUC'!J31)</f>
        <v>0</v>
      </c>
      <c r="K29" s="250">
        <f ca="1">SUM('1.TT_TYEN:18.H_DUC'!K31)</f>
        <v>0</v>
      </c>
      <c r="L29" s="250">
        <f ca="1">SUM('1.TT_TYEN:18.H_DUC'!L31)</f>
        <v>0</v>
      </c>
      <c r="M29" s="250">
        <f ca="1">SUM('1.TT_TYEN:18.H_DUC'!M31)</f>
        <v>0</v>
      </c>
      <c r="N29" s="250">
        <f ca="1">SUM('1.TT_TYEN:18.H_DUC'!N31)</f>
        <v>0</v>
      </c>
      <c r="O29" s="250">
        <f ca="1">SUM('1.TT_TYEN:18.H_DUC'!O31)</f>
        <v>0</v>
      </c>
      <c r="P29" s="250">
        <f ca="1">SUM('1.TT_TYEN:18.H_DUC'!P31)</f>
        <v>0</v>
      </c>
      <c r="Q29" s="250">
        <f ca="1">SUM(R29:Z29,AL29:BB29)</f>
        <v>2.21</v>
      </c>
      <c r="R29" s="250">
        <f ca="1">SUM('1.TT_TYEN:18.H_DUC'!R31)</f>
        <v>0</v>
      </c>
      <c r="S29" s="250">
        <f ca="1">SUM('1.TT_TYEN:18.H_DUC'!S31)</f>
        <v>0</v>
      </c>
      <c r="T29" s="250">
        <f ca="1">SUM('1.TT_TYEN:18.H_DUC'!T31)</f>
        <v>0</v>
      </c>
      <c r="U29" s="250">
        <f ca="1">SUM('1.TT_TYEN:18.H_DUC'!U31)</f>
        <v>0</v>
      </c>
      <c r="V29" s="250">
        <f ca="1">SUM('1.TT_TYEN:18.H_DUC'!V31)</f>
        <v>1.26</v>
      </c>
      <c r="W29" s="250">
        <f ca="1">SUM('1.TT_TYEN:18.H_DUC'!W31)</f>
        <v>0.05</v>
      </c>
      <c r="X29" s="250">
        <f ca="1">SUM('1.TT_TYEN:18.H_DUC'!X31)</f>
        <v>0.85</v>
      </c>
      <c r="Y29" s="250">
        <f ca="1">SUM('1.TT_TYEN:18.H_DUC'!Y31)</f>
        <v>0</v>
      </c>
      <c r="Z29" s="250">
        <f ca="1">SUM(AB29:AK29)</f>
        <v>0</v>
      </c>
      <c r="AA29" s="250">
        <f ca="1">$D29-$BD29</f>
        <v>983.57999999999993</v>
      </c>
      <c r="AB29" s="250">
        <f ca="1">SUM('1.TT_TYEN:18.H_DUC'!AB31)</f>
        <v>0</v>
      </c>
      <c r="AC29" s="250">
        <f ca="1">SUM('1.TT_TYEN:18.H_DUC'!AC31)</f>
        <v>0</v>
      </c>
      <c r="AD29" s="250">
        <f ca="1">SUM('1.TT_TYEN:18.H_DUC'!AD31)</f>
        <v>0</v>
      </c>
      <c r="AE29" s="250">
        <f ca="1">SUM('1.TT_TYEN:18.H_DUC'!AE31)</f>
        <v>0</v>
      </c>
      <c r="AF29" s="250">
        <f ca="1">SUM('1.TT_TYEN:18.H_DUC'!AF31)</f>
        <v>0</v>
      </c>
      <c r="AG29" s="250">
        <f ca="1">SUM('1.TT_TYEN:18.H_DUC'!AG31)</f>
        <v>0</v>
      </c>
      <c r="AH29" s="250">
        <f ca="1">SUM('1.TT_TYEN:18.H_DUC'!AH31)</f>
        <v>0</v>
      </c>
      <c r="AI29" s="250">
        <f ca="1">SUM('1.TT_TYEN:18.H_DUC'!AI31)</f>
        <v>0</v>
      </c>
      <c r="AJ29" s="250">
        <f ca="1">SUM('1.TT_TYEN:18.H_DUC'!AJ31)</f>
        <v>0</v>
      </c>
      <c r="AK29" s="250">
        <f ca="1">SUM('1.TT_TYEN:18.H_DUC'!AK31)</f>
        <v>0</v>
      </c>
      <c r="AL29" s="250">
        <f ca="1">SUM('1.TT_TYEN:18.H_DUC'!AL31)</f>
        <v>0</v>
      </c>
      <c r="AM29" s="250">
        <f ca="1">SUM('1.TT_TYEN:18.H_DUC'!AM31)</f>
        <v>0</v>
      </c>
      <c r="AN29" s="250">
        <f ca="1">SUM('1.TT_TYEN:18.H_DUC'!AN31)</f>
        <v>0</v>
      </c>
      <c r="AO29" s="250">
        <f ca="1">SUM('1.TT_TYEN:18.H_DUC'!AO31)</f>
        <v>0</v>
      </c>
      <c r="AP29" s="250">
        <f ca="1">SUM('1.TT_TYEN:18.H_DUC'!AP31)</f>
        <v>0.05</v>
      </c>
      <c r="AQ29" s="250">
        <f ca="1">SUM('1.TT_TYEN:18.H_DUC'!AQ31)</f>
        <v>0</v>
      </c>
      <c r="AR29" s="250">
        <f ca="1">SUM('1.TT_TYEN:18.H_DUC'!AR31)</f>
        <v>0</v>
      </c>
      <c r="AS29" s="250">
        <f ca="1">SUM('1.TT_TYEN:18.H_DUC'!AS31)</f>
        <v>0</v>
      </c>
      <c r="AT29" s="250">
        <f ca="1">SUM('1.TT_TYEN:18.H_DUC'!AT31)</f>
        <v>0</v>
      </c>
      <c r="AU29" s="250">
        <f ca="1">SUM('1.TT_TYEN:18.H_DUC'!AU31)</f>
        <v>0</v>
      </c>
      <c r="AV29" s="250">
        <f ca="1">SUM('1.TT_TYEN:18.H_DUC'!AV31)</f>
        <v>0</v>
      </c>
      <c r="AW29" s="250">
        <f ca="1">SUM('1.TT_TYEN:18.H_DUC'!AW31)</f>
        <v>0</v>
      </c>
      <c r="AX29" s="250">
        <f ca="1">SUM('1.TT_TYEN:18.H_DUC'!AX31)</f>
        <v>0</v>
      </c>
      <c r="AY29" s="250">
        <f ca="1">SUM('1.TT_TYEN:18.H_DUC'!AY31)</f>
        <v>0</v>
      </c>
      <c r="AZ29" s="250">
        <f ca="1">SUM('1.TT_TYEN:18.H_DUC'!AZ31)</f>
        <v>0</v>
      </c>
      <c r="BA29" s="250">
        <f ca="1">SUM('1.TT_TYEN:18.H_DUC'!BA31)</f>
        <v>0</v>
      </c>
      <c r="BB29" s="250">
        <f ca="1">SUM('1.TT_TYEN:18.H_DUC'!BB31)</f>
        <v>0</v>
      </c>
      <c r="BC29" s="250">
        <f ca="1">SUM('1.TT_TYEN:18.H_DUC'!BC31)</f>
        <v>0</v>
      </c>
      <c r="BD29" s="250">
        <f t="shared" ref="BD29:BD56" si="15">SUM(E29,Q29,BC29)</f>
        <v>2.21</v>
      </c>
      <c r="BE29" s="250">
        <f>AA$58-BD29</f>
        <v>312.67000000000007</v>
      </c>
      <c r="BF29" s="250">
        <f t="shared" ref="BF29:BF57" si="16">SUM(D29,BE29)</f>
        <v>1298.46</v>
      </c>
    </row>
    <row r="30" spans="1:58" s="298" customFormat="1" ht="21.75" customHeight="1">
      <c r="A30" s="175" t="s">
        <v>410</v>
      </c>
      <c r="B30" s="251" t="s">
        <v>411</v>
      </c>
      <c r="C30" s="252" t="s">
        <v>325</v>
      </c>
      <c r="D30" s="250">
        <f ca="1">SUM('1.TT_TYEN:18.H_DUC'!D32)</f>
        <v>293.82999999999993</v>
      </c>
      <c r="E30" s="250">
        <f t="shared" si="14"/>
        <v>0</v>
      </c>
      <c r="F30" s="250">
        <f ca="1">SUM('1.TT_TYEN:18.H_DUC'!F32)</f>
        <v>0</v>
      </c>
      <c r="G30" s="250">
        <f ca="1">SUM('1.TT_TYEN:18.H_DUC'!G32)</f>
        <v>0</v>
      </c>
      <c r="H30" s="250">
        <f ca="1">SUM('1.TT_TYEN:18.H_DUC'!H32)</f>
        <v>0</v>
      </c>
      <c r="I30" s="250">
        <f ca="1">SUM('1.TT_TYEN:18.H_DUC'!I32)</f>
        <v>0</v>
      </c>
      <c r="J30" s="250">
        <f ca="1">SUM('1.TT_TYEN:18.H_DUC'!J32)</f>
        <v>0</v>
      </c>
      <c r="K30" s="250">
        <f ca="1">SUM('1.TT_TYEN:18.H_DUC'!K32)</f>
        <v>0</v>
      </c>
      <c r="L30" s="250">
        <f ca="1">SUM('1.TT_TYEN:18.H_DUC'!L32)</f>
        <v>0</v>
      </c>
      <c r="M30" s="250">
        <f ca="1">SUM('1.TT_TYEN:18.H_DUC'!M32)</f>
        <v>0</v>
      </c>
      <c r="N30" s="250">
        <f ca="1">SUM('1.TT_TYEN:18.H_DUC'!N32)</f>
        <v>0</v>
      </c>
      <c r="O30" s="250">
        <f ca="1">SUM('1.TT_TYEN:18.H_DUC'!O32)</f>
        <v>0</v>
      </c>
      <c r="P30" s="250">
        <f ca="1">SUM('1.TT_TYEN:18.H_DUC'!P32)</f>
        <v>0</v>
      </c>
      <c r="Q30" s="250">
        <f ca="1">SUM(R30:Z30,AL30:BB30)</f>
        <v>0.9</v>
      </c>
      <c r="R30" s="250">
        <f ca="1">SUM('1.TT_TYEN:18.H_DUC'!R32)</f>
        <v>0</v>
      </c>
      <c r="S30" s="250">
        <f ca="1">SUM('1.TT_TYEN:18.H_DUC'!S32)</f>
        <v>0</v>
      </c>
      <c r="T30" s="250">
        <f ca="1">SUM('1.TT_TYEN:18.H_DUC'!T32)</f>
        <v>0</v>
      </c>
      <c r="U30" s="250">
        <f ca="1">SUM('1.TT_TYEN:18.H_DUC'!U32)</f>
        <v>0</v>
      </c>
      <c r="V30" s="250">
        <f ca="1">SUM('1.TT_TYEN:18.H_DUC'!V32)</f>
        <v>0</v>
      </c>
      <c r="W30" s="250">
        <f ca="1">SUM('1.TT_TYEN:18.H_DUC'!W32)</f>
        <v>0</v>
      </c>
      <c r="X30" s="250">
        <f ca="1">SUM('1.TT_TYEN:18.H_DUC'!X32)</f>
        <v>0.8</v>
      </c>
      <c r="Y30" s="250">
        <f ca="1">SUM('1.TT_TYEN:18.H_DUC'!Y32)</f>
        <v>0</v>
      </c>
      <c r="Z30" s="250">
        <f ca="1">SUM(AA30,AC30:AK30)</f>
        <v>0.1</v>
      </c>
      <c r="AA30" s="250">
        <f ca="1">SUM('1.TT_TYEN:18.H_DUC'!AA32)</f>
        <v>0.1</v>
      </c>
      <c r="AB30" s="250">
        <f ca="1">$D30-$BD30</f>
        <v>292.92999999999995</v>
      </c>
      <c r="AC30" s="250">
        <f ca="1">SUM('1.TT_TYEN:18.H_DUC'!AC32)</f>
        <v>0</v>
      </c>
      <c r="AD30" s="250">
        <f ca="1">SUM('1.TT_TYEN:18.H_DUC'!AD32)</f>
        <v>0</v>
      </c>
      <c r="AE30" s="250">
        <f ca="1">SUM('1.TT_TYEN:18.H_DUC'!AE32)</f>
        <v>0</v>
      </c>
      <c r="AF30" s="250">
        <f ca="1">SUM('1.TT_TYEN:18.H_DUC'!AF32)</f>
        <v>0</v>
      </c>
      <c r="AG30" s="250">
        <f ca="1">SUM('1.TT_TYEN:18.H_DUC'!AG32)</f>
        <v>0</v>
      </c>
      <c r="AH30" s="250">
        <f ca="1">SUM('1.TT_TYEN:18.H_DUC'!AH32)</f>
        <v>0</v>
      </c>
      <c r="AI30" s="250">
        <f ca="1">SUM('1.TT_TYEN:18.H_DUC'!AI32)</f>
        <v>0</v>
      </c>
      <c r="AJ30" s="250">
        <f ca="1">SUM('1.TT_TYEN:18.H_DUC'!AJ32)</f>
        <v>0</v>
      </c>
      <c r="AK30" s="250">
        <f ca="1">SUM('1.TT_TYEN:18.H_DUC'!AK32)</f>
        <v>0</v>
      </c>
      <c r="AL30" s="250">
        <f ca="1">SUM('1.TT_TYEN:18.H_DUC'!AL32)</f>
        <v>0</v>
      </c>
      <c r="AM30" s="250">
        <f ca="1">SUM('1.TT_TYEN:18.H_DUC'!AM32)</f>
        <v>0</v>
      </c>
      <c r="AN30" s="250">
        <f ca="1">SUM('1.TT_TYEN:18.H_DUC'!AN32)</f>
        <v>0</v>
      </c>
      <c r="AO30" s="250">
        <f ca="1">SUM('1.TT_TYEN:18.H_DUC'!AO32)</f>
        <v>0</v>
      </c>
      <c r="AP30" s="250">
        <f ca="1">SUM('1.TT_TYEN:18.H_DUC'!AP32)</f>
        <v>0</v>
      </c>
      <c r="AQ30" s="250">
        <f ca="1">SUM('1.TT_TYEN:18.H_DUC'!AQ32)</f>
        <v>0</v>
      </c>
      <c r="AR30" s="250">
        <f ca="1">SUM('1.TT_TYEN:18.H_DUC'!AR32)</f>
        <v>0</v>
      </c>
      <c r="AS30" s="250">
        <f ca="1">SUM('1.TT_TYEN:18.H_DUC'!AS32)</f>
        <v>0</v>
      </c>
      <c r="AT30" s="250">
        <f ca="1">SUM('1.TT_TYEN:18.H_DUC'!AT32)</f>
        <v>0</v>
      </c>
      <c r="AU30" s="250">
        <f ca="1">SUM('1.TT_TYEN:18.H_DUC'!AU32)</f>
        <v>0</v>
      </c>
      <c r="AV30" s="250">
        <f ca="1">SUM('1.TT_TYEN:18.H_DUC'!AV32)</f>
        <v>0</v>
      </c>
      <c r="AW30" s="250">
        <f ca="1">SUM('1.TT_TYEN:18.H_DUC'!AW32)</f>
        <v>0</v>
      </c>
      <c r="AX30" s="250">
        <f ca="1">SUM('1.TT_TYEN:18.H_DUC'!AX32)</f>
        <v>0</v>
      </c>
      <c r="AY30" s="250">
        <f ca="1">SUM('1.TT_TYEN:18.H_DUC'!AY32)</f>
        <v>0</v>
      </c>
      <c r="AZ30" s="250">
        <f ca="1">SUM('1.TT_TYEN:18.H_DUC'!AZ32)</f>
        <v>0</v>
      </c>
      <c r="BA30" s="250">
        <f ca="1">SUM('1.TT_TYEN:18.H_DUC'!BA32)</f>
        <v>0</v>
      </c>
      <c r="BB30" s="250">
        <f ca="1">SUM('1.TT_TYEN:18.H_DUC'!BB32)</f>
        <v>0</v>
      </c>
      <c r="BC30" s="250">
        <f ca="1">SUM('1.TT_TYEN:18.H_DUC'!BC32)</f>
        <v>0</v>
      </c>
      <c r="BD30" s="250">
        <f t="shared" si="15"/>
        <v>0.9</v>
      </c>
      <c r="BE30" s="250">
        <f>AB$58-BD30</f>
        <v>18.850000000000001</v>
      </c>
      <c r="BF30" s="250">
        <f t="shared" si="16"/>
        <v>312.67999999999995</v>
      </c>
    </row>
    <row r="31" spans="1:58" s="298" customFormat="1" ht="21.75" customHeight="1">
      <c r="A31" s="175" t="s">
        <v>412</v>
      </c>
      <c r="B31" s="251" t="s">
        <v>413</v>
      </c>
      <c r="C31" s="250" t="s">
        <v>326</v>
      </c>
      <c r="D31" s="250">
        <f ca="1">SUM('1.TT_TYEN:18.H_DUC'!D33)</f>
        <v>107.46999999999998</v>
      </c>
      <c r="E31" s="250">
        <f t="shared" si="14"/>
        <v>0</v>
      </c>
      <c r="F31" s="250">
        <f ca="1">SUM('1.TT_TYEN:18.H_DUC'!F33)</f>
        <v>0</v>
      </c>
      <c r="G31" s="250">
        <f ca="1">SUM('1.TT_TYEN:18.H_DUC'!G33)</f>
        <v>0</v>
      </c>
      <c r="H31" s="250">
        <f ca="1">SUM('1.TT_TYEN:18.H_DUC'!H33)</f>
        <v>0</v>
      </c>
      <c r="I31" s="250">
        <f ca="1">SUM('1.TT_TYEN:18.H_DUC'!I33)</f>
        <v>0</v>
      </c>
      <c r="J31" s="250">
        <f ca="1">SUM('1.TT_TYEN:18.H_DUC'!J33)</f>
        <v>0</v>
      </c>
      <c r="K31" s="250">
        <f ca="1">SUM('1.TT_TYEN:18.H_DUC'!K33)</f>
        <v>0</v>
      </c>
      <c r="L31" s="250">
        <f ca="1">SUM('1.TT_TYEN:18.H_DUC'!L33)</f>
        <v>0</v>
      </c>
      <c r="M31" s="250">
        <f ca="1">SUM('1.TT_TYEN:18.H_DUC'!M33)</f>
        <v>0</v>
      </c>
      <c r="N31" s="250">
        <f ca="1">SUM('1.TT_TYEN:18.H_DUC'!N33)</f>
        <v>0</v>
      </c>
      <c r="O31" s="250">
        <f ca="1">SUM('1.TT_TYEN:18.H_DUC'!O33)</f>
        <v>0</v>
      </c>
      <c r="P31" s="250">
        <f ca="1">SUM('1.TT_TYEN:18.H_DUC'!P33)</f>
        <v>0</v>
      </c>
      <c r="Q31" s="250">
        <f ca="1">SUM(R31:Z31,AL31:BB31)</f>
        <v>0</v>
      </c>
      <c r="R31" s="250">
        <f ca="1">SUM('1.TT_TYEN:18.H_DUC'!R33)</f>
        <v>0</v>
      </c>
      <c r="S31" s="250">
        <f ca="1">SUM('1.TT_TYEN:18.H_DUC'!S33)</f>
        <v>0</v>
      </c>
      <c r="T31" s="250">
        <f ca="1">SUM('1.TT_TYEN:18.H_DUC'!T33)</f>
        <v>0</v>
      </c>
      <c r="U31" s="250">
        <f ca="1">SUM('1.TT_TYEN:18.H_DUC'!U33)</f>
        <v>0</v>
      </c>
      <c r="V31" s="250">
        <f ca="1">SUM('1.TT_TYEN:18.H_DUC'!V33)</f>
        <v>0</v>
      </c>
      <c r="W31" s="250">
        <f ca="1">SUM('1.TT_TYEN:18.H_DUC'!W33)</f>
        <v>0</v>
      </c>
      <c r="X31" s="250">
        <f ca="1">SUM('1.TT_TYEN:18.H_DUC'!X33)</f>
        <v>0</v>
      </c>
      <c r="Y31" s="250">
        <f ca="1">SUM('1.TT_TYEN:18.H_DUC'!Y33)</f>
        <v>0</v>
      </c>
      <c r="Z31" s="250">
        <f ca="1">SUM(AA31:AB31,AD31:AK31)</f>
        <v>0</v>
      </c>
      <c r="AA31" s="250">
        <f ca="1">SUM('1.TT_TYEN:18.H_DUC'!AA33)</f>
        <v>0</v>
      </c>
      <c r="AB31" s="250">
        <f ca="1">SUM('1.TT_TYEN:18.H_DUC'!AB33)</f>
        <v>0</v>
      </c>
      <c r="AC31" s="250">
        <f ca="1">$D31-$BD31</f>
        <v>107.46999999999998</v>
      </c>
      <c r="AD31" s="250">
        <f ca="1">SUM('1.TT_TYEN:18.H_DUC'!AD33)</f>
        <v>0</v>
      </c>
      <c r="AE31" s="250">
        <f ca="1">SUM('1.TT_TYEN:18.H_DUC'!AE33)</f>
        <v>0</v>
      </c>
      <c r="AF31" s="250">
        <f ca="1">SUM('1.TT_TYEN:18.H_DUC'!AF33)</f>
        <v>0</v>
      </c>
      <c r="AG31" s="250">
        <f ca="1">SUM('1.TT_TYEN:18.H_DUC'!AG33)</f>
        <v>0</v>
      </c>
      <c r="AH31" s="250">
        <f ca="1">SUM('1.TT_TYEN:18.H_DUC'!AH33)</f>
        <v>0</v>
      </c>
      <c r="AI31" s="250">
        <f ca="1">SUM('1.TT_TYEN:18.H_DUC'!AI33)</f>
        <v>0</v>
      </c>
      <c r="AJ31" s="250">
        <f ca="1">SUM('1.TT_TYEN:18.H_DUC'!AJ33)</f>
        <v>0</v>
      </c>
      <c r="AK31" s="250">
        <f ca="1">SUM('1.TT_TYEN:18.H_DUC'!AK33)</f>
        <v>0</v>
      </c>
      <c r="AL31" s="250">
        <f ca="1">SUM('1.TT_TYEN:18.H_DUC'!AL33)</f>
        <v>0</v>
      </c>
      <c r="AM31" s="250">
        <f ca="1">SUM('1.TT_TYEN:18.H_DUC'!AM33)</f>
        <v>0</v>
      </c>
      <c r="AN31" s="250">
        <f ca="1">SUM('1.TT_TYEN:18.H_DUC'!AN33)</f>
        <v>0</v>
      </c>
      <c r="AO31" s="250">
        <f ca="1">SUM('1.TT_TYEN:18.H_DUC'!AO33)</f>
        <v>0</v>
      </c>
      <c r="AP31" s="250">
        <f ca="1">SUM('1.TT_TYEN:18.H_DUC'!AP33)</f>
        <v>0</v>
      </c>
      <c r="AQ31" s="250">
        <f ca="1">SUM('1.TT_TYEN:18.H_DUC'!AQ33)</f>
        <v>0</v>
      </c>
      <c r="AR31" s="250">
        <f ca="1">SUM('1.TT_TYEN:18.H_DUC'!AR33)</f>
        <v>0</v>
      </c>
      <c r="AS31" s="250">
        <f ca="1">SUM('1.TT_TYEN:18.H_DUC'!AS33)</f>
        <v>0</v>
      </c>
      <c r="AT31" s="250">
        <f ca="1">SUM('1.TT_TYEN:18.H_DUC'!AT33)</f>
        <v>0</v>
      </c>
      <c r="AU31" s="250">
        <f ca="1">SUM('1.TT_TYEN:18.H_DUC'!AU33)</f>
        <v>0</v>
      </c>
      <c r="AV31" s="250">
        <f ca="1">SUM('1.TT_TYEN:18.H_DUC'!AV33)</f>
        <v>0</v>
      </c>
      <c r="AW31" s="250">
        <f ca="1">SUM('1.TT_TYEN:18.H_DUC'!AW33)</f>
        <v>0</v>
      </c>
      <c r="AX31" s="250">
        <f ca="1">SUM('1.TT_TYEN:18.H_DUC'!AX33)</f>
        <v>0</v>
      </c>
      <c r="AY31" s="250">
        <f ca="1">SUM('1.TT_TYEN:18.H_DUC'!AY33)</f>
        <v>0</v>
      </c>
      <c r="AZ31" s="250">
        <f ca="1">SUM('1.TT_TYEN:18.H_DUC'!AZ33)</f>
        <v>0</v>
      </c>
      <c r="BA31" s="250">
        <f ca="1">SUM('1.TT_TYEN:18.H_DUC'!BA33)</f>
        <v>0</v>
      </c>
      <c r="BB31" s="250">
        <f ca="1">SUM('1.TT_TYEN:18.H_DUC'!BB33)</f>
        <v>0</v>
      </c>
      <c r="BC31" s="250">
        <f ca="1">SUM('1.TT_TYEN:18.H_DUC'!BC33)</f>
        <v>0</v>
      </c>
      <c r="BD31" s="250">
        <f t="shared" si="15"/>
        <v>0</v>
      </c>
      <c r="BE31" s="250">
        <f>AC$58-BD31</f>
        <v>114.24499999999999</v>
      </c>
      <c r="BF31" s="250">
        <f t="shared" si="16"/>
        <v>221.71499999999997</v>
      </c>
    </row>
    <row r="32" spans="1:58" s="298" customFormat="1" ht="21.75" customHeight="1">
      <c r="A32" s="175" t="s">
        <v>414</v>
      </c>
      <c r="B32" s="251" t="s">
        <v>415</v>
      </c>
      <c r="C32" s="250" t="s">
        <v>327</v>
      </c>
      <c r="D32" s="250">
        <f ca="1">SUM('1.TT_TYEN:18.H_DUC'!D34)</f>
        <v>0.59000000000000008</v>
      </c>
      <c r="E32" s="250">
        <f t="shared" si="14"/>
        <v>0</v>
      </c>
      <c r="F32" s="250">
        <f ca="1">SUM('1.TT_TYEN:18.H_DUC'!F34)</f>
        <v>0</v>
      </c>
      <c r="G32" s="250">
        <f ca="1">SUM('1.TT_TYEN:18.H_DUC'!G34)</f>
        <v>0</v>
      </c>
      <c r="H32" s="250">
        <f ca="1">SUM('1.TT_TYEN:18.H_DUC'!H34)</f>
        <v>0</v>
      </c>
      <c r="I32" s="250">
        <f ca="1">SUM('1.TT_TYEN:18.H_DUC'!I34)</f>
        <v>0</v>
      </c>
      <c r="J32" s="250">
        <f ca="1">SUM('1.TT_TYEN:18.H_DUC'!J34)</f>
        <v>0</v>
      </c>
      <c r="K32" s="250">
        <f ca="1">SUM('1.TT_TYEN:18.H_DUC'!K34)</f>
        <v>0</v>
      </c>
      <c r="L32" s="250">
        <f ca="1">SUM('1.TT_TYEN:18.H_DUC'!L34)</f>
        <v>0</v>
      </c>
      <c r="M32" s="250">
        <f ca="1">SUM('1.TT_TYEN:18.H_DUC'!M34)</f>
        <v>0</v>
      </c>
      <c r="N32" s="250">
        <f ca="1">SUM('1.TT_TYEN:18.H_DUC'!N34)</f>
        <v>0</v>
      </c>
      <c r="O32" s="250">
        <f ca="1">SUM('1.TT_TYEN:18.H_DUC'!O34)</f>
        <v>0</v>
      </c>
      <c r="P32" s="250">
        <f ca="1">SUM('1.TT_TYEN:18.H_DUC'!P34)</f>
        <v>0</v>
      </c>
      <c r="Q32" s="250">
        <f ca="1">SUM(R32:Z32,AL32:BB32)</f>
        <v>0.05</v>
      </c>
      <c r="R32" s="250">
        <f ca="1">SUM('1.TT_TYEN:18.H_DUC'!R34)</f>
        <v>0</v>
      </c>
      <c r="S32" s="250">
        <f ca="1">SUM('1.TT_TYEN:18.H_DUC'!S34)</f>
        <v>0</v>
      </c>
      <c r="T32" s="250">
        <f ca="1">SUM('1.TT_TYEN:18.H_DUC'!T34)</f>
        <v>0</v>
      </c>
      <c r="U32" s="250">
        <f ca="1">SUM('1.TT_TYEN:18.H_DUC'!U34)</f>
        <v>0</v>
      </c>
      <c r="V32" s="250">
        <f ca="1">SUM('1.TT_TYEN:18.H_DUC'!V34)</f>
        <v>0</v>
      </c>
      <c r="W32" s="250">
        <f ca="1">SUM('1.TT_TYEN:18.H_DUC'!W34)</f>
        <v>0</v>
      </c>
      <c r="X32" s="250">
        <f ca="1">SUM('1.TT_TYEN:18.H_DUC'!X34)</f>
        <v>0</v>
      </c>
      <c r="Y32" s="250">
        <f ca="1">SUM('1.TT_TYEN:18.H_DUC'!Y34)</f>
        <v>0</v>
      </c>
      <c r="Z32" s="250">
        <f ca="1">SUM(AA32:AC32,AE32:AK32)</f>
        <v>0.03</v>
      </c>
      <c r="AA32" s="250">
        <f ca="1">SUM('1.TT_TYEN:18.H_DUC'!AA34)</f>
        <v>0</v>
      </c>
      <c r="AB32" s="250">
        <f ca="1">SUM('1.TT_TYEN:18.H_DUC'!AB34)</f>
        <v>0</v>
      </c>
      <c r="AC32" s="250">
        <f ca="1">SUM('1.TT_TYEN:18.H_DUC'!AC34)</f>
        <v>0</v>
      </c>
      <c r="AD32" s="250">
        <f ca="1">$D32-$BD32</f>
        <v>0.54</v>
      </c>
      <c r="AE32" s="250">
        <f ca="1">SUM('1.TT_TYEN:18.H_DUC'!AE34)</f>
        <v>0</v>
      </c>
      <c r="AF32" s="250">
        <f ca="1">SUM('1.TT_TYEN:18.H_DUC'!AF34)</f>
        <v>0</v>
      </c>
      <c r="AG32" s="250">
        <f ca="1">SUM('1.TT_TYEN:18.H_DUC'!AG34)</f>
        <v>0.03</v>
      </c>
      <c r="AH32" s="250">
        <f ca="1">SUM('1.TT_TYEN:18.H_DUC'!AH34)</f>
        <v>0</v>
      </c>
      <c r="AI32" s="250">
        <f ca="1">SUM('1.TT_TYEN:18.H_DUC'!AI34)</f>
        <v>0</v>
      </c>
      <c r="AJ32" s="250">
        <f ca="1">SUM('1.TT_TYEN:18.H_DUC'!AJ34)</f>
        <v>0</v>
      </c>
      <c r="AK32" s="250">
        <f ca="1">SUM('1.TT_TYEN:18.H_DUC'!AK34)</f>
        <v>0</v>
      </c>
      <c r="AL32" s="250">
        <f ca="1">SUM('1.TT_TYEN:18.H_DUC'!AL34)</f>
        <v>0</v>
      </c>
      <c r="AM32" s="250">
        <f ca="1">SUM('1.TT_TYEN:18.H_DUC'!AM34)</f>
        <v>0</v>
      </c>
      <c r="AN32" s="250">
        <f ca="1">SUM('1.TT_TYEN:18.H_DUC'!AN34)</f>
        <v>0</v>
      </c>
      <c r="AO32" s="250">
        <f ca="1">SUM('1.TT_TYEN:18.H_DUC'!AO34)</f>
        <v>0</v>
      </c>
      <c r="AP32" s="250">
        <f ca="1">SUM('1.TT_TYEN:18.H_DUC'!AP34)</f>
        <v>0</v>
      </c>
      <c r="AQ32" s="250">
        <f ca="1">SUM('1.TT_TYEN:18.H_DUC'!AQ34)</f>
        <v>0.02</v>
      </c>
      <c r="AR32" s="250">
        <f ca="1">SUM('1.TT_TYEN:18.H_DUC'!AR34)</f>
        <v>0</v>
      </c>
      <c r="AS32" s="250">
        <f ca="1">SUM('1.TT_TYEN:18.H_DUC'!AS34)</f>
        <v>0</v>
      </c>
      <c r="AT32" s="250">
        <f ca="1">SUM('1.TT_TYEN:18.H_DUC'!AT34)</f>
        <v>0</v>
      </c>
      <c r="AU32" s="250">
        <f ca="1">SUM('1.TT_TYEN:18.H_DUC'!AU34)</f>
        <v>0</v>
      </c>
      <c r="AV32" s="250">
        <f ca="1">SUM('1.TT_TYEN:18.H_DUC'!AV34)</f>
        <v>0</v>
      </c>
      <c r="AW32" s="250">
        <f ca="1">SUM('1.TT_TYEN:18.H_DUC'!AW34)</f>
        <v>0</v>
      </c>
      <c r="AX32" s="250">
        <f ca="1">SUM('1.TT_TYEN:18.H_DUC'!AX34)</f>
        <v>0</v>
      </c>
      <c r="AY32" s="250">
        <f ca="1">SUM('1.TT_TYEN:18.H_DUC'!AY34)</f>
        <v>0</v>
      </c>
      <c r="AZ32" s="250">
        <f ca="1">SUM('1.TT_TYEN:18.H_DUC'!AZ34)</f>
        <v>0</v>
      </c>
      <c r="BA32" s="250">
        <f ca="1">SUM('1.TT_TYEN:18.H_DUC'!BA34)</f>
        <v>0</v>
      </c>
      <c r="BB32" s="250">
        <f ca="1">SUM('1.TT_TYEN:18.H_DUC'!BB34)</f>
        <v>0</v>
      </c>
      <c r="BC32" s="250">
        <f ca="1">SUM('1.TT_TYEN:18.H_DUC'!BC34)</f>
        <v>0</v>
      </c>
      <c r="BD32" s="250">
        <f t="shared" si="15"/>
        <v>0.05</v>
      </c>
      <c r="BE32" s="250">
        <f>AD$58-BD32</f>
        <v>6.9999999999999993E-2</v>
      </c>
      <c r="BF32" s="250">
        <f t="shared" si="16"/>
        <v>0.66</v>
      </c>
    </row>
    <row r="33" spans="1:58" s="298" customFormat="1" ht="21.75" customHeight="1">
      <c r="A33" s="175" t="s">
        <v>416</v>
      </c>
      <c r="B33" s="251" t="s">
        <v>417</v>
      </c>
      <c r="C33" s="250" t="s">
        <v>328</v>
      </c>
      <c r="D33" s="250">
        <f ca="1">SUM('1.TT_TYEN:18.H_DUC'!D35)</f>
        <v>28.75</v>
      </c>
      <c r="E33" s="250">
        <f t="shared" si="14"/>
        <v>0</v>
      </c>
      <c r="F33" s="250">
        <f ca="1">SUM('1.TT_TYEN:18.H_DUC'!F35)</f>
        <v>0</v>
      </c>
      <c r="G33" s="250">
        <f ca="1">SUM('1.TT_TYEN:18.H_DUC'!G35)</f>
        <v>0</v>
      </c>
      <c r="H33" s="250">
        <f ca="1">SUM('1.TT_TYEN:18.H_DUC'!H35)</f>
        <v>0</v>
      </c>
      <c r="I33" s="250">
        <f ca="1">SUM('1.TT_TYEN:18.H_DUC'!I35)</f>
        <v>0</v>
      </c>
      <c r="J33" s="250">
        <f ca="1">SUM('1.TT_TYEN:18.H_DUC'!J35)</f>
        <v>0</v>
      </c>
      <c r="K33" s="250">
        <f ca="1">SUM('1.TT_TYEN:18.H_DUC'!K35)</f>
        <v>0</v>
      </c>
      <c r="L33" s="250">
        <f ca="1">SUM('1.TT_TYEN:18.H_DUC'!L35)</f>
        <v>0</v>
      </c>
      <c r="M33" s="250">
        <f ca="1">SUM('1.TT_TYEN:18.H_DUC'!M35)</f>
        <v>0</v>
      </c>
      <c r="N33" s="250">
        <f ca="1">SUM('1.TT_TYEN:18.H_DUC'!N35)</f>
        <v>0</v>
      </c>
      <c r="O33" s="250">
        <f ca="1">SUM('1.TT_TYEN:18.H_DUC'!O35)</f>
        <v>0</v>
      </c>
      <c r="P33" s="250">
        <f ca="1">SUM('1.TT_TYEN:18.H_DUC'!P35)</f>
        <v>0</v>
      </c>
      <c r="Q33" s="250">
        <f t="shared" ref="Q33:Q39" si="17">SUM(R33:Z33,AL33:BB33)</f>
        <v>0.35</v>
      </c>
      <c r="R33" s="250">
        <f ca="1">SUM('1.TT_TYEN:18.H_DUC'!R35)</f>
        <v>0</v>
      </c>
      <c r="S33" s="250">
        <f ca="1">SUM('1.TT_TYEN:18.H_DUC'!S35)</f>
        <v>0</v>
      </c>
      <c r="T33" s="250">
        <f ca="1">SUM('1.TT_TYEN:18.H_DUC'!T35)</f>
        <v>0</v>
      </c>
      <c r="U33" s="250">
        <f ca="1">SUM('1.TT_TYEN:18.H_DUC'!U35)</f>
        <v>0</v>
      </c>
      <c r="V33" s="250">
        <f ca="1">SUM('1.TT_TYEN:18.H_DUC'!V35)</f>
        <v>0</v>
      </c>
      <c r="W33" s="250">
        <f ca="1">SUM('1.TT_TYEN:18.H_DUC'!W35)</f>
        <v>0.13</v>
      </c>
      <c r="X33" s="250">
        <f ca="1">SUM('1.TT_TYEN:18.H_DUC'!X35)</f>
        <v>0</v>
      </c>
      <c r="Y33" s="250">
        <f ca="1">SUM('1.TT_TYEN:18.H_DUC'!Y35)</f>
        <v>0</v>
      </c>
      <c r="Z33" s="250">
        <f ca="1">SUM(AA33:AD33,AF33:AK33)</f>
        <v>0.21999999999999997</v>
      </c>
      <c r="AA33" s="250">
        <f ca="1">SUM('1.TT_TYEN:18.H_DUC'!AA35)</f>
        <v>0</v>
      </c>
      <c r="AB33" s="250">
        <f ca="1">SUM('1.TT_TYEN:18.H_DUC'!AB35)</f>
        <v>0.04</v>
      </c>
      <c r="AC33" s="250">
        <f ca="1">SUM('1.TT_TYEN:18.H_DUC'!AC35)</f>
        <v>0.01</v>
      </c>
      <c r="AD33" s="250">
        <f ca="1">SUM('1.TT_TYEN:18.H_DUC'!AD35)</f>
        <v>0</v>
      </c>
      <c r="AE33" s="250">
        <f ca="1">$D33-$BD33</f>
        <v>28.4</v>
      </c>
      <c r="AF33" s="250">
        <f ca="1">SUM('1.TT_TYEN:18.H_DUC'!AF35)</f>
        <v>0</v>
      </c>
      <c r="AG33" s="250">
        <f ca="1">SUM('1.TT_TYEN:18.H_DUC'!AG35)</f>
        <v>0.16999999999999998</v>
      </c>
      <c r="AH33" s="250">
        <f ca="1">SUM('1.TT_TYEN:18.H_DUC'!AH35)</f>
        <v>0</v>
      </c>
      <c r="AI33" s="250">
        <f ca="1">SUM('1.TT_TYEN:18.H_DUC'!AI35)</f>
        <v>0</v>
      </c>
      <c r="AJ33" s="250">
        <f ca="1">SUM('1.TT_TYEN:18.H_DUC'!AJ35)</f>
        <v>0</v>
      </c>
      <c r="AK33" s="250">
        <f ca="1">SUM('1.TT_TYEN:18.H_DUC'!AK35)</f>
        <v>0</v>
      </c>
      <c r="AL33" s="250">
        <f ca="1">SUM('1.TT_TYEN:18.H_DUC'!AL35)</f>
        <v>0</v>
      </c>
      <c r="AM33" s="250">
        <f ca="1">SUM('1.TT_TYEN:18.H_DUC'!AM35)</f>
        <v>0</v>
      </c>
      <c r="AN33" s="250">
        <f ca="1">SUM('1.TT_TYEN:18.H_DUC'!AN35)</f>
        <v>0</v>
      </c>
      <c r="AO33" s="250">
        <f ca="1">SUM('1.TT_TYEN:18.H_DUC'!AO35)</f>
        <v>0</v>
      </c>
      <c r="AP33" s="250">
        <f ca="1">SUM('1.TT_TYEN:18.H_DUC'!AP35)</f>
        <v>0</v>
      </c>
      <c r="AQ33" s="250">
        <f ca="1">SUM('1.TT_TYEN:18.H_DUC'!AQ35)</f>
        <v>0</v>
      </c>
      <c r="AR33" s="250">
        <f ca="1">SUM('1.TT_TYEN:18.H_DUC'!AR35)</f>
        <v>0</v>
      </c>
      <c r="AS33" s="250">
        <f ca="1">SUM('1.TT_TYEN:18.H_DUC'!AS35)</f>
        <v>0</v>
      </c>
      <c r="AT33" s="250">
        <f ca="1">SUM('1.TT_TYEN:18.H_DUC'!AT35)</f>
        <v>0</v>
      </c>
      <c r="AU33" s="250">
        <f ca="1">SUM('1.TT_TYEN:18.H_DUC'!AU35)</f>
        <v>0</v>
      </c>
      <c r="AV33" s="250">
        <f ca="1">SUM('1.TT_TYEN:18.H_DUC'!AV35)</f>
        <v>0</v>
      </c>
      <c r="AW33" s="250">
        <f ca="1">SUM('1.TT_TYEN:18.H_DUC'!AW35)</f>
        <v>0</v>
      </c>
      <c r="AX33" s="250">
        <f ca="1">SUM('1.TT_TYEN:18.H_DUC'!AX35)</f>
        <v>0</v>
      </c>
      <c r="AY33" s="250">
        <f ca="1">SUM('1.TT_TYEN:18.H_DUC'!AY35)</f>
        <v>0</v>
      </c>
      <c r="AZ33" s="250">
        <f ca="1">SUM('1.TT_TYEN:18.H_DUC'!AZ35)</f>
        <v>0</v>
      </c>
      <c r="BA33" s="250">
        <f ca="1">SUM('1.TT_TYEN:18.H_DUC'!BA35)</f>
        <v>0</v>
      </c>
      <c r="BB33" s="250">
        <f ca="1">SUM('1.TT_TYEN:18.H_DUC'!BB35)</f>
        <v>0</v>
      </c>
      <c r="BC33" s="250">
        <f ca="1">SUM('1.TT_TYEN:18.H_DUC'!BC35)</f>
        <v>0</v>
      </c>
      <c r="BD33" s="250">
        <f t="shared" si="15"/>
        <v>0.35</v>
      </c>
      <c r="BE33" s="250">
        <f>AE$58-BD33</f>
        <v>2.75</v>
      </c>
      <c r="BF33" s="250">
        <f t="shared" si="16"/>
        <v>31.5</v>
      </c>
    </row>
    <row r="34" spans="1:58" s="298" customFormat="1" ht="21.75" customHeight="1">
      <c r="A34" s="175" t="s">
        <v>418</v>
      </c>
      <c r="B34" s="251" t="s">
        <v>419</v>
      </c>
      <c r="C34" s="250" t="s">
        <v>329</v>
      </c>
      <c r="D34" s="250">
        <f ca="1">SUM('1.TT_TYEN:18.H_DUC'!D36)</f>
        <v>7.4600000000000017</v>
      </c>
      <c r="E34" s="250">
        <f t="shared" si="14"/>
        <v>0</v>
      </c>
      <c r="F34" s="250">
        <f ca="1">SUM('1.TT_TYEN:18.H_DUC'!F36)</f>
        <v>0</v>
      </c>
      <c r="G34" s="250">
        <f ca="1">SUM('1.TT_TYEN:18.H_DUC'!G36)</f>
        <v>0</v>
      </c>
      <c r="H34" s="250">
        <f ca="1">SUM('1.TT_TYEN:18.H_DUC'!H36)</f>
        <v>0</v>
      </c>
      <c r="I34" s="250">
        <f ca="1">SUM('1.TT_TYEN:18.H_DUC'!I36)</f>
        <v>0</v>
      </c>
      <c r="J34" s="250">
        <f ca="1">SUM('1.TT_TYEN:18.H_DUC'!J36)</f>
        <v>0</v>
      </c>
      <c r="K34" s="250">
        <f ca="1">SUM('1.TT_TYEN:18.H_DUC'!K36)</f>
        <v>0</v>
      </c>
      <c r="L34" s="250">
        <f ca="1">SUM('1.TT_TYEN:18.H_DUC'!L36)</f>
        <v>0</v>
      </c>
      <c r="M34" s="250">
        <f ca="1">SUM('1.TT_TYEN:18.H_DUC'!M36)</f>
        <v>0</v>
      </c>
      <c r="N34" s="250">
        <f ca="1">SUM('1.TT_TYEN:18.H_DUC'!N36)</f>
        <v>0</v>
      </c>
      <c r="O34" s="250">
        <f ca="1">SUM('1.TT_TYEN:18.H_DUC'!O36)</f>
        <v>0</v>
      </c>
      <c r="P34" s="250">
        <f ca="1">SUM('1.TT_TYEN:18.H_DUC'!P36)</f>
        <v>0</v>
      </c>
      <c r="Q34" s="250">
        <f t="shared" si="17"/>
        <v>0.32</v>
      </c>
      <c r="R34" s="250">
        <f ca="1">SUM('1.TT_TYEN:18.H_DUC'!R36)</f>
        <v>0</v>
      </c>
      <c r="S34" s="250">
        <f ca="1">SUM('1.TT_TYEN:18.H_DUC'!S36)</f>
        <v>0.2</v>
      </c>
      <c r="T34" s="250">
        <f ca="1">SUM('1.TT_TYEN:18.H_DUC'!T36)</f>
        <v>0</v>
      </c>
      <c r="U34" s="250">
        <f ca="1">SUM('1.TT_TYEN:18.H_DUC'!U36)</f>
        <v>0</v>
      </c>
      <c r="V34" s="250">
        <f ca="1">SUM('1.TT_TYEN:18.H_DUC'!V36)</f>
        <v>0</v>
      </c>
      <c r="W34" s="250">
        <f ca="1">SUM('1.TT_TYEN:18.H_DUC'!W36)</f>
        <v>0.12000000000000001</v>
      </c>
      <c r="X34" s="250">
        <f ca="1">SUM('1.TT_TYEN:18.H_DUC'!X36)</f>
        <v>0</v>
      </c>
      <c r="Y34" s="250">
        <f ca="1">SUM('1.TT_TYEN:18.H_DUC'!Y36)</f>
        <v>0</v>
      </c>
      <c r="Z34" s="250">
        <f ca="1">SUM(AA34:AE34,AG34:AK34)</f>
        <v>0</v>
      </c>
      <c r="AA34" s="250">
        <f ca="1">SUM('1.TT_TYEN:18.H_DUC'!AA36)</f>
        <v>0</v>
      </c>
      <c r="AB34" s="250">
        <f ca="1">SUM('1.TT_TYEN:18.H_DUC'!AB36)</f>
        <v>0</v>
      </c>
      <c r="AC34" s="250">
        <f ca="1">SUM('1.TT_TYEN:18.H_DUC'!AC36)</f>
        <v>0</v>
      </c>
      <c r="AD34" s="250">
        <f ca="1">SUM('1.TT_TYEN:18.H_DUC'!AD36)</f>
        <v>0</v>
      </c>
      <c r="AE34" s="250">
        <f ca="1">SUM('1.TT_TYEN:18.H_DUC'!AE36)</f>
        <v>0</v>
      </c>
      <c r="AF34" s="250">
        <f ca="1">$D34-$BD34</f>
        <v>7.1400000000000015</v>
      </c>
      <c r="AG34" s="250">
        <f ca="1">SUM('1.TT_TYEN:18.H_DUC'!AG36)</f>
        <v>0</v>
      </c>
      <c r="AH34" s="250">
        <f ca="1">SUM('1.TT_TYEN:18.H_DUC'!AH36)</f>
        <v>0</v>
      </c>
      <c r="AI34" s="250">
        <f ca="1">SUM('1.TT_TYEN:18.H_DUC'!AI36)</f>
        <v>0</v>
      </c>
      <c r="AJ34" s="250">
        <f ca="1">SUM('1.TT_TYEN:18.H_DUC'!AJ36)</f>
        <v>0</v>
      </c>
      <c r="AK34" s="250">
        <f ca="1">SUM('1.TT_TYEN:18.H_DUC'!AK36)</f>
        <v>0</v>
      </c>
      <c r="AL34" s="250">
        <f ca="1">SUM('1.TT_TYEN:18.H_DUC'!AL36)</f>
        <v>0</v>
      </c>
      <c r="AM34" s="250">
        <f ca="1">SUM('1.TT_TYEN:18.H_DUC'!AM36)</f>
        <v>0</v>
      </c>
      <c r="AN34" s="250">
        <f ca="1">SUM('1.TT_TYEN:18.H_DUC'!AN36)</f>
        <v>0</v>
      </c>
      <c r="AO34" s="250">
        <f ca="1">SUM('1.TT_TYEN:18.H_DUC'!AO36)</f>
        <v>0</v>
      </c>
      <c r="AP34" s="250">
        <f ca="1">SUM('1.TT_TYEN:18.H_DUC'!AP36)</f>
        <v>0</v>
      </c>
      <c r="AQ34" s="250">
        <f ca="1">SUM('1.TT_TYEN:18.H_DUC'!AQ36)</f>
        <v>0</v>
      </c>
      <c r="AR34" s="250">
        <f ca="1">SUM('1.TT_TYEN:18.H_DUC'!AR36)</f>
        <v>0</v>
      </c>
      <c r="AS34" s="250">
        <f ca="1">SUM('1.TT_TYEN:18.H_DUC'!AS36)</f>
        <v>0</v>
      </c>
      <c r="AT34" s="250">
        <f ca="1">SUM('1.TT_TYEN:18.H_DUC'!AT36)</f>
        <v>0</v>
      </c>
      <c r="AU34" s="250">
        <f ca="1">SUM('1.TT_TYEN:18.H_DUC'!AU36)</f>
        <v>0</v>
      </c>
      <c r="AV34" s="250">
        <f ca="1">SUM('1.TT_TYEN:18.H_DUC'!AV36)</f>
        <v>0</v>
      </c>
      <c r="AW34" s="250">
        <f ca="1">SUM('1.TT_TYEN:18.H_DUC'!AW36)</f>
        <v>0</v>
      </c>
      <c r="AX34" s="250">
        <f ca="1">SUM('1.TT_TYEN:18.H_DUC'!AX36)</f>
        <v>0</v>
      </c>
      <c r="AY34" s="250">
        <f ca="1">SUM('1.TT_TYEN:18.H_DUC'!AY36)</f>
        <v>0</v>
      </c>
      <c r="AZ34" s="250">
        <f ca="1">SUM('1.TT_TYEN:18.H_DUC'!AZ36)</f>
        <v>0</v>
      </c>
      <c r="BA34" s="250">
        <f ca="1">SUM('1.TT_TYEN:18.H_DUC'!BA36)</f>
        <v>0</v>
      </c>
      <c r="BB34" s="250">
        <f ca="1">SUM('1.TT_TYEN:18.H_DUC'!BB36)</f>
        <v>0</v>
      </c>
      <c r="BC34" s="250">
        <f ca="1">SUM('1.TT_TYEN:18.H_DUC'!BC36)</f>
        <v>0</v>
      </c>
      <c r="BD34" s="250">
        <f t="shared" si="15"/>
        <v>0.32</v>
      </c>
      <c r="BE34" s="250">
        <f>AF$58-BD34</f>
        <v>1.02</v>
      </c>
      <c r="BF34" s="250">
        <f t="shared" si="16"/>
        <v>8.4800000000000022</v>
      </c>
    </row>
    <row r="35" spans="1:58" s="298" customFormat="1" ht="21.75" customHeight="1">
      <c r="A35" s="175" t="s">
        <v>420</v>
      </c>
      <c r="B35" s="251" t="s">
        <v>421</v>
      </c>
      <c r="C35" s="250" t="s">
        <v>330</v>
      </c>
      <c r="D35" s="250">
        <f ca="1">SUM('1.TT_TYEN:18.H_DUC'!D37)</f>
        <v>70.87</v>
      </c>
      <c r="E35" s="250">
        <f t="shared" si="14"/>
        <v>0</v>
      </c>
      <c r="F35" s="250">
        <f ca="1">SUM('1.TT_TYEN:18.H_DUC'!F37)</f>
        <v>0</v>
      </c>
      <c r="G35" s="250">
        <f ca="1">SUM('1.TT_TYEN:18.H_DUC'!G37)</f>
        <v>0</v>
      </c>
      <c r="H35" s="250">
        <f ca="1">SUM('1.TT_TYEN:18.H_DUC'!H37)</f>
        <v>0</v>
      </c>
      <c r="I35" s="250">
        <f ca="1">SUM('1.TT_TYEN:18.H_DUC'!I37)</f>
        <v>0</v>
      </c>
      <c r="J35" s="250">
        <f ca="1">SUM('1.TT_TYEN:18.H_DUC'!J37)</f>
        <v>0</v>
      </c>
      <c r="K35" s="250">
        <f ca="1">SUM('1.TT_TYEN:18.H_DUC'!K37)</f>
        <v>0</v>
      </c>
      <c r="L35" s="250">
        <f ca="1">SUM('1.TT_TYEN:18.H_DUC'!L37)</f>
        <v>0</v>
      </c>
      <c r="M35" s="250">
        <f ca="1">SUM('1.TT_TYEN:18.H_DUC'!M37)</f>
        <v>0</v>
      </c>
      <c r="N35" s="250">
        <f ca="1">SUM('1.TT_TYEN:18.H_DUC'!N37)</f>
        <v>0</v>
      </c>
      <c r="O35" s="250">
        <f ca="1">SUM('1.TT_TYEN:18.H_DUC'!O37)</f>
        <v>0</v>
      </c>
      <c r="P35" s="250">
        <f ca="1">SUM('1.TT_TYEN:18.H_DUC'!P37)</f>
        <v>0</v>
      </c>
      <c r="Q35" s="250">
        <f t="shared" si="17"/>
        <v>4.4800000000000004</v>
      </c>
      <c r="R35" s="250">
        <f ca="1">SUM('1.TT_TYEN:18.H_DUC'!R37)</f>
        <v>0</v>
      </c>
      <c r="S35" s="250">
        <f ca="1">SUM('1.TT_TYEN:18.H_DUC'!S37)</f>
        <v>0.38</v>
      </c>
      <c r="T35" s="250">
        <f ca="1">SUM('1.TT_TYEN:18.H_DUC'!T37)</f>
        <v>0</v>
      </c>
      <c r="U35" s="250">
        <f ca="1">SUM('1.TT_TYEN:18.H_DUC'!U37)</f>
        <v>0</v>
      </c>
      <c r="V35" s="250">
        <f ca="1">SUM('1.TT_TYEN:18.H_DUC'!V37)</f>
        <v>0</v>
      </c>
      <c r="W35" s="250">
        <f ca="1">SUM('1.TT_TYEN:18.H_DUC'!W37)</f>
        <v>0.3</v>
      </c>
      <c r="X35" s="250">
        <f ca="1">SUM('1.TT_TYEN:18.H_DUC'!X37)</f>
        <v>0</v>
      </c>
      <c r="Y35" s="250">
        <f ca="1">SUM('1.TT_TYEN:18.H_DUC'!Y37)</f>
        <v>0</v>
      </c>
      <c r="Z35" s="250">
        <f ca="1">SUM(AA35:AF35,AH35:AK35)</f>
        <v>1.3199999999999998</v>
      </c>
      <c r="AA35" s="250">
        <f ca="1">SUM('1.TT_TYEN:18.H_DUC'!AA37)</f>
        <v>0</v>
      </c>
      <c r="AB35" s="250">
        <f ca="1">SUM('1.TT_TYEN:18.H_DUC'!AB37)</f>
        <v>0</v>
      </c>
      <c r="AC35" s="250">
        <f ca="1">SUM('1.TT_TYEN:18.H_DUC'!AC37)</f>
        <v>0</v>
      </c>
      <c r="AD35" s="250">
        <f ca="1">SUM('1.TT_TYEN:18.H_DUC'!AD37)</f>
        <v>0</v>
      </c>
      <c r="AE35" s="250">
        <f ca="1">SUM('1.TT_TYEN:18.H_DUC'!AE37)</f>
        <v>0.82</v>
      </c>
      <c r="AF35" s="250">
        <f ca="1">SUM('1.TT_TYEN:18.H_DUC'!AF37)</f>
        <v>0</v>
      </c>
      <c r="AG35" s="250">
        <f ca="1">$D35-$BD35</f>
        <v>66.39</v>
      </c>
      <c r="AH35" s="250">
        <f ca="1">SUM('1.TT_TYEN:18.H_DUC'!AH37)</f>
        <v>0.5</v>
      </c>
      <c r="AI35" s="250">
        <f ca="1">SUM('1.TT_TYEN:18.H_DUC'!AI37)</f>
        <v>0</v>
      </c>
      <c r="AJ35" s="250">
        <f ca="1">SUM('1.TT_TYEN:18.H_DUC'!AJ37)</f>
        <v>0</v>
      </c>
      <c r="AK35" s="250">
        <f ca="1">SUM('1.TT_TYEN:18.H_DUC'!AK37)</f>
        <v>0</v>
      </c>
      <c r="AL35" s="250">
        <f ca="1">SUM('1.TT_TYEN:18.H_DUC'!AL37)</f>
        <v>0</v>
      </c>
      <c r="AM35" s="250">
        <f ca="1">SUM('1.TT_TYEN:18.H_DUC'!AM37)</f>
        <v>0</v>
      </c>
      <c r="AN35" s="250">
        <f ca="1">SUM('1.TT_TYEN:18.H_DUC'!AN37)</f>
        <v>0</v>
      </c>
      <c r="AO35" s="250">
        <f ca="1">SUM('1.TT_TYEN:18.H_DUC'!AO37)</f>
        <v>0.2</v>
      </c>
      <c r="AP35" s="250">
        <f ca="1">SUM('1.TT_TYEN:18.H_DUC'!AP37)</f>
        <v>0</v>
      </c>
      <c r="AQ35" s="250">
        <f ca="1">SUM('1.TT_TYEN:18.H_DUC'!AQ37)</f>
        <v>2.2800000000000002</v>
      </c>
      <c r="AR35" s="250">
        <f ca="1">SUM('1.TT_TYEN:18.H_DUC'!AR37)</f>
        <v>0</v>
      </c>
      <c r="AS35" s="250">
        <f ca="1">SUM('1.TT_TYEN:18.H_DUC'!AS37)</f>
        <v>0</v>
      </c>
      <c r="AT35" s="250">
        <f ca="1">SUM('1.TT_TYEN:18.H_DUC'!AT37)</f>
        <v>0</v>
      </c>
      <c r="AU35" s="250">
        <f ca="1">SUM('1.TT_TYEN:18.H_DUC'!AU37)</f>
        <v>0</v>
      </c>
      <c r="AV35" s="250">
        <f ca="1">SUM('1.TT_TYEN:18.H_DUC'!AV37)</f>
        <v>0</v>
      </c>
      <c r="AW35" s="250">
        <f ca="1">SUM('1.TT_TYEN:18.H_DUC'!AW37)</f>
        <v>0</v>
      </c>
      <c r="AX35" s="250">
        <f ca="1">SUM('1.TT_TYEN:18.H_DUC'!AX37)</f>
        <v>0</v>
      </c>
      <c r="AY35" s="250">
        <f ca="1">SUM('1.TT_TYEN:18.H_DUC'!AY37)</f>
        <v>0</v>
      </c>
      <c r="AZ35" s="250">
        <f ca="1">SUM('1.TT_TYEN:18.H_DUC'!AZ37)</f>
        <v>0</v>
      </c>
      <c r="BA35" s="250">
        <f ca="1">SUM('1.TT_TYEN:18.H_DUC'!BA37)</f>
        <v>0</v>
      </c>
      <c r="BB35" s="250">
        <f ca="1">SUM('1.TT_TYEN:18.H_DUC'!BB37)</f>
        <v>0</v>
      </c>
      <c r="BC35" s="250">
        <f ca="1">SUM('1.TT_TYEN:18.H_DUC'!BC37)</f>
        <v>0</v>
      </c>
      <c r="BD35" s="250">
        <f t="shared" si="15"/>
        <v>4.4800000000000004</v>
      </c>
      <c r="BE35" s="250">
        <f>AG$58-BD35</f>
        <v>17.579999999999998</v>
      </c>
      <c r="BF35" s="250">
        <f t="shared" si="16"/>
        <v>88.45</v>
      </c>
    </row>
    <row r="36" spans="1:58" s="298" customFormat="1" ht="21.75" customHeight="1">
      <c r="A36" s="175" t="s">
        <v>422</v>
      </c>
      <c r="B36" s="251" t="s">
        <v>423</v>
      </c>
      <c r="C36" s="250" t="s">
        <v>331</v>
      </c>
      <c r="D36" s="250">
        <f ca="1">SUM('1.TT_TYEN:18.H_DUC'!D38)</f>
        <v>26.96</v>
      </c>
      <c r="E36" s="250">
        <f t="shared" si="14"/>
        <v>0</v>
      </c>
      <c r="F36" s="250">
        <f ca="1">SUM('1.TT_TYEN:18.H_DUC'!F38)</f>
        <v>0</v>
      </c>
      <c r="G36" s="250">
        <f ca="1">SUM('1.TT_TYEN:18.H_DUC'!G38)</f>
        <v>0</v>
      </c>
      <c r="H36" s="250">
        <f ca="1">SUM('1.TT_TYEN:18.H_DUC'!H38)</f>
        <v>0</v>
      </c>
      <c r="I36" s="250">
        <f ca="1">SUM('1.TT_TYEN:18.H_DUC'!I38)</f>
        <v>0</v>
      </c>
      <c r="J36" s="250">
        <f ca="1">SUM('1.TT_TYEN:18.H_DUC'!J38)</f>
        <v>0</v>
      </c>
      <c r="K36" s="250">
        <f ca="1">SUM('1.TT_TYEN:18.H_DUC'!K38)</f>
        <v>0</v>
      </c>
      <c r="L36" s="250">
        <f ca="1">SUM('1.TT_TYEN:18.H_DUC'!L38)</f>
        <v>0</v>
      </c>
      <c r="M36" s="250">
        <f ca="1">SUM('1.TT_TYEN:18.H_DUC'!M38)</f>
        <v>0</v>
      </c>
      <c r="N36" s="250">
        <f ca="1">SUM('1.TT_TYEN:18.H_DUC'!N38)</f>
        <v>0</v>
      </c>
      <c r="O36" s="250">
        <f ca="1">SUM('1.TT_TYEN:18.H_DUC'!O38)</f>
        <v>0</v>
      </c>
      <c r="P36" s="250">
        <f ca="1">SUM('1.TT_TYEN:18.H_DUC'!P38)</f>
        <v>0</v>
      </c>
      <c r="Q36" s="250">
        <f t="shared" si="17"/>
        <v>0.48</v>
      </c>
      <c r="R36" s="250">
        <f ca="1">SUM('1.TT_TYEN:18.H_DUC'!R38)</f>
        <v>0</v>
      </c>
      <c r="S36" s="250">
        <f ca="1">SUM('1.TT_TYEN:18.H_DUC'!S38)</f>
        <v>0</v>
      </c>
      <c r="T36" s="250">
        <f ca="1">SUM('1.TT_TYEN:18.H_DUC'!T38)</f>
        <v>0</v>
      </c>
      <c r="U36" s="250">
        <f ca="1">SUM('1.TT_TYEN:18.H_DUC'!U38)</f>
        <v>0</v>
      </c>
      <c r="V36" s="250">
        <f ca="1">SUM('1.TT_TYEN:18.H_DUC'!V38)</f>
        <v>0</v>
      </c>
      <c r="W36" s="250">
        <f ca="1">SUM('1.TT_TYEN:18.H_DUC'!W38)</f>
        <v>0.35</v>
      </c>
      <c r="X36" s="250">
        <f ca="1">SUM('1.TT_TYEN:18.H_DUC'!X38)</f>
        <v>0</v>
      </c>
      <c r="Y36" s="250">
        <f ca="1">SUM('1.TT_TYEN:18.H_DUC'!Y38)</f>
        <v>0</v>
      </c>
      <c r="Z36" s="250">
        <f ca="1">SUM(AA36:AG36,AI36:AK36)</f>
        <v>0.13</v>
      </c>
      <c r="AA36" s="250">
        <f ca="1">SUM('1.TT_TYEN:18.H_DUC'!AA38)</f>
        <v>0</v>
      </c>
      <c r="AB36" s="250">
        <f ca="1">SUM('1.TT_TYEN:18.H_DUC'!AB38)</f>
        <v>0</v>
      </c>
      <c r="AC36" s="250">
        <f ca="1">SUM('1.TT_TYEN:18.H_DUC'!AC38)</f>
        <v>0</v>
      </c>
      <c r="AD36" s="250">
        <f ca="1">SUM('1.TT_TYEN:18.H_DUC'!AD38)</f>
        <v>0</v>
      </c>
      <c r="AE36" s="250">
        <f ca="1">SUM('1.TT_TYEN:18.H_DUC'!AE38)</f>
        <v>0</v>
      </c>
      <c r="AF36" s="250">
        <f ca="1">SUM('1.TT_TYEN:18.H_DUC'!AF38)</f>
        <v>0</v>
      </c>
      <c r="AG36" s="250">
        <f ca="1">SUM('1.TT_TYEN:18.H_DUC'!AG38)</f>
        <v>0.13</v>
      </c>
      <c r="AH36" s="250">
        <f ca="1">$D36-$BD36</f>
        <v>26.48</v>
      </c>
      <c r="AI36" s="250">
        <f ca="1">SUM('1.TT_TYEN:18.H_DUC'!AI38)</f>
        <v>0</v>
      </c>
      <c r="AJ36" s="250">
        <f ca="1">SUM('1.TT_TYEN:18.H_DUC'!AJ38)</f>
        <v>0</v>
      </c>
      <c r="AK36" s="250">
        <f ca="1">SUM('1.TT_TYEN:18.H_DUC'!AK38)</f>
        <v>0</v>
      </c>
      <c r="AL36" s="250">
        <f ca="1">SUM('1.TT_TYEN:18.H_DUC'!AL38)</f>
        <v>0</v>
      </c>
      <c r="AM36" s="250">
        <f ca="1">SUM('1.TT_TYEN:18.H_DUC'!AM38)</f>
        <v>0</v>
      </c>
      <c r="AN36" s="250">
        <f ca="1">SUM('1.TT_TYEN:18.H_DUC'!AN38)</f>
        <v>0</v>
      </c>
      <c r="AO36" s="250">
        <f ca="1">SUM('1.TT_TYEN:18.H_DUC'!AO38)</f>
        <v>0</v>
      </c>
      <c r="AP36" s="250">
        <f ca="1">SUM('1.TT_TYEN:18.H_DUC'!AP38)</f>
        <v>0</v>
      </c>
      <c r="AQ36" s="250">
        <f ca="1">SUM('1.TT_TYEN:18.H_DUC'!AQ38)</f>
        <v>0</v>
      </c>
      <c r="AR36" s="250">
        <f ca="1">SUM('1.TT_TYEN:18.H_DUC'!AR38)</f>
        <v>0</v>
      </c>
      <c r="AS36" s="250">
        <f ca="1">SUM('1.TT_TYEN:18.H_DUC'!AS38)</f>
        <v>0</v>
      </c>
      <c r="AT36" s="250">
        <f ca="1">SUM('1.TT_TYEN:18.H_DUC'!AT38)</f>
        <v>0</v>
      </c>
      <c r="AU36" s="250">
        <f ca="1">SUM('1.TT_TYEN:18.H_DUC'!AU38)</f>
        <v>0</v>
      </c>
      <c r="AV36" s="250">
        <f ca="1">SUM('1.TT_TYEN:18.H_DUC'!AV38)</f>
        <v>0</v>
      </c>
      <c r="AW36" s="250">
        <f ca="1">SUM('1.TT_TYEN:18.H_DUC'!AW38)</f>
        <v>0</v>
      </c>
      <c r="AX36" s="250">
        <f ca="1">SUM('1.TT_TYEN:18.H_DUC'!AX38)</f>
        <v>0</v>
      </c>
      <c r="AY36" s="250">
        <f ca="1">SUM('1.TT_TYEN:18.H_DUC'!AY38)</f>
        <v>0</v>
      </c>
      <c r="AZ36" s="250">
        <f ca="1">SUM('1.TT_TYEN:18.H_DUC'!AZ38)</f>
        <v>0</v>
      </c>
      <c r="BA36" s="250">
        <f ca="1">SUM('1.TT_TYEN:18.H_DUC'!BA38)</f>
        <v>0</v>
      </c>
      <c r="BB36" s="250">
        <f ca="1">SUM('1.TT_TYEN:18.H_DUC'!BB38)</f>
        <v>0</v>
      </c>
      <c r="BC36" s="250">
        <f ca="1">SUM('1.TT_TYEN:18.H_DUC'!BC38)</f>
        <v>0</v>
      </c>
      <c r="BD36" s="250">
        <f t="shared" si="15"/>
        <v>0.48</v>
      </c>
      <c r="BE36" s="250">
        <f>AH$58-BD36</f>
        <v>17.829999999999998</v>
      </c>
      <c r="BF36" s="250">
        <f t="shared" si="16"/>
        <v>44.79</v>
      </c>
    </row>
    <row r="37" spans="1:58" s="298" customFormat="1" ht="21.75" customHeight="1">
      <c r="A37" s="175" t="s">
        <v>424</v>
      </c>
      <c r="B37" s="251" t="s">
        <v>425</v>
      </c>
      <c r="C37" s="250" t="s">
        <v>332</v>
      </c>
      <c r="D37" s="250">
        <f ca="1">SUM('1.TT_TYEN:18.H_DUC'!D39)</f>
        <v>0</v>
      </c>
      <c r="E37" s="250">
        <f t="shared" si="14"/>
        <v>0</v>
      </c>
      <c r="F37" s="250">
        <f ca="1">SUM('1.TT_TYEN:18.H_DUC'!F39)</f>
        <v>0</v>
      </c>
      <c r="G37" s="250">
        <f ca="1">SUM('1.TT_TYEN:18.H_DUC'!G39)</f>
        <v>0</v>
      </c>
      <c r="H37" s="250">
        <f ca="1">SUM('1.TT_TYEN:18.H_DUC'!H39)</f>
        <v>0</v>
      </c>
      <c r="I37" s="250">
        <f ca="1">SUM('1.TT_TYEN:18.H_DUC'!I39)</f>
        <v>0</v>
      </c>
      <c r="J37" s="250">
        <f ca="1">SUM('1.TT_TYEN:18.H_DUC'!J39)</f>
        <v>0</v>
      </c>
      <c r="K37" s="250">
        <f ca="1">SUM('1.TT_TYEN:18.H_DUC'!K39)</f>
        <v>0</v>
      </c>
      <c r="L37" s="250">
        <f ca="1">SUM('1.TT_TYEN:18.H_DUC'!L39)</f>
        <v>0</v>
      </c>
      <c r="M37" s="250">
        <f ca="1">SUM('1.TT_TYEN:18.H_DUC'!M39)</f>
        <v>0</v>
      </c>
      <c r="N37" s="250">
        <f ca="1">SUM('1.TT_TYEN:18.H_DUC'!N39)</f>
        <v>0</v>
      </c>
      <c r="O37" s="250">
        <f ca="1">SUM('1.TT_TYEN:18.H_DUC'!O39)</f>
        <v>0</v>
      </c>
      <c r="P37" s="250">
        <f ca="1">SUM('1.TT_TYEN:18.H_DUC'!P39)</f>
        <v>0</v>
      </c>
      <c r="Q37" s="250">
        <f t="shared" si="17"/>
        <v>0</v>
      </c>
      <c r="R37" s="250">
        <f ca="1">SUM('1.TT_TYEN:18.H_DUC'!R39)</f>
        <v>0</v>
      </c>
      <c r="S37" s="250">
        <f ca="1">SUM('1.TT_TYEN:18.H_DUC'!S39)</f>
        <v>0</v>
      </c>
      <c r="T37" s="250">
        <f ca="1">SUM('1.TT_TYEN:18.H_DUC'!T39)</f>
        <v>0</v>
      </c>
      <c r="U37" s="250">
        <f ca="1">SUM('1.TT_TYEN:18.H_DUC'!U39)</f>
        <v>0</v>
      </c>
      <c r="V37" s="250">
        <f ca="1">SUM('1.TT_TYEN:18.H_DUC'!V39)</f>
        <v>0</v>
      </c>
      <c r="W37" s="250">
        <f ca="1">SUM('1.TT_TYEN:18.H_DUC'!W39)</f>
        <v>0</v>
      </c>
      <c r="X37" s="250">
        <f ca="1">SUM('1.TT_TYEN:18.H_DUC'!X39)</f>
        <v>0</v>
      </c>
      <c r="Y37" s="250">
        <f ca="1">SUM('1.TT_TYEN:18.H_DUC'!Y39)</f>
        <v>0</v>
      </c>
      <c r="Z37" s="250">
        <f ca="1">SUM(AA37:AH37,AJ37:AK37)</f>
        <v>0</v>
      </c>
      <c r="AA37" s="250">
        <f ca="1">SUM('1.TT_TYEN:18.H_DUC'!AA39)</f>
        <v>0</v>
      </c>
      <c r="AB37" s="250">
        <f ca="1">SUM('1.TT_TYEN:18.H_DUC'!AB39)</f>
        <v>0</v>
      </c>
      <c r="AC37" s="250">
        <f ca="1">SUM('1.TT_TYEN:18.H_DUC'!AC39)</f>
        <v>0</v>
      </c>
      <c r="AD37" s="250">
        <f ca="1">SUM('1.TT_TYEN:18.H_DUC'!AD39)</f>
        <v>0</v>
      </c>
      <c r="AE37" s="250">
        <f ca="1">SUM('1.TT_TYEN:18.H_DUC'!AE39)</f>
        <v>0</v>
      </c>
      <c r="AF37" s="250">
        <f ca="1">SUM('1.TT_TYEN:18.H_DUC'!AF39)</f>
        <v>0</v>
      </c>
      <c r="AG37" s="250">
        <f ca="1">SUM('1.TT_TYEN:18.H_DUC'!AG39)</f>
        <v>0</v>
      </c>
      <c r="AH37" s="250">
        <f ca="1">SUM('1.TT_TYEN:18.H_DUC'!AH39)</f>
        <v>0</v>
      </c>
      <c r="AI37" s="250">
        <f ca="1">$D37-$BD37</f>
        <v>0</v>
      </c>
      <c r="AJ37" s="250">
        <f ca="1">SUM('1.TT_TYEN:18.H_DUC'!AJ39)</f>
        <v>0</v>
      </c>
      <c r="AK37" s="250">
        <f ca="1">SUM('1.TT_TYEN:18.H_DUC'!AK39)</f>
        <v>0</v>
      </c>
      <c r="AL37" s="250">
        <f ca="1">SUM('1.TT_TYEN:18.H_DUC'!AL39)</f>
        <v>0</v>
      </c>
      <c r="AM37" s="250">
        <f ca="1">SUM('1.TT_TYEN:18.H_DUC'!AM39)</f>
        <v>0</v>
      </c>
      <c r="AN37" s="250">
        <f ca="1">SUM('1.TT_TYEN:18.H_DUC'!AN39)</f>
        <v>0</v>
      </c>
      <c r="AO37" s="250">
        <f ca="1">SUM('1.TT_TYEN:18.H_DUC'!AO39)</f>
        <v>0</v>
      </c>
      <c r="AP37" s="250">
        <f ca="1">SUM('1.TT_TYEN:18.H_DUC'!AP39)</f>
        <v>0</v>
      </c>
      <c r="AQ37" s="250">
        <f ca="1">SUM('1.TT_TYEN:18.H_DUC'!AQ39)</f>
        <v>0</v>
      </c>
      <c r="AR37" s="250">
        <f ca="1">SUM('1.TT_TYEN:18.H_DUC'!AR39)</f>
        <v>0</v>
      </c>
      <c r="AS37" s="250">
        <f ca="1">SUM('1.TT_TYEN:18.H_DUC'!AS39)</f>
        <v>0</v>
      </c>
      <c r="AT37" s="250">
        <f ca="1">SUM('1.TT_TYEN:18.H_DUC'!AT39)</f>
        <v>0</v>
      </c>
      <c r="AU37" s="250">
        <f ca="1">SUM('1.TT_TYEN:18.H_DUC'!AU39)</f>
        <v>0</v>
      </c>
      <c r="AV37" s="250">
        <f ca="1">SUM('1.TT_TYEN:18.H_DUC'!AV39)</f>
        <v>0</v>
      </c>
      <c r="AW37" s="250">
        <f ca="1">SUM('1.TT_TYEN:18.H_DUC'!AW39)</f>
        <v>0</v>
      </c>
      <c r="AX37" s="250">
        <f ca="1">SUM('1.TT_TYEN:18.H_DUC'!AX39)</f>
        <v>0</v>
      </c>
      <c r="AY37" s="250">
        <f ca="1">SUM('1.TT_TYEN:18.H_DUC'!AY39)</f>
        <v>0</v>
      </c>
      <c r="AZ37" s="250">
        <f ca="1">SUM('1.TT_TYEN:18.H_DUC'!AZ39)</f>
        <v>0</v>
      </c>
      <c r="BA37" s="250">
        <f ca="1">SUM('1.TT_TYEN:18.H_DUC'!BA39)</f>
        <v>0</v>
      </c>
      <c r="BB37" s="250">
        <f ca="1">SUM('1.TT_TYEN:18.H_DUC'!BB39)</f>
        <v>0</v>
      </c>
      <c r="BC37" s="250">
        <f ca="1">SUM('1.TT_TYEN:18.H_DUC'!BC39)</f>
        <v>0</v>
      </c>
      <c r="BD37" s="250">
        <f t="shared" si="15"/>
        <v>0</v>
      </c>
      <c r="BE37" s="250">
        <f>AI$58-BD37</f>
        <v>0</v>
      </c>
      <c r="BF37" s="250">
        <f t="shared" si="16"/>
        <v>0</v>
      </c>
    </row>
    <row r="38" spans="1:58" s="298" customFormat="1" ht="21.75" customHeight="1">
      <c r="A38" s="175" t="s">
        <v>426</v>
      </c>
      <c r="B38" s="251" t="s">
        <v>427</v>
      </c>
      <c r="C38" s="250" t="s">
        <v>333</v>
      </c>
      <c r="D38" s="250">
        <f ca="1">SUM('1.TT_TYEN:18.H_DUC'!D40)</f>
        <v>0</v>
      </c>
      <c r="E38" s="250">
        <f t="shared" si="14"/>
        <v>0</v>
      </c>
      <c r="F38" s="250">
        <f ca="1">SUM('1.TT_TYEN:18.H_DUC'!F40)</f>
        <v>0</v>
      </c>
      <c r="G38" s="250">
        <f ca="1">SUM('1.TT_TYEN:18.H_DUC'!G40)</f>
        <v>0</v>
      </c>
      <c r="H38" s="250">
        <f ca="1">SUM('1.TT_TYEN:18.H_DUC'!H40)</f>
        <v>0</v>
      </c>
      <c r="I38" s="250">
        <f ca="1">SUM('1.TT_TYEN:18.H_DUC'!I40)</f>
        <v>0</v>
      </c>
      <c r="J38" s="250">
        <f ca="1">SUM('1.TT_TYEN:18.H_DUC'!J40)</f>
        <v>0</v>
      </c>
      <c r="K38" s="250">
        <f ca="1">SUM('1.TT_TYEN:18.H_DUC'!K40)</f>
        <v>0</v>
      </c>
      <c r="L38" s="250">
        <f ca="1">SUM('1.TT_TYEN:18.H_DUC'!L40)</f>
        <v>0</v>
      </c>
      <c r="M38" s="250">
        <f ca="1">SUM('1.TT_TYEN:18.H_DUC'!M40)</f>
        <v>0</v>
      </c>
      <c r="N38" s="250">
        <f ca="1">SUM('1.TT_TYEN:18.H_DUC'!N40)</f>
        <v>0</v>
      </c>
      <c r="O38" s="250">
        <f ca="1">SUM('1.TT_TYEN:18.H_DUC'!O40)</f>
        <v>0</v>
      </c>
      <c r="P38" s="250">
        <f ca="1">SUM('1.TT_TYEN:18.H_DUC'!P40)</f>
        <v>0</v>
      </c>
      <c r="Q38" s="250">
        <f t="shared" si="17"/>
        <v>0</v>
      </c>
      <c r="R38" s="250">
        <f ca="1">SUM('1.TT_TYEN:18.H_DUC'!R40)</f>
        <v>0</v>
      </c>
      <c r="S38" s="250">
        <f ca="1">SUM('1.TT_TYEN:18.H_DUC'!S40)</f>
        <v>0</v>
      </c>
      <c r="T38" s="250">
        <f ca="1">SUM('1.TT_TYEN:18.H_DUC'!T40)</f>
        <v>0</v>
      </c>
      <c r="U38" s="250">
        <f ca="1">SUM('1.TT_TYEN:18.H_DUC'!U40)</f>
        <v>0</v>
      </c>
      <c r="V38" s="250">
        <f ca="1">SUM('1.TT_TYEN:18.H_DUC'!V40)</f>
        <v>0</v>
      </c>
      <c r="W38" s="250">
        <f ca="1">SUM('1.TT_TYEN:18.H_DUC'!W40)</f>
        <v>0</v>
      </c>
      <c r="X38" s="250">
        <f ca="1">SUM('1.TT_TYEN:18.H_DUC'!X40)</f>
        <v>0</v>
      </c>
      <c r="Y38" s="250">
        <f ca="1">SUM('1.TT_TYEN:18.H_DUC'!Y40)</f>
        <v>0</v>
      </c>
      <c r="Z38" s="250">
        <f ca="1">SUM(AA38:AI38,AK38)</f>
        <v>0</v>
      </c>
      <c r="AA38" s="250">
        <f ca="1">SUM('1.TT_TYEN:18.H_DUC'!AA40)</f>
        <v>0</v>
      </c>
      <c r="AB38" s="250">
        <f ca="1">SUM('1.TT_TYEN:18.H_DUC'!AB40)</f>
        <v>0</v>
      </c>
      <c r="AC38" s="250">
        <f ca="1">SUM('1.TT_TYEN:18.H_DUC'!AC40)</f>
        <v>0</v>
      </c>
      <c r="AD38" s="250">
        <f ca="1">SUM('1.TT_TYEN:18.H_DUC'!AD40)</f>
        <v>0</v>
      </c>
      <c r="AE38" s="250">
        <f ca="1">SUM('1.TT_TYEN:18.H_DUC'!AE40)</f>
        <v>0</v>
      </c>
      <c r="AF38" s="250">
        <f ca="1">SUM('1.TT_TYEN:18.H_DUC'!AF40)</f>
        <v>0</v>
      </c>
      <c r="AG38" s="250">
        <f ca="1">SUM('1.TT_TYEN:18.H_DUC'!AG40)</f>
        <v>0</v>
      </c>
      <c r="AH38" s="250">
        <f ca="1">SUM('1.TT_TYEN:18.H_DUC'!AH40)</f>
        <v>0</v>
      </c>
      <c r="AI38" s="250">
        <f ca="1">SUM('1.TT_TYEN:18.H_DUC'!AI40)</f>
        <v>0</v>
      </c>
      <c r="AJ38" s="250">
        <f ca="1">$D38-$BD38</f>
        <v>0</v>
      </c>
      <c r="AK38" s="250">
        <f ca="1">SUM('1.TT_TYEN:18.H_DUC'!AK40)</f>
        <v>0</v>
      </c>
      <c r="AL38" s="250">
        <f ca="1">SUM('1.TT_TYEN:18.H_DUC'!AL40)</f>
        <v>0</v>
      </c>
      <c r="AM38" s="250">
        <f ca="1">SUM('1.TT_TYEN:18.H_DUC'!AM40)</f>
        <v>0</v>
      </c>
      <c r="AN38" s="250">
        <f ca="1">SUM('1.TT_TYEN:18.H_DUC'!AN40)</f>
        <v>0</v>
      </c>
      <c r="AO38" s="250">
        <f ca="1">SUM('1.TT_TYEN:18.H_DUC'!AO40)</f>
        <v>0</v>
      </c>
      <c r="AP38" s="250">
        <f ca="1">SUM('1.TT_TYEN:18.H_DUC'!AP40)</f>
        <v>0</v>
      </c>
      <c r="AQ38" s="250">
        <f ca="1">SUM('1.TT_TYEN:18.H_DUC'!AQ40)</f>
        <v>0</v>
      </c>
      <c r="AR38" s="250">
        <f ca="1">SUM('1.TT_TYEN:18.H_DUC'!AR40)</f>
        <v>0</v>
      </c>
      <c r="AS38" s="250">
        <f ca="1">SUM('1.TT_TYEN:18.H_DUC'!AS40)</f>
        <v>0</v>
      </c>
      <c r="AT38" s="250">
        <f ca="1">SUM('1.TT_TYEN:18.H_DUC'!AT40)</f>
        <v>0</v>
      </c>
      <c r="AU38" s="250">
        <f ca="1">SUM('1.TT_TYEN:18.H_DUC'!AU40)</f>
        <v>0</v>
      </c>
      <c r="AV38" s="250">
        <f ca="1">SUM('1.TT_TYEN:18.H_DUC'!AV40)</f>
        <v>0</v>
      </c>
      <c r="AW38" s="250">
        <f ca="1">SUM('1.TT_TYEN:18.H_DUC'!AW40)</f>
        <v>0</v>
      </c>
      <c r="AX38" s="250">
        <f ca="1">SUM('1.TT_TYEN:18.H_DUC'!AX40)</f>
        <v>0</v>
      </c>
      <c r="AY38" s="250">
        <f ca="1">SUM('1.TT_TYEN:18.H_DUC'!AY40)</f>
        <v>0</v>
      </c>
      <c r="AZ38" s="250">
        <f ca="1">SUM('1.TT_TYEN:18.H_DUC'!AZ40)</f>
        <v>0</v>
      </c>
      <c r="BA38" s="250">
        <f ca="1">SUM('1.TT_TYEN:18.H_DUC'!BA40)</f>
        <v>0</v>
      </c>
      <c r="BB38" s="250">
        <f ca="1">SUM('1.TT_TYEN:18.H_DUC'!BB40)</f>
        <v>0</v>
      </c>
      <c r="BC38" s="250">
        <f ca="1">SUM('1.TT_TYEN:18.H_DUC'!BC40)</f>
        <v>0</v>
      </c>
      <c r="BD38" s="250">
        <f t="shared" si="15"/>
        <v>0</v>
      </c>
      <c r="BE38" s="250">
        <f>AJ$58-BD38</f>
        <v>1</v>
      </c>
      <c r="BF38" s="250">
        <f t="shared" si="16"/>
        <v>1</v>
      </c>
    </row>
    <row r="39" spans="1:58" s="298" customFormat="1" ht="21.75" customHeight="1">
      <c r="A39" s="175" t="s">
        <v>428</v>
      </c>
      <c r="B39" s="251" t="s">
        <v>429</v>
      </c>
      <c r="C39" s="250" t="s">
        <v>334</v>
      </c>
      <c r="D39" s="250">
        <f ca="1">SUM('1.TT_TYEN:18.H_DUC'!D41)</f>
        <v>11.430000000000001</v>
      </c>
      <c r="E39" s="250">
        <f t="shared" si="14"/>
        <v>0</v>
      </c>
      <c r="F39" s="250">
        <f ca="1">SUM('1.TT_TYEN:18.H_DUC'!F41)</f>
        <v>0</v>
      </c>
      <c r="G39" s="250">
        <f ca="1">SUM('1.TT_TYEN:18.H_DUC'!G41)</f>
        <v>0</v>
      </c>
      <c r="H39" s="250">
        <f ca="1">SUM('1.TT_TYEN:18.H_DUC'!H41)</f>
        <v>0</v>
      </c>
      <c r="I39" s="250">
        <f ca="1">SUM('1.TT_TYEN:18.H_DUC'!I41)</f>
        <v>0</v>
      </c>
      <c r="J39" s="250">
        <f ca="1">SUM('1.TT_TYEN:18.H_DUC'!J41)</f>
        <v>0</v>
      </c>
      <c r="K39" s="250">
        <f ca="1">SUM('1.TT_TYEN:18.H_DUC'!K41)</f>
        <v>0</v>
      </c>
      <c r="L39" s="250">
        <f ca="1">SUM('1.TT_TYEN:18.H_DUC'!L41)</f>
        <v>0</v>
      </c>
      <c r="M39" s="250">
        <f ca="1">SUM('1.TT_TYEN:18.H_DUC'!M41)</f>
        <v>0</v>
      </c>
      <c r="N39" s="250">
        <f ca="1">SUM('1.TT_TYEN:18.H_DUC'!N41)</f>
        <v>0</v>
      </c>
      <c r="O39" s="250">
        <f ca="1">SUM('1.TT_TYEN:18.H_DUC'!O41)</f>
        <v>0</v>
      </c>
      <c r="P39" s="250">
        <f ca="1">SUM('1.TT_TYEN:18.H_DUC'!P41)</f>
        <v>0</v>
      </c>
      <c r="Q39" s="250">
        <f t="shared" si="17"/>
        <v>1.25</v>
      </c>
      <c r="R39" s="250">
        <f ca="1">SUM('1.TT_TYEN:18.H_DUC'!R41)</f>
        <v>0</v>
      </c>
      <c r="S39" s="250">
        <f ca="1">SUM('1.TT_TYEN:18.H_DUC'!S41)</f>
        <v>0.1</v>
      </c>
      <c r="T39" s="250">
        <f ca="1">SUM('1.TT_TYEN:18.H_DUC'!T41)</f>
        <v>0</v>
      </c>
      <c r="U39" s="250">
        <f ca="1">SUM('1.TT_TYEN:18.H_DUC'!U41)</f>
        <v>0</v>
      </c>
      <c r="V39" s="250">
        <f ca="1">SUM('1.TT_TYEN:18.H_DUC'!V41)</f>
        <v>0</v>
      </c>
      <c r="W39" s="250">
        <f ca="1">SUM('1.TT_TYEN:18.H_DUC'!W41)</f>
        <v>0</v>
      </c>
      <c r="X39" s="250">
        <f ca="1">SUM('1.TT_TYEN:18.H_DUC'!X41)</f>
        <v>0</v>
      </c>
      <c r="Y39" s="250">
        <f ca="1">SUM('1.TT_TYEN:18.H_DUC'!Y41)</f>
        <v>0</v>
      </c>
      <c r="Z39" s="250">
        <f ca="1">SUM(AA39:AJ39)</f>
        <v>0.25</v>
      </c>
      <c r="AA39" s="250">
        <f ca="1">SUM('1.TT_TYEN:18.H_DUC'!AA41)</f>
        <v>0</v>
      </c>
      <c r="AB39" s="250">
        <f ca="1">SUM('1.TT_TYEN:18.H_DUC'!AB41)</f>
        <v>0</v>
      </c>
      <c r="AC39" s="250">
        <f ca="1">SUM('1.TT_TYEN:18.H_DUC'!AC41)</f>
        <v>0</v>
      </c>
      <c r="AD39" s="250">
        <f ca="1">SUM('1.TT_TYEN:18.H_DUC'!AD41)</f>
        <v>0</v>
      </c>
      <c r="AE39" s="250">
        <f ca="1">SUM('1.TT_TYEN:18.H_DUC'!AE41)</f>
        <v>0</v>
      </c>
      <c r="AF39" s="250">
        <f ca="1">SUM('1.TT_TYEN:18.H_DUC'!AF41)</f>
        <v>0</v>
      </c>
      <c r="AG39" s="250">
        <f ca="1">SUM('1.TT_TYEN:18.H_DUC'!AG41)</f>
        <v>0.25</v>
      </c>
      <c r="AH39" s="250">
        <f ca="1">SUM('1.TT_TYEN:18.H_DUC'!AH41)</f>
        <v>0</v>
      </c>
      <c r="AI39" s="250">
        <f ca="1">SUM('1.TT_TYEN:18.H_DUC'!AI41)</f>
        <v>0</v>
      </c>
      <c r="AJ39" s="250">
        <f ca="1">SUM('1.TT_TYEN:18.H_DUC'!AJ41)</f>
        <v>0</v>
      </c>
      <c r="AK39" s="250">
        <f ca="1">$D39-$BD39</f>
        <v>10.180000000000001</v>
      </c>
      <c r="AL39" s="250">
        <f ca="1">SUM('1.TT_TYEN:18.H_DUC'!AL41)</f>
        <v>0</v>
      </c>
      <c r="AM39" s="250">
        <f ca="1">SUM('1.TT_TYEN:18.H_DUC'!AM41)</f>
        <v>0</v>
      </c>
      <c r="AN39" s="250">
        <f ca="1">SUM('1.TT_TYEN:18.H_DUC'!AN41)</f>
        <v>0</v>
      </c>
      <c r="AO39" s="250">
        <f ca="1">SUM('1.TT_TYEN:18.H_DUC'!AO41)</f>
        <v>0.57000000000000006</v>
      </c>
      <c r="AP39" s="250">
        <f ca="1">SUM('1.TT_TYEN:18.H_DUC'!AP41)</f>
        <v>0</v>
      </c>
      <c r="AQ39" s="250">
        <f ca="1">SUM('1.TT_TYEN:18.H_DUC'!AQ41)</f>
        <v>0.33</v>
      </c>
      <c r="AR39" s="250">
        <f ca="1">SUM('1.TT_TYEN:18.H_DUC'!AR41)</f>
        <v>0</v>
      </c>
      <c r="AS39" s="250">
        <f ca="1">SUM('1.TT_TYEN:18.H_DUC'!AS41)</f>
        <v>0</v>
      </c>
      <c r="AT39" s="250">
        <f ca="1">SUM('1.TT_TYEN:18.H_DUC'!AT41)</f>
        <v>0</v>
      </c>
      <c r="AU39" s="250">
        <f ca="1">SUM('1.TT_TYEN:18.H_DUC'!AU41)</f>
        <v>0</v>
      </c>
      <c r="AV39" s="250">
        <f ca="1">SUM('1.TT_TYEN:18.H_DUC'!AV41)</f>
        <v>0</v>
      </c>
      <c r="AW39" s="250">
        <f ca="1">SUM('1.TT_TYEN:18.H_DUC'!AW41)</f>
        <v>0</v>
      </c>
      <c r="AX39" s="250">
        <f ca="1">SUM('1.TT_TYEN:18.H_DUC'!AX41)</f>
        <v>0</v>
      </c>
      <c r="AY39" s="250">
        <f ca="1">SUM('1.TT_TYEN:18.H_DUC'!AY41)</f>
        <v>0</v>
      </c>
      <c r="AZ39" s="250">
        <f ca="1">SUM('1.TT_TYEN:18.H_DUC'!AZ41)</f>
        <v>0</v>
      </c>
      <c r="BA39" s="250">
        <f ca="1">SUM('1.TT_TYEN:18.H_DUC'!BA41)</f>
        <v>0</v>
      </c>
      <c r="BB39" s="250">
        <f ca="1">SUM('1.TT_TYEN:18.H_DUC'!BB41)</f>
        <v>0</v>
      </c>
      <c r="BC39" s="250">
        <f ca="1">SUM('1.TT_TYEN:18.H_DUC'!BC41)</f>
        <v>0</v>
      </c>
      <c r="BD39" s="250">
        <f t="shared" si="15"/>
        <v>1.25</v>
      </c>
      <c r="BE39" s="250">
        <f>AK$58-BD39</f>
        <v>5.6999999999999993</v>
      </c>
      <c r="BF39" s="250">
        <f t="shared" si="16"/>
        <v>17.130000000000003</v>
      </c>
    </row>
    <row r="40" spans="1:58" ht="21.75" customHeight="1">
      <c r="A40" s="25" t="s">
        <v>430</v>
      </c>
      <c r="B40" s="25" t="s">
        <v>431</v>
      </c>
      <c r="C40" s="29" t="s">
        <v>335</v>
      </c>
      <c r="D40" s="29">
        <f ca="1">SUM('1.TT_TYEN:18.H_DUC'!D42)</f>
        <v>3.9200000000000004</v>
      </c>
      <c r="E40" s="29">
        <f t="shared" si="14"/>
        <v>0</v>
      </c>
      <c r="F40" s="29">
        <f ca="1">SUM('1.TT_TYEN:18.H_DUC'!F42)</f>
        <v>0</v>
      </c>
      <c r="G40" s="29">
        <f ca="1">SUM('1.TT_TYEN:18.H_DUC'!G42)</f>
        <v>0</v>
      </c>
      <c r="H40" s="29">
        <f ca="1">SUM('1.TT_TYEN:18.H_DUC'!H42)</f>
        <v>0</v>
      </c>
      <c r="I40" s="29">
        <f ca="1">SUM('1.TT_TYEN:18.H_DUC'!I42)</f>
        <v>0</v>
      </c>
      <c r="J40" s="29">
        <f ca="1">SUM('1.TT_TYEN:18.H_DUC'!J42)</f>
        <v>0</v>
      </c>
      <c r="K40" s="29">
        <f ca="1">SUM('1.TT_TYEN:18.H_DUC'!K42)</f>
        <v>0</v>
      </c>
      <c r="L40" s="29">
        <f ca="1">SUM('1.TT_TYEN:18.H_DUC'!L42)</f>
        <v>0</v>
      </c>
      <c r="M40" s="29">
        <f ca="1">SUM('1.TT_TYEN:18.H_DUC'!M42)</f>
        <v>0</v>
      </c>
      <c r="N40" s="29">
        <f ca="1">SUM('1.TT_TYEN:18.H_DUC'!N42)</f>
        <v>0</v>
      </c>
      <c r="O40" s="29">
        <f ca="1">SUM('1.TT_TYEN:18.H_DUC'!O42)</f>
        <v>0</v>
      </c>
      <c r="P40" s="29">
        <f ca="1">SUM('1.TT_TYEN:18.H_DUC'!P42)</f>
        <v>0</v>
      </c>
      <c r="Q40" s="29">
        <f ca="1">SUM(R40:Z40,AM40:BB40)</f>
        <v>0</v>
      </c>
      <c r="R40" s="29">
        <f ca="1">SUM('1.TT_TYEN:18.H_DUC'!R42)</f>
        <v>0</v>
      </c>
      <c r="S40" s="29">
        <f ca="1">SUM('1.TT_TYEN:18.H_DUC'!S42)</f>
        <v>0</v>
      </c>
      <c r="T40" s="29">
        <f ca="1">SUM('1.TT_TYEN:18.H_DUC'!T42)</f>
        <v>0</v>
      </c>
      <c r="U40" s="29">
        <f ca="1">SUM('1.TT_TYEN:18.H_DUC'!U42)</f>
        <v>0</v>
      </c>
      <c r="V40" s="29">
        <f ca="1">SUM('1.TT_TYEN:18.H_DUC'!V42)</f>
        <v>0</v>
      </c>
      <c r="W40" s="29">
        <f ca="1">SUM('1.TT_TYEN:18.H_DUC'!W42)</f>
        <v>0</v>
      </c>
      <c r="X40" s="29">
        <f ca="1">SUM('1.TT_TYEN:18.H_DUC'!X42)</f>
        <v>0</v>
      </c>
      <c r="Y40" s="29">
        <f ca="1">SUM('1.TT_TYEN:18.H_DUC'!Y42)</f>
        <v>0</v>
      </c>
      <c r="Z40" s="29">
        <f t="shared" ref="Z40:Z57" si="18">SUM(AA40:AK40)</f>
        <v>0</v>
      </c>
      <c r="AA40" s="29">
        <f ca="1">SUM('1.TT_TYEN:18.H_DUC'!AA42)</f>
        <v>0</v>
      </c>
      <c r="AB40" s="29">
        <f ca="1">SUM('1.TT_TYEN:18.H_DUC'!AB42)</f>
        <v>0</v>
      </c>
      <c r="AC40" s="29">
        <f ca="1">SUM('1.TT_TYEN:18.H_DUC'!AC42)</f>
        <v>0</v>
      </c>
      <c r="AD40" s="29">
        <f ca="1">SUM('1.TT_TYEN:18.H_DUC'!AD42)</f>
        <v>0</v>
      </c>
      <c r="AE40" s="29">
        <f ca="1">SUM('1.TT_TYEN:18.H_DUC'!AE42)</f>
        <v>0</v>
      </c>
      <c r="AF40" s="29">
        <f ca="1">SUM('1.TT_TYEN:18.H_DUC'!AF42)</f>
        <v>0</v>
      </c>
      <c r="AG40" s="29">
        <f ca="1">SUM('1.TT_TYEN:18.H_DUC'!AG42)</f>
        <v>0</v>
      </c>
      <c r="AH40" s="29">
        <f ca="1">SUM('1.TT_TYEN:18.H_DUC'!AH42)</f>
        <v>0</v>
      </c>
      <c r="AI40" s="29">
        <f ca="1">SUM('1.TT_TYEN:18.H_DUC'!AI42)</f>
        <v>0</v>
      </c>
      <c r="AJ40" s="29">
        <f ca="1">SUM('1.TT_TYEN:18.H_DUC'!AJ42)</f>
        <v>0</v>
      </c>
      <c r="AK40" s="29">
        <f ca="1">SUM('1.TT_TYEN:18.H_DUC'!AK42)</f>
        <v>0</v>
      </c>
      <c r="AL40" s="29">
        <f ca="1">$D40-$BD40</f>
        <v>3.9200000000000004</v>
      </c>
      <c r="AM40" s="29">
        <f ca="1">SUM('1.TT_TYEN:18.H_DUC'!AM42)</f>
        <v>0</v>
      </c>
      <c r="AN40" s="29">
        <f ca="1">SUM('1.TT_TYEN:18.H_DUC'!AN42)</f>
        <v>0</v>
      </c>
      <c r="AO40" s="29">
        <f ca="1">SUM('1.TT_TYEN:18.H_DUC'!AO42)</f>
        <v>0</v>
      </c>
      <c r="AP40" s="29">
        <f ca="1">SUM('1.TT_TYEN:18.H_DUC'!AP42)</f>
        <v>0</v>
      </c>
      <c r="AQ40" s="29">
        <f ca="1">SUM('1.TT_TYEN:18.H_DUC'!AQ42)</f>
        <v>0</v>
      </c>
      <c r="AR40" s="29">
        <f ca="1">SUM('1.TT_TYEN:18.H_DUC'!AR42)</f>
        <v>0</v>
      </c>
      <c r="AS40" s="29">
        <f ca="1">SUM('1.TT_TYEN:18.H_DUC'!AS42)</f>
        <v>0</v>
      </c>
      <c r="AT40" s="29">
        <f ca="1">SUM('1.TT_TYEN:18.H_DUC'!AT42)</f>
        <v>0</v>
      </c>
      <c r="AU40" s="29">
        <f ca="1">SUM('1.TT_TYEN:18.H_DUC'!AU42)</f>
        <v>0</v>
      </c>
      <c r="AV40" s="29">
        <f ca="1">SUM('1.TT_TYEN:18.H_DUC'!AV42)</f>
        <v>0</v>
      </c>
      <c r="AW40" s="29">
        <f ca="1">SUM('1.TT_TYEN:18.H_DUC'!AW42)</f>
        <v>0</v>
      </c>
      <c r="AX40" s="29">
        <f ca="1">SUM('1.TT_TYEN:18.H_DUC'!AX42)</f>
        <v>0</v>
      </c>
      <c r="AY40" s="29">
        <f ca="1">SUM('1.TT_TYEN:18.H_DUC'!AY42)</f>
        <v>0</v>
      </c>
      <c r="AZ40" s="29">
        <f ca="1">SUM('1.TT_TYEN:18.H_DUC'!AZ42)</f>
        <v>0</v>
      </c>
      <c r="BA40" s="29">
        <f ca="1">SUM('1.TT_TYEN:18.H_DUC'!BA42)</f>
        <v>0</v>
      </c>
      <c r="BB40" s="29">
        <f ca="1">SUM('1.TT_TYEN:18.H_DUC'!BB42)</f>
        <v>0</v>
      </c>
      <c r="BC40" s="29">
        <f ca="1">SUM('1.TT_TYEN:18.H_DUC'!BC42)</f>
        <v>0</v>
      </c>
      <c r="BD40" s="29">
        <f t="shared" si="15"/>
        <v>0</v>
      </c>
      <c r="BE40" s="29">
        <f>AL$58-BD40</f>
        <v>8.7100000000000009</v>
      </c>
      <c r="BF40" s="29">
        <f t="shared" si="16"/>
        <v>12.63</v>
      </c>
    </row>
    <row r="41" spans="1:58" ht="21.75" customHeight="1">
      <c r="A41" s="25" t="s">
        <v>432</v>
      </c>
      <c r="B41" s="25" t="s">
        <v>433</v>
      </c>
      <c r="C41" s="29" t="s">
        <v>336</v>
      </c>
      <c r="D41" s="29">
        <f ca="1">SUM('1.TT_TYEN:18.H_DUC'!D43)</f>
        <v>0</v>
      </c>
      <c r="E41" s="29">
        <f t="shared" si="14"/>
        <v>0</v>
      </c>
      <c r="F41" s="29">
        <f ca="1">SUM('1.TT_TYEN:18.H_DUC'!F43)</f>
        <v>0</v>
      </c>
      <c r="G41" s="29">
        <f ca="1">SUM('1.TT_TYEN:18.H_DUC'!G43)</f>
        <v>0</v>
      </c>
      <c r="H41" s="29">
        <f ca="1">SUM('1.TT_TYEN:18.H_DUC'!H43)</f>
        <v>0</v>
      </c>
      <c r="I41" s="29">
        <f ca="1">SUM('1.TT_TYEN:18.H_DUC'!I43)</f>
        <v>0</v>
      </c>
      <c r="J41" s="29">
        <f ca="1">SUM('1.TT_TYEN:18.H_DUC'!J43)</f>
        <v>0</v>
      </c>
      <c r="K41" s="29">
        <f ca="1">SUM('1.TT_TYEN:18.H_DUC'!K43)</f>
        <v>0</v>
      </c>
      <c r="L41" s="29">
        <f ca="1">SUM('1.TT_TYEN:18.H_DUC'!L43)</f>
        <v>0</v>
      </c>
      <c r="M41" s="29">
        <f ca="1">SUM('1.TT_TYEN:18.H_DUC'!M43)</f>
        <v>0</v>
      </c>
      <c r="N41" s="29">
        <f ca="1">SUM('1.TT_TYEN:18.H_DUC'!N43)</f>
        <v>0</v>
      </c>
      <c r="O41" s="29">
        <f ca="1">SUM('1.TT_TYEN:18.H_DUC'!O43)</f>
        <v>0</v>
      </c>
      <c r="P41" s="29">
        <f ca="1">SUM('1.TT_TYEN:18.H_DUC'!P43)</f>
        <v>0</v>
      </c>
      <c r="Q41" s="29">
        <f ca="1">SUM(R41:Z41,AL41,AN41:BB41)</f>
        <v>0</v>
      </c>
      <c r="R41" s="29">
        <f ca="1">SUM('1.TT_TYEN:18.H_DUC'!R43)</f>
        <v>0</v>
      </c>
      <c r="S41" s="29">
        <f ca="1">SUM('1.TT_TYEN:18.H_DUC'!S43)</f>
        <v>0</v>
      </c>
      <c r="T41" s="29">
        <f ca="1">SUM('1.TT_TYEN:18.H_DUC'!T43)</f>
        <v>0</v>
      </c>
      <c r="U41" s="29">
        <f ca="1">SUM('1.TT_TYEN:18.H_DUC'!U43)</f>
        <v>0</v>
      </c>
      <c r="V41" s="29">
        <f ca="1">SUM('1.TT_TYEN:18.H_DUC'!V43)</f>
        <v>0</v>
      </c>
      <c r="W41" s="29">
        <f ca="1">SUM('1.TT_TYEN:18.H_DUC'!W43)</f>
        <v>0</v>
      </c>
      <c r="X41" s="29">
        <f ca="1">SUM('1.TT_TYEN:18.H_DUC'!X43)</f>
        <v>0</v>
      </c>
      <c r="Y41" s="29">
        <f ca="1">SUM('1.TT_TYEN:18.H_DUC'!Y43)</f>
        <v>0</v>
      </c>
      <c r="Z41" s="29">
        <f t="shared" si="18"/>
        <v>0</v>
      </c>
      <c r="AA41" s="29">
        <f ca="1">SUM('1.TT_TYEN:18.H_DUC'!AA43)</f>
        <v>0</v>
      </c>
      <c r="AB41" s="29">
        <f ca="1">SUM('1.TT_TYEN:18.H_DUC'!AB43)</f>
        <v>0</v>
      </c>
      <c r="AC41" s="29">
        <f ca="1">SUM('1.TT_TYEN:18.H_DUC'!AC43)</f>
        <v>0</v>
      </c>
      <c r="AD41" s="29">
        <f ca="1">SUM('1.TT_TYEN:18.H_DUC'!AD43)</f>
        <v>0</v>
      </c>
      <c r="AE41" s="29">
        <f ca="1">SUM('1.TT_TYEN:18.H_DUC'!AE43)</f>
        <v>0</v>
      </c>
      <c r="AF41" s="29">
        <f ca="1">SUM('1.TT_TYEN:18.H_DUC'!AF43)</f>
        <v>0</v>
      </c>
      <c r="AG41" s="29">
        <f ca="1">SUM('1.TT_TYEN:18.H_DUC'!AG43)</f>
        <v>0</v>
      </c>
      <c r="AH41" s="29">
        <f ca="1">SUM('1.TT_TYEN:18.H_DUC'!AH43)</f>
        <v>0</v>
      </c>
      <c r="AI41" s="29">
        <f ca="1">SUM('1.TT_TYEN:18.H_DUC'!AI43)</f>
        <v>0</v>
      </c>
      <c r="AJ41" s="29">
        <f ca="1">SUM('1.TT_TYEN:18.H_DUC'!AJ43)</f>
        <v>0</v>
      </c>
      <c r="AK41" s="29">
        <f ca="1">SUM('1.TT_TYEN:18.H_DUC'!AK43)</f>
        <v>0</v>
      </c>
      <c r="AL41" s="29">
        <f ca="1">SUM('1.TT_TYEN:18.H_DUC'!AL43)</f>
        <v>0</v>
      </c>
      <c r="AM41" s="29">
        <f ca="1">$D41-$BD41</f>
        <v>0</v>
      </c>
      <c r="AN41" s="29">
        <f ca="1">SUM('1.TT_TYEN:18.H_DUC'!AN43)</f>
        <v>0</v>
      </c>
      <c r="AO41" s="29">
        <f ca="1">SUM('1.TT_TYEN:18.H_DUC'!AO43)</f>
        <v>0</v>
      </c>
      <c r="AP41" s="29">
        <f ca="1">SUM('1.TT_TYEN:18.H_DUC'!AP43)</f>
        <v>0</v>
      </c>
      <c r="AQ41" s="29">
        <f ca="1">SUM('1.TT_TYEN:18.H_DUC'!AQ43)</f>
        <v>0</v>
      </c>
      <c r="AR41" s="29">
        <f ca="1">SUM('1.TT_TYEN:18.H_DUC'!AR43)</f>
        <v>0</v>
      </c>
      <c r="AS41" s="29">
        <f ca="1">SUM('1.TT_TYEN:18.H_DUC'!AS43)</f>
        <v>0</v>
      </c>
      <c r="AT41" s="29">
        <f ca="1">SUM('1.TT_TYEN:18.H_DUC'!AT43)</f>
        <v>0</v>
      </c>
      <c r="AU41" s="29">
        <f ca="1">SUM('1.TT_TYEN:18.H_DUC'!AU43)</f>
        <v>0</v>
      </c>
      <c r="AV41" s="29">
        <f ca="1">SUM('1.TT_TYEN:18.H_DUC'!AV43)</f>
        <v>0</v>
      </c>
      <c r="AW41" s="29">
        <f ca="1">SUM('1.TT_TYEN:18.H_DUC'!AW43)</f>
        <v>0</v>
      </c>
      <c r="AX41" s="29">
        <f ca="1">SUM('1.TT_TYEN:18.H_DUC'!AX43)</f>
        <v>0</v>
      </c>
      <c r="AY41" s="29">
        <f ca="1">SUM('1.TT_TYEN:18.H_DUC'!AY43)</f>
        <v>0</v>
      </c>
      <c r="AZ41" s="29">
        <f ca="1">SUM('1.TT_TYEN:18.H_DUC'!AZ43)</f>
        <v>0</v>
      </c>
      <c r="BA41" s="29">
        <f ca="1">SUM('1.TT_TYEN:18.H_DUC'!BA43)</f>
        <v>0</v>
      </c>
      <c r="BB41" s="29">
        <f ca="1">SUM('1.TT_TYEN:18.H_DUC'!BB43)</f>
        <v>0</v>
      </c>
      <c r="BC41" s="29">
        <f ca="1">SUM('1.TT_TYEN:18.H_DUC'!BC43)</f>
        <v>0</v>
      </c>
      <c r="BD41" s="29">
        <f t="shared" si="15"/>
        <v>0</v>
      </c>
      <c r="BE41" s="29">
        <f>AM$58-BD41</f>
        <v>0</v>
      </c>
      <c r="BF41" s="29">
        <f t="shared" si="16"/>
        <v>0</v>
      </c>
    </row>
    <row r="42" spans="1:58" ht="21.75" customHeight="1">
      <c r="A42" s="25" t="s">
        <v>434</v>
      </c>
      <c r="B42" s="25" t="s">
        <v>435</v>
      </c>
      <c r="C42" s="29" t="s">
        <v>337</v>
      </c>
      <c r="D42" s="29">
        <f ca="1">SUM('1.TT_TYEN:18.H_DUC'!D44)</f>
        <v>2.2600000000000002</v>
      </c>
      <c r="E42" s="29">
        <f t="shared" si="14"/>
        <v>0</v>
      </c>
      <c r="F42" s="29">
        <f ca="1">SUM('1.TT_TYEN:18.H_DUC'!F44)</f>
        <v>0</v>
      </c>
      <c r="G42" s="29">
        <f ca="1">SUM('1.TT_TYEN:18.H_DUC'!G44)</f>
        <v>0</v>
      </c>
      <c r="H42" s="29">
        <f ca="1">SUM('1.TT_TYEN:18.H_DUC'!H44)</f>
        <v>0</v>
      </c>
      <c r="I42" s="29">
        <f ca="1">SUM('1.TT_TYEN:18.H_DUC'!I44)</f>
        <v>0</v>
      </c>
      <c r="J42" s="29">
        <f ca="1">SUM('1.TT_TYEN:18.H_DUC'!J44)</f>
        <v>0</v>
      </c>
      <c r="K42" s="29">
        <f ca="1">SUM('1.TT_TYEN:18.H_DUC'!K44)</f>
        <v>0</v>
      </c>
      <c r="L42" s="29">
        <f ca="1">SUM('1.TT_TYEN:18.H_DUC'!L44)</f>
        <v>0</v>
      </c>
      <c r="M42" s="29">
        <f ca="1">SUM('1.TT_TYEN:18.H_DUC'!M44)</f>
        <v>0</v>
      </c>
      <c r="N42" s="29">
        <f ca="1">SUM('1.TT_TYEN:18.H_DUC'!N44)</f>
        <v>0</v>
      </c>
      <c r="O42" s="29">
        <f ca="1">SUM('1.TT_TYEN:18.H_DUC'!O44)</f>
        <v>0</v>
      </c>
      <c r="P42" s="29">
        <f ca="1">SUM('1.TT_TYEN:18.H_DUC'!P44)</f>
        <v>0</v>
      </c>
      <c r="Q42" s="29">
        <f ca="1">SUM(R42:Z42,AL42:AM42,AO42:BB42)</f>
        <v>0</v>
      </c>
      <c r="R42" s="29">
        <f ca="1">SUM('1.TT_TYEN:18.H_DUC'!R44)</f>
        <v>0</v>
      </c>
      <c r="S42" s="29">
        <f ca="1">SUM('1.TT_TYEN:18.H_DUC'!S44)</f>
        <v>0</v>
      </c>
      <c r="T42" s="29">
        <f ca="1">SUM('1.TT_TYEN:18.H_DUC'!T44)</f>
        <v>0</v>
      </c>
      <c r="U42" s="29">
        <f ca="1">SUM('1.TT_TYEN:18.H_DUC'!U44)</f>
        <v>0</v>
      </c>
      <c r="V42" s="29">
        <f ca="1">SUM('1.TT_TYEN:18.H_DUC'!V44)</f>
        <v>0</v>
      </c>
      <c r="W42" s="29">
        <f ca="1">SUM('1.TT_TYEN:18.H_DUC'!W44)</f>
        <v>0</v>
      </c>
      <c r="X42" s="29">
        <f ca="1">SUM('1.TT_TYEN:18.H_DUC'!X44)</f>
        <v>0</v>
      </c>
      <c r="Y42" s="29">
        <f ca="1">SUM('1.TT_TYEN:18.H_DUC'!Y44)</f>
        <v>0</v>
      </c>
      <c r="Z42" s="29">
        <f t="shared" si="18"/>
        <v>0</v>
      </c>
      <c r="AA42" s="29">
        <f ca="1">SUM('1.TT_TYEN:18.H_DUC'!AA44)</f>
        <v>0</v>
      </c>
      <c r="AB42" s="29">
        <f ca="1">SUM('1.TT_TYEN:18.H_DUC'!AB44)</f>
        <v>0</v>
      </c>
      <c r="AC42" s="29">
        <f ca="1">SUM('1.TT_TYEN:18.H_DUC'!AC44)</f>
        <v>0</v>
      </c>
      <c r="AD42" s="29">
        <f ca="1">SUM('1.TT_TYEN:18.H_DUC'!AD44)</f>
        <v>0</v>
      </c>
      <c r="AE42" s="29">
        <f ca="1">SUM('1.TT_TYEN:18.H_DUC'!AE44)</f>
        <v>0</v>
      </c>
      <c r="AF42" s="29">
        <f ca="1">SUM('1.TT_TYEN:18.H_DUC'!AF44)</f>
        <v>0</v>
      </c>
      <c r="AG42" s="29">
        <f ca="1">SUM('1.TT_TYEN:18.H_DUC'!AG44)</f>
        <v>0</v>
      </c>
      <c r="AH42" s="29">
        <f ca="1">SUM('1.TT_TYEN:18.H_DUC'!AH44)</f>
        <v>0</v>
      </c>
      <c r="AI42" s="29">
        <f ca="1">SUM('1.TT_TYEN:18.H_DUC'!AI44)</f>
        <v>0</v>
      </c>
      <c r="AJ42" s="29">
        <f ca="1">SUM('1.TT_TYEN:18.H_DUC'!AJ44)</f>
        <v>0</v>
      </c>
      <c r="AK42" s="29">
        <f ca="1">SUM('1.TT_TYEN:18.H_DUC'!AK44)</f>
        <v>0</v>
      </c>
      <c r="AL42" s="29">
        <f ca="1">SUM('1.TT_TYEN:18.H_DUC'!AL44)</f>
        <v>0</v>
      </c>
      <c r="AM42" s="29">
        <f ca="1">SUM('1.TT_TYEN:18.H_DUC'!AM44)</f>
        <v>0</v>
      </c>
      <c r="AN42" s="29">
        <f ca="1">$D42-$BD42</f>
        <v>2.2600000000000002</v>
      </c>
      <c r="AO42" s="29">
        <f ca="1">SUM('1.TT_TYEN:18.H_DUC'!AO44)</f>
        <v>0</v>
      </c>
      <c r="AP42" s="29">
        <f ca="1">SUM('1.TT_TYEN:18.H_DUC'!AP44)</f>
        <v>0</v>
      </c>
      <c r="AQ42" s="29">
        <f ca="1">SUM('1.TT_TYEN:18.H_DUC'!AQ44)</f>
        <v>0</v>
      </c>
      <c r="AR42" s="29">
        <f ca="1">SUM('1.TT_TYEN:18.H_DUC'!AR44)</f>
        <v>0</v>
      </c>
      <c r="AS42" s="29">
        <f ca="1">SUM('1.TT_TYEN:18.H_DUC'!AS44)</f>
        <v>0</v>
      </c>
      <c r="AT42" s="29">
        <f ca="1">SUM('1.TT_TYEN:18.H_DUC'!AT44)</f>
        <v>0</v>
      </c>
      <c r="AU42" s="29">
        <f ca="1">SUM('1.TT_TYEN:18.H_DUC'!AU44)</f>
        <v>0</v>
      </c>
      <c r="AV42" s="29">
        <f ca="1">SUM('1.TT_TYEN:18.H_DUC'!AV44)</f>
        <v>0</v>
      </c>
      <c r="AW42" s="29">
        <f ca="1">SUM('1.TT_TYEN:18.H_DUC'!AW44)</f>
        <v>0</v>
      </c>
      <c r="AX42" s="29">
        <f ca="1">SUM('1.TT_TYEN:18.H_DUC'!AX44)</f>
        <v>0</v>
      </c>
      <c r="AY42" s="29">
        <f ca="1">SUM('1.TT_TYEN:18.H_DUC'!AY44)</f>
        <v>0</v>
      </c>
      <c r="AZ42" s="29">
        <f ca="1">SUM('1.TT_TYEN:18.H_DUC'!AZ44)</f>
        <v>0</v>
      </c>
      <c r="BA42" s="29">
        <f ca="1">SUM('1.TT_TYEN:18.H_DUC'!BA44)</f>
        <v>0</v>
      </c>
      <c r="BB42" s="29">
        <f ca="1">SUM('1.TT_TYEN:18.H_DUC'!BB44)</f>
        <v>0</v>
      </c>
      <c r="BC42" s="29">
        <f ca="1">SUM('1.TT_TYEN:18.H_DUC'!BC44)</f>
        <v>0</v>
      </c>
      <c r="BD42" s="29">
        <f t="shared" si="15"/>
        <v>0</v>
      </c>
      <c r="BE42" s="29">
        <f>AN$58-BD42</f>
        <v>16.739999999999998</v>
      </c>
      <c r="BF42" s="29">
        <f t="shared" si="16"/>
        <v>19</v>
      </c>
    </row>
    <row r="43" spans="1:58" ht="21.75" customHeight="1">
      <c r="A43" s="21" t="s">
        <v>436</v>
      </c>
      <c r="B43" s="25" t="s">
        <v>437</v>
      </c>
      <c r="C43" s="29" t="s">
        <v>338</v>
      </c>
      <c r="D43" s="29">
        <f ca="1">SUM('1.TT_TYEN:18.H_DUC'!D45)</f>
        <v>1056.55</v>
      </c>
      <c r="E43" s="29">
        <f t="shared" si="14"/>
        <v>0</v>
      </c>
      <c r="F43" s="29">
        <f ca="1">SUM('1.TT_TYEN:18.H_DUC'!F45)</f>
        <v>0</v>
      </c>
      <c r="G43" s="29">
        <f ca="1">SUM('1.TT_TYEN:18.H_DUC'!G45)</f>
        <v>0</v>
      </c>
      <c r="H43" s="29">
        <f ca="1">SUM('1.TT_TYEN:18.H_DUC'!H45)</f>
        <v>0</v>
      </c>
      <c r="I43" s="29">
        <f ca="1">SUM('1.TT_TYEN:18.H_DUC'!I45)</f>
        <v>0</v>
      </c>
      <c r="J43" s="29">
        <f ca="1">SUM('1.TT_TYEN:18.H_DUC'!J45)</f>
        <v>0</v>
      </c>
      <c r="K43" s="29">
        <f ca="1">SUM('1.TT_TYEN:18.H_DUC'!K45)</f>
        <v>0</v>
      </c>
      <c r="L43" s="29">
        <f ca="1">SUM('1.TT_TYEN:18.H_DUC'!L45)</f>
        <v>0</v>
      </c>
      <c r="M43" s="29">
        <f ca="1">SUM('1.TT_TYEN:18.H_DUC'!M45)</f>
        <v>0</v>
      </c>
      <c r="N43" s="29">
        <f ca="1">SUM('1.TT_TYEN:18.H_DUC'!N45)</f>
        <v>0</v>
      </c>
      <c r="O43" s="29">
        <f ca="1">SUM('1.TT_TYEN:18.H_DUC'!O45)</f>
        <v>0</v>
      </c>
      <c r="P43" s="29">
        <f ca="1">SUM('1.TT_TYEN:18.H_DUC'!P45)</f>
        <v>0</v>
      </c>
      <c r="Q43" s="29">
        <f ca="1">SUM(R43:Z43,AL43:AN43,AP43:BB43)</f>
        <v>5.7799999999999985</v>
      </c>
      <c r="R43" s="29">
        <f ca="1">SUM('1.TT_TYEN:18.H_DUC'!R45)</f>
        <v>0</v>
      </c>
      <c r="S43" s="29">
        <f ca="1">SUM('1.TT_TYEN:18.H_DUC'!S45)</f>
        <v>0</v>
      </c>
      <c r="T43" s="29">
        <f ca="1">SUM('1.TT_TYEN:18.H_DUC'!T45)</f>
        <v>0</v>
      </c>
      <c r="U43" s="29">
        <f ca="1">SUM('1.TT_TYEN:18.H_DUC'!U45)</f>
        <v>0</v>
      </c>
      <c r="V43" s="29">
        <f ca="1">SUM('1.TT_TYEN:18.H_DUC'!V45)</f>
        <v>0</v>
      </c>
      <c r="W43" s="29">
        <f ca="1">SUM('1.TT_TYEN:18.H_DUC'!W45)</f>
        <v>0.94</v>
      </c>
      <c r="X43" s="29">
        <f ca="1">SUM('1.TT_TYEN:18.H_DUC'!X45)</f>
        <v>0.04</v>
      </c>
      <c r="Y43" s="29">
        <f ca="1">SUM('1.TT_TYEN:18.H_DUC'!Y45)</f>
        <v>0</v>
      </c>
      <c r="Z43" s="29">
        <f t="shared" si="18"/>
        <v>4.669999999999999</v>
      </c>
      <c r="AA43" s="29">
        <f ca="1">SUM('1.TT_TYEN:18.H_DUC'!AA45)</f>
        <v>2.3400000000000003</v>
      </c>
      <c r="AB43" s="29">
        <f ca="1">SUM('1.TT_TYEN:18.H_DUC'!AB45)</f>
        <v>7.0000000000000007E-2</v>
      </c>
      <c r="AC43" s="29">
        <f ca="1">SUM('1.TT_TYEN:18.H_DUC'!AC45)</f>
        <v>2.1800000000000002</v>
      </c>
      <c r="AD43" s="29">
        <f ca="1">SUM('1.TT_TYEN:18.H_DUC'!AD45)</f>
        <v>0</v>
      </c>
      <c r="AE43" s="29">
        <f ca="1">SUM('1.TT_TYEN:18.H_DUC'!AE45)</f>
        <v>0</v>
      </c>
      <c r="AF43" s="29">
        <f ca="1">SUM('1.TT_TYEN:18.H_DUC'!AF45)</f>
        <v>0</v>
      </c>
      <c r="AG43" s="29">
        <f ca="1">SUM('1.TT_TYEN:18.H_DUC'!AG45)</f>
        <v>0</v>
      </c>
      <c r="AH43" s="29">
        <f ca="1">SUM('1.TT_TYEN:18.H_DUC'!AH45)</f>
        <v>0.06</v>
      </c>
      <c r="AI43" s="29">
        <f ca="1">SUM('1.TT_TYEN:18.H_DUC'!AI45)</f>
        <v>0</v>
      </c>
      <c r="AJ43" s="29">
        <f ca="1">SUM('1.TT_TYEN:18.H_DUC'!AJ45)</f>
        <v>0</v>
      </c>
      <c r="AK43" s="29">
        <f ca="1">SUM('1.TT_TYEN:18.H_DUC'!AK45)</f>
        <v>0.02</v>
      </c>
      <c r="AL43" s="29">
        <f ca="1">SUM('1.TT_TYEN:18.H_DUC'!AL45)</f>
        <v>0.13</v>
      </c>
      <c r="AM43" s="29">
        <f ca="1">SUM('1.TT_TYEN:18.H_DUC'!AM45)</f>
        <v>0</v>
      </c>
      <c r="AN43" s="29">
        <f ca="1">SUM('1.TT_TYEN:18.H_DUC'!AN45)</f>
        <v>0</v>
      </c>
      <c r="AO43" s="29">
        <f ca="1">$D43-$BD43</f>
        <v>1050.77</v>
      </c>
      <c r="AP43" s="29">
        <f ca="1">SUM('1.TT_TYEN:18.H_DUC'!AP45)</f>
        <v>0</v>
      </c>
      <c r="AQ43" s="29">
        <f ca="1">SUM('1.TT_TYEN:18.H_DUC'!AQ45)</f>
        <v>0</v>
      </c>
      <c r="AR43" s="29">
        <f ca="1">SUM('1.TT_TYEN:18.H_DUC'!AR45)</f>
        <v>0</v>
      </c>
      <c r="AS43" s="29">
        <f ca="1">SUM('1.TT_TYEN:18.H_DUC'!AS45)</f>
        <v>0</v>
      </c>
      <c r="AT43" s="29">
        <f ca="1">SUM('1.TT_TYEN:18.H_DUC'!AT45)</f>
        <v>0</v>
      </c>
      <c r="AU43" s="29">
        <f ca="1">SUM('1.TT_TYEN:18.H_DUC'!AU45)</f>
        <v>0</v>
      </c>
      <c r="AV43" s="29">
        <f ca="1">SUM('1.TT_TYEN:18.H_DUC'!AV45)</f>
        <v>0</v>
      </c>
      <c r="AW43" s="29">
        <f ca="1">SUM('1.TT_TYEN:18.H_DUC'!AW45)</f>
        <v>0</v>
      </c>
      <c r="AX43" s="29">
        <f ca="1">SUM('1.TT_TYEN:18.H_DUC'!AX45)</f>
        <v>0</v>
      </c>
      <c r="AY43" s="29">
        <f ca="1">SUM('1.TT_TYEN:18.H_DUC'!AY45)</f>
        <v>0</v>
      </c>
      <c r="AZ43" s="29">
        <f ca="1">SUM('1.TT_TYEN:18.H_DUC'!AZ45)</f>
        <v>0</v>
      </c>
      <c r="BA43" s="29">
        <f ca="1">SUM('1.TT_TYEN:18.H_DUC'!BA45)</f>
        <v>0</v>
      </c>
      <c r="BB43" s="29">
        <f ca="1">SUM('1.TT_TYEN:18.H_DUC'!BB45)</f>
        <v>0</v>
      </c>
      <c r="BC43" s="29">
        <f ca="1">SUM('1.TT_TYEN:18.H_DUC'!BC45)</f>
        <v>0</v>
      </c>
      <c r="BD43" s="29">
        <f t="shared" si="15"/>
        <v>5.7799999999999985</v>
      </c>
      <c r="BE43" s="29">
        <f>AO$58-BD43</f>
        <v>155.26</v>
      </c>
      <c r="BF43" s="29">
        <f t="shared" si="16"/>
        <v>1211.81</v>
      </c>
    </row>
    <row r="44" spans="1:58" ht="21.75" customHeight="1">
      <c r="A44" s="21" t="s">
        <v>438</v>
      </c>
      <c r="B44" s="25" t="s">
        <v>439</v>
      </c>
      <c r="C44" s="29" t="s">
        <v>339</v>
      </c>
      <c r="D44" s="29">
        <f ca="1">SUM('1.TT_TYEN:18.H_DUC'!D46)</f>
        <v>52.2</v>
      </c>
      <c r="E44" s="29">
        <f t="shared" si="14"/>
        <v>0</v>
      </c>
      <c r="F44" s="29">
        <f ca="1">SUM('1.TT_TYEN:18.H_DUC'!F46)</f>
        <v>0</v>
      </c>
      <c r="G44" s="29">
        <f ca="1">SUM('1.TT_TYEN:18.H_DUC'!G46)</f>
        <v>0</v>
      </c>
      <c r="H44" s="29">
        <f ca="1">SUM('1.TT_TYEN:18.H_DUC'!H46)</f>
        <v>0</v>
      </c>
      <c r="I44" s="29">
        <f ca="1">SUM('1.TT_TYEN:18.H_DUC'!I46)</f>
        <v>0</v>
      </c>
      <c r="J44" s="29">
        <f ca="1">SUM('1.TT_TYEN:18.H_DUC'!J46)</f>
        <v>0</v>
      </c>
      <c r="K44" s="29">
        <f ca="1">SUM('1.TT_TYEN:18.H_DUC'!K46)</f>
        <v>0</v>
      </c>
      <c r="L44" s="29">
        <f ca="1">SUM('1.TT_TYEN:18.H_DUC'!L46)</f>
        <v>0</v>
      </c>
      <c r="M44" s="29">
        <f ca="1">SUM('1.TT_TYEN:18.H_DUC'!M46)</f>
        <v>0</v>
      </c>
      <c r="N44" s="29">
        <f ca="1">SUM('1.TT_TYEN:18.H_DUC'!N46)</f>
        <v>0</v>
      </c>
      <c r="O44" s="29">
        <f ca="1">SUM('1.TT_TYEN:18.H_DUC'!O46)</f>
        <v>0</v>
      </c>
      <c r="P44" s="29">
        <f ca="1">SUM('1.TT_TYEN:18.H_DUC'!P46)</f>
        <v>0</v>
      </c>
      <c r="Q44" s="29">
        <f ca="1">SUM(R44:Z44,AL44:AO44,AQ44:BB44)</f>
        <v>1.72</v>
      </c>
      <c r="R44" s="29">
        <f ca="1">SUM('1.TT_TYEN:18.H_DUC'!R46)</f>
        <v>0</v>
      </c>
      <c r="S44" s="29">
        <f ca="1">SUM('1.TT_TYEN:18.H_DUC'!S46)</f>
        <v>0</v>
      </c>
      <c r="T44" s="29">
        <f ca="1">SUM('1.TT_TYEN:18.H_DUC'!T46)</f>
        <v>0</v>
      </c>
      <c r="U44" s="29">
        <f ca="1">SUM('1.TT_TYEN:18.H_DUC'!U46)</f>
        <v>0</v>
      </c>
      <c r="V44" s="29">
        <f ca="1">SUM('1.TT_TYEN:18.H_DUC'!V46)</f>
        <v>0</v>
      </c>
      <c r="W44" s="29">
        <f ca="1">SUM('1.TT_TYEN:18.H_DUC'!W46)</f>
        <v>0</v>
      </c>
      <c r="X44" s="29">
        <f ca="1">SUM('1.TT_TYEN:18.H_DUC'!X46)</f>
        <v>0</v>
      </c>
      <c r="Y44" s="29">
        <f ca="1">SUM('1.TT_TYEN:18.H_DUC'!Y46)</f>
        <v>0</v>
      </c>
      <c r="Z44" s="29">
        <f t="shared" si="18"/>
        <v>1.72</v>
      </c>
      <c r="AA44" s="29">
        <f ca="1">SUM('1.TT_TYEN:18.H_DUC'!AA46)</f>
        <v>1.22</v>
      </c>
      <c r="AB44" s="29">
        <f ca="1">SUM('1.TT_TYEN:18.H_DUC'!AB46)</f>
        <v>0</v>
      </c>
      <c r="AC44" s="29">
        <f ca="1">SUM('1.TT_TYEN:18.H_DUC'!AC46)</f>
        <v>0</v>
      </c>
      <c r="AD44" s="29">
        <f ca="1">SUM('1.TT_TYEN:18.H_DUC'!AD46)</f>
        <v>0</v>
      </c>
      <c r="AE44" s="29">
        <f ca="1">SUM('1.TT_TYEN:18.H_DUC'!AE46)</f>
        <v>0</v>
      </c>
      <c r="AF44" s="29">
        <f ca="1">SUM('1.TT_TYEN:18.H_DUC'!AF46)</f>
        <v>0</v>
      </c>
      <c r="AG44" s="29">
        <f ca="1">SUM('1.TT_TYEN:18.H_DUC'!AG46)</f>
        <v>0</v>
      </c>
      <c r="AH44" s="29">
        <f ca="1">SUM('1.TT_TYEN:18.H_DUC'!AH46)</f>
        <v>0</v>
      </c>
      <c r="AI44" s="29">
        <f ca="1">SUM('1.TT_TYEN:18.H_DUC'!AI46)</f>
        <v>0</v>
      </c>
      <c r="AJ44" s="29">
        <f ca="1">SUM('1.TT_TYEN:18.H_DUC'!AJ46)</f>
        <v>0</v>
      </c>
      <c r="AK44" s="29">
        <f ca="1">SUM('1.TT_TYEN:18.H_DUC'!AK46)</f>
        <v>0.5</v>
      </c>
      <c r="AL44" s="29">
        <f ca="1">SUM('1.TT_TYEN:18.H_DUC'!AL46)</f>
        <v>0</v>
      </c>
      <c r="AM44" s="29">
        <f ca="1">SUM('1.TT_TYEN:18.H_DUC'!AM46)</f>
        <v>0</v>
      </c>
      <c r="AN44" s="29">
        <f ca="1">SUM('1.TT_TYEN:18.H_DUC'!AN46)</f>
        <v>0</v>
      </c>
      <c r="AO44" s="29">
        <f ca="1">SUM('1.TT_TYEN:18.H_DUC'!AO46)</f>
        <v>0</v>
      </c>
      <c r="AP44" s="29">
        <f ca="1">$D44-$BD44</f>
        <v>50.480000000000004</v>
      </c>
      <c r="AQ44" s="29">
        <f ca="1">SUM('1.TT_TYEN:18.H_DUC'!AQ46)</f>
        <v>0</v>
      </c>
      <c r="AR44" s="29">
        <f ca="1">SUM('1.TT_TYEN:18.H_DUC'!AR46)</f>
        <v>0</v>
      </c>
      <c r="AS44" s="29">
        <f ca="1">SUM('1.TT_TYEN:18.H_DUC'!AS46)</f>
        <v>0</v>
      </c>
      <c r="AT44" s="29">
        <f ca="1">SUM('1.TT_TYEN:18.H_DUC'!AT46)</f>
        <v>0</v>
      </c>
      <c r="AU44" s="29">
        <f ca="1">SUM('1.TT_TYEN:18.H_DUC'!AU46)</f>
        <v>0</v>
      </c>
      <c r="AV44" s="29">
        <f ca="1">SUM('1.TT_TYEN:18.H_DUC'!AV46)</f>
        <v>0</v>
      </c>
      <c r="AW44" s="29">
        <f ca="1">SUM('1.TT_TYEN:18.H_DUC'!AW46)</f>
        <v>0</v>
      </c>
      <c r="AX44" s="29">
        <f ca="1">SUM('1.TT_TYEN:18.H_DUC'!AX46)</f>
        <v>0</v>
      </c>
      <c r="AY44" s="29">
        <f ca="1">SUM('1.TT_TYEN:18.H_DUC'!AY46)</f>
        <v>0</v>
      </c>
      <c r="AZ44" s="29">
        <f ca="1">SUM('1.TT_TYEN:18.H_DUC'!AZ46)</f>
        <v>0</v>
      </c>
      <c r="BA44" s="29">
        <f ca="1">SUM('1.TT_TYEN:18.H_DUC'!BA46)</f>
        <v>0</v>
      </c>
      <c r="BB44" s="29">
        <f ca="1">SUM('1.TT_TYEN:18.H_DUC'!BB46)</f>
        <v>0</v>
      </c>
      <c r="BC44" s="29">
        <f ca="1">SUM('1.TT_TYEN:18.H_DUC'!BC46)</f>
        <v>0</v>
      </c>
      <c r="BD44" s="29">
        <f t="shared" si="15"/>
        <v>1.72</v>
      </c>
      <c r="BE44" s="29">
        <f>AP$58-BD44</f>
        <v>67.169999999999987</v>
      </c>
      <c r="BF44" s="29">
        <f t="shared" si="16"/>
        <v>119.36999999999999</v>
      </c>
    </row>
    <row r="45" spans="1:58" ht="21.75" customHeight="1">
      <c r="A45" s="174" t="s">
        <v>440</v>
      </c>
      <c r="B45" s="25" t="s">
        <v>441</v>
      </c>
      <c r="C45" s="29" t="s">
        <v>340</v>
      </c>
      <c r="D45" s="29">
        <f ca="1">SUM('1.TT_TYEN:18.H_DUC'!D47)</f>
        <v>18.990000000000002</v>
      </c>
      <c r="E45" s="29">
        <f t="shared" si="14"/>
        <v>0</v>
      </c>
      <c r="F45" s="29">
        <f ca="1">SUM('1.TT_TYEN:18.H_DUC'!F47)</f>
        <v>0</v>
      </c>
      <c r="G45" s="29">
        <f ca="1">SUM('1.TT_TYEN:18.H_DUC'!G47)</f>
        <v>0</v>
      </c>
      <c r="H45" s="29">
        <f ca="1">SUM('1.TT_TYEN:18.H_DUC'!H47)</f>
        <v>0</v>
      </c>
      <c r="I45" s="29">
        <f ca="1">SUM('1.TT_TYEN:18.H_DUC'!I47)</f>
        <v>0</v>
      </c>
      <c r="J45" s="29">
        <f ca="1">SUM('1.TT_TYEN:18.H_DUC'!J47)</f>
        <v>0</v>
      </c>
      <c r="K45" s="29">
        <f ca="1">SUM('1.TT_TYEN:18.H_DUC'!K47)</f>
        <v>0</v>
      </c>
      <c r="L45" s="29">
        <f ca="1">SUM('1.TT_TYEN:18.H_DUC'!L47)</f>
        <v>0</v>
      </c>
      <c r="M45" s="29">
        <f ca="1">SUM('1.TT_TYEN:18.H_DUC'!M47)</f>
        <v>0</v>
      </c>
      <c r="N45" s="29">
        <f ca="1">SUM('1.TT_TYEN:18.H_DUC'!N47)</f>
        <v>0</v>
      </c>
      <c r="O45" s="29">
        <f ca="1">SUM('1.TT_TYEN:18.H_DUC'!O47)</f>
        <v>0</v>
      </c>
      <c r="P45" s="29">
        <f ca="1">SUM('1.TT_TYEN:18.H_DUC'!P47)</f>
        <v>0</v>
      </c>
      <c r="Q45" s="29">
        <f ca="1">SUM(R45:Z45,AL45:AP45,AR45:BB45)</f>
        <v>3.65</v>
      </c>
      <c r="R45" s="29">
        <f ca="1">SUM('1.TT_TYEN:18.H_DUC'!R47)</f>
        <v>0</v>
      </c>
      <c r="S45" s="29">
        <f ca="1">SUM('1.TT_TYEN:18.H_DUC'!S47)</f>
        <v>0.92999999999999994</v>
      </c>
      <c r="T45" s="29">
        <f ca="1">SUM('1.TT_TYEN:18.H_DUC'!T47)</f>
        <v>0</v>
      </c>
      <c r="U45" s="29">
        <f ca="1">SUM('1.TT_TYEN:18.H_DUC'!U47)</f>
        <v>0</v>
      </c>
      <c r="V45" s="29">
        <f ca="1">SUM('1.TT_TYEN:18.H_DUC'!V47)</f>
        <v>0</v>
      </c>
      <c r="W45" s="29">
        <f ca="1">SUM('1.TT_TYEN:18.H_DUC'!W47)</f>
        <v>1</v>
      </c>
      <c r="X45" s="29">
        <f ca="1">SUM('1.TT_TYEN:18.H_DUC'!X47)</f>
        <v>0</v>
      </c>
      <c r="Y45" s="29">
        <f ca="1">SUM('1.TT_TYEN:18.H_DUC'!Y47)</f>
        <v>0</v>
      </c>
      <c r="Z45" s="29">
        <f t="shared" si="18"/>
        <v>0.97</v>
      </c>
      <c r="AA45" s="29">
        <f ca="1">SUM('1.TT_TYEN:18.H_DUC'!AA47)</f>
        <v>0</v>
      </c>
      <c r="AB45" s="29">
        <f ca="1">SUM('1.TT_TYEN:18.H_DUC'!AB47)</f>
        <v>0</v>
      </c>
      <c r="AC45" s="29">
        <f ca="1">SUM('1.TT_TYEN:18.H_DUC'!AC47)</f>
        <v>0</v>
      </c>
      <c r="AD45" s="29">
        <f ca="1">SUM('1.TT_TYEN:18.H_DUC'!AD47)</f>
        <v>0.03</v>
      </c>
      <c r="AE45" s="29">
        <f ca="1">SUM('1.TT_TYEN:18.H_DUC'!AE47)</f>
        <v>0.44</v>
      </c>
      <c r="AF45" s="29">
        <f ca="1">SUM('1.TT_TYEN:18.H_DUC'!AF47)</f>
        <v>0</v>
      </c>
      <c r="AG45" s="29">
        <f ca="1">SUM('1.TT_TYEN:18.H_DUC'!AG47)</f>
        <v>0</v>
      </c>
      <c r="AH45" s="29">
        <f ca="1">SUM('1.TT_TYEN:18.H_DUC'!AH47)</f>
        <v>0.5</v>
      </c>
      <c r="AI45" s="29">
        <f ca="1">SUM('1.TT_TYEN:18.H_DUC'!AI47)</f>
        <v>0</v>
      </c>
      <c r="AJ45" s="29">
        <f ca="1">SUM('1.TT_TYEN:18.H_DUC'!AJ47)</f>
        <v>0</v>
      </c>
      <c r="AK45" s="29">
        <f ca="1">SUM('1.TT_TYEN:18.H_DUC'!AK47)</f>
        <v>0</v>
      </c>
      <c r="AL45" s="29">
        <f ca="1">SUM('1.TT_TYEN:18.H_DUC'!AL47)</f>
        <v>0</v>
      </c>
      <c r="AM45" s="29">
        <f ca="1">SUM('1.TT_TYEN:18.H_DUC'!AM47)</f>
        <v>0</v>
      </c>
      <c r="AN45" s="29">
        <f ca="1">SUM('1.TT_TYEN:18.H_DUC'!AN47)</f>
        <v>0</v>
      </c>
      <c r="AO45" s="29">
        <f ca="1">SUM('1.TT_TYEN:18.H_DUC'!AO47)</f>
        <v>0.75</v>
      </c>
      <c r="AP45" s="29">
        <f ca="1">SUM('1.TT_TYEN:18.H_DUC'!AP47)</f>
        <v>0</v>
      </c>
      <c r="AQ45" s="29">
        <f ca="1">$D45-$BD45</f>
        <v>15.340000000000002</v>
      </c>
      <c r="AR45" s="29">
        <f ca="1">SUM('1.TT_TYEN:18.H_DUC'!AR47)</f>
        <v>0</v>
      </c>
      <c r="AS45" s="29">
        <f ca="1">SUM('1.TT_TYEN:18.H_DUC'!AS47)</f>
        <v>0</v>
      </c>
      <c r="AT45" s="29">
        <f ca="1">SUM('1.TT_TYEN:18.H_DUC'!AT47)</f>
        <v>0</v>
      </c>
      <c r="AU45" s="29">
        <f ca="1">SUM('1.TT_TYEN:18.H_DUC'!AU47)</f>
        <v>0</v>
      </c>
      <c r="AV45" s="29">
        <f ca="1">SUM('1.TT_TYEN:18.H_DUC'!AV47)</f>
        <v>0</v>
      </c>
      <c r="AW45" s="29">
        <f ca="1">SUM('1.TT_TYEN:18.H_DUC'!AW47)</f>
        <v>0</v>
      </c>
      <c r="AX45" s="29">
        <f ca="1">SUM('1.TT_TYEN:18.H_DUC'!AX47)</f>
        <v>0</v>
      </c>
      <c r="AY45" s="29">
        <f ca="1">SUM('1.TT_TYEN:18.H_DUC'!AY47)</f>
        <v>0</v>
      </c>
      <c r="AZ45" s="29">
        <f ca="1">SUM('1.TT_TYEN:18.H_DUC'!AZ47)</f>
        <v>0</v>
      </c>
      <c r="BA45" s="29">
        <f ca="1">SUM('1.TT_TYEN:18.H_DUC'!BA47)</f>
        <v>0</v>
      </c>
      <c r="BB45" s="29">
        <f ca="1">SUM('1.TT_TYEN:18.H_DUC'!BB47)</f>
        <v>0</v>
      </c>
      <c r="BC45" s="29">
        <f ca="1">SUM('1.TT_TYEN:18.H_DUC'!BC47)</f>
        <v>0</v>
      </c>
      <c r="BD45" s="29">
        <f t="shared" si="15"/>
        <v>3.65</v>
      </c>
      <c r="BE45" s="29">
        <f>AQ$58-BD45</f>
        <v>5.6199999999999992</v>
      </c>
      <c r="BF45" s="29">
        <f t="shared" si="16"/>
        <v>24.61</v>
      </c>
    </row>
    <row r="46" spans="1:58" ht="21.75" customHeight="1">
      <c r="A46" s="174" t="s">
        <v>442</v>
      </c>
      <c r="B46" s="25" t="s">
        <v>443</v>
      </c>
      <c r="C46" s="29" t="s">
        <v>341</v>
      </c>
      <c r="D46" s="29">
        <f ca="1">SUM('1.TT_TYEN:18.H_DUC'!D48)</f>
        <v>0.26</v>
      </c>
      <c r="E46" s="29">
        <f t="shared" si="14"/>
        <v>0</v>
      </c>
      <c r="F46" s="29">
        <f ca="1">SUM('1.TT_TYEN:18.H_DUC'!F48)</f>
        <v>0</v>
      </c>
      <c r="G46" s="29">
        <f ca="1">SUM('1.TT_TYEN:18.H_DUC'!G48)</f>
        <v>0</v>
      </c>
      <c r="H46" s="29">
        <f ca="1">SUM('1.TT_TYEN:18.H_DUC'!H48)</f>
        <v>0</v>
      </c>
      <c r="I46" s="29">
        <f ca="1">SUM('1.TT_TYEN:18.H_DUC'!I48)</f>
        <v>0</v>
      </c>
      <c r="J46" s="29">
        <f ca="1">SUM('1.TT_TYEN:18.H_DUC'!J48)</f>
        <v>0</v>
      </c>
      <c r="K46" s="29">
        <f ca="1">SUM('1.TT_TYEN:18.H_DUC'!K48)</f>
        <v>0</v>
      </c>
      <c r="L46" s="29">
        <f ca="1">SUM('1.TT_TYEN:18.H_DUC'!L48)</f>
        <v>0</v>
      </c>
      <c r="M46" s="29">
        <f ca="1">SUM('1.TT_TYEN:18.H_DUC'!M48)</f>
        <v>0</v>
      </c>
      <c r="N46" s="29">
        <f ca="1">SUM('1.TT_TYEN:18.H_DUC'!N48)</f>
        <v>0</v>
      </c>
      <c r="O46" s="29">
        <f ca="1">SUM('1.TT_TYEN:18.H_DUC'!O48)</f>
        <v>0</v>
      </c>
      <c r="P46" s="29">
        <f ca="1">SUM('1.TT_TYEN:18.H_DUC'!P48)</f>
        <v>0</v>
      </c>
      <c r="Q46" s="29">
        <f ca="1">SUM(R46:Z46,AL46:AQ46,AS46:BB46)</f>
        <v>0</v>
      </c>
      <c r="R46" s="29">
        <f ca="1">SUM('1.TT_TYEN:18.H_DUC'!R48)</f>
        <v>0</v>
      </c>
      <c r="S46" s="29">
        <f ca="1">SUM('1.TT_TYEN:18.H_DUC'!S48)</f>
        <v>0</v>
      </c>
      <c r="T46" s="29">
        <f ca="1">SUM('1.TT_TYEN:18.H_DUC'!T48)</f>
        <v>0</v>
      </c>
      <c r="U46" s="29">
        <f ca="1">SUM('1.TT_TYEN:18.H_DUC'!U48)</f>
        <v>0</v>
      </c>
      <c r="V46" s="29">
        <f ca="1">SUM('1.TT_TYEN:18.H_DUC'!V48)</f>
        <v>0</v>
      </c>
      <c r="W46" s="29">
        <f ca="1">SUM('1.TT_TYEN:18.H_DUC'!W48)</f>
        <v>0</v>
      </c>
      <c r="X46" s="29">
        <f ca="1">SUM('1.TT_TYEN:18.H_DUC'!X48)</f>
        <v>0</v>
      </c>
      <c r="Y46" s="29">
        <f ca="1">SUM('1.TT_TYEN:18.H_DUC'!Y48)</f>
        <v>0</v>
      </c>
      <c r="Z46" s="29">
        <f t="shared" si="18"/>
        <v>0</v>
      </c>
      <c r="AA46" s="29">
        <f ca="1">SUM('1.TT_TYEN:18.H_DUC'!AA48)</f>
        <v>0</v>
      </c>
      <c r="AB46" s="29">
        <f ca="1">SUM('1.TT_TYEN:18.H_DUC'!AB48)</f>
        <v>0</v>
      </c>
      <c r="AC46" s="29">
        <f ca="1">SUM('1.TT_TYEN:18.H_DUC'!AC48)</f>
        <v>0</v>
      </c>
      <c r="AD46" s="29">
        <f ca="1">SUM('1.TT_TYEN:18.H_DUC'!AD48)</f>
        <v>0</v>
      </c>
      <c r="AE46" s="29">
        <f ca="1">SUM('1.TT_TYEN:18.H_DUC'!AE48)</f>
        <v>0</v>
      </c>
      <c r="AF46" s="29">
        <f ca="1">SUM('1.TT_TYEN:18.H_DUC'!AF48)</f>
        <v>0</v>
      </c>
      <c r="AG46" s="29">
        <f ca="1">SUM('1.TT_TYEN:18.H_DUC'!AG48)</f>
        <v>0</v>
      </c>
      <c r="AH46" s="29">
        <f ca="1">SUM('1.TT_TYEN:18.H_DUC'!AH48)</f>
        <v>0</v>
      </c>
      <c r="AI46" s="29">
        <f ca="1">SUM('1.TT_TYEN:18.H_DUC'!AI48)</f>
        <v>0</v>
      </c>
      <c r="AJ46" s="29">
        <f ca="1">SUM('1.TT_TYEN:18.H_DUC'!AJ48)</f>
        <v>0</v>
      </c>
      <c r="AK46" s="29">
        <f ca="1">SUM('1.TT_TYEN:18.H_DUC'!AK48)</f>
        <v>0</v>
      </c>
      <c r="AL46" s="29">
        <f ca="1">SUM('1.TT_TYEN:18.H_DUC'!AL48)</f>
        <v>0</v>
      </c>
      <c r="AM46" s="29">
        <f ca="1">SUM('1.TT_TYEN:18.H_DUC'!AM48)</f>
        <v>0</v>
      </c>
      <c r="AN46" s="29">
        <f ca="1">SUM('1.TT_TYEN:18.H_DUC'!AN48)</f>
        <v>0</v>
      </c>
      <c r="AO46" s="29">
        <f ca="1">SUM('1.TT_TYEN:18.H_DUC'!AO48)</f>
        <v>0</v>
      </c>
      <c r="AP46" s="29">
        <f ca="1">SUM('1.TT_TYEN:18.H_DUC'!AP48)</f>
        <v>0</v>
      </c>
      <c r="AQ46" s="29">
        <f ca="1">SUM('1.TT_TYEN:18.H_DUC'!AQ48)</f>
        <v>0</v>
      </c>
      <c r="AR46" s="29">
        <f ca="1">$D46-$BD46</f>
        <v>0.26</v>
      </c>
      <c r="AS46" s="29">
        <f ca="1">SUM('1.TT_TYEN:18.H_DUC'!AS48)</f>
        <v>0</v>
      </c>
      <c r="AT46" s="29">
        <f ca="1">SUM('1.TT_TYEN:18.H_DUC'!AT48)</f>
        <v>0</v>
      </c>
      <c r="AU46" s="29">
        <f ca="1">SUM('1.TT_TYEN:18.H_DUC'!AU48)</f>
        <v>0</v>
      </c>
      <c r="AV46" s="29">
        <f ca="1">SUM('1.TT_TYEN:18.H_DUC'!AV48)</f>
        <v>0</v>
      </c>
      <c r="AW46" s="29">
        <f ca="1">SUM('1.TT_TYEN:18.H_DUC'!AW48)</f>
        <v>0</v>
      </c>
      <c r="AX46" s="29">
        <f ca="1">SUM('1.TT_TYEN:18.H_DUC'!AX48)</f>
        <v>0</v>
      </c>
      <c r="AY46" s="29">
        <f ca="1">SUM('1.TT_TYEN:18.H_DUC'!AY48)</f>
        <v>0</v>
      </c>
      <c r="AZ46" s="29">
        <f ca="1">SUM('1.TT_TYEN:18.H_DUC'!AZ48)</f>
        <v>0</v>
      </c>
      <c r="BA46" s="29">
        <f ca="1">SUM('1.TT_TYEN:18.H_DUC'!BA48)</f>
        <v>0</v>
      </c>
      <c r="BB46" s="29">
        <f ca="1">SUM('1.TT_TYEN:18.H_DUC'!BB48)</f>
        <v>0</v>
      </c>
      <c r="BC46" s="29">
        <f ca="1">SUM('1.TT_TYEN:18.H_DUC'!BC48)</f>
        <v>0</v>
      </c>
      <c r="BD46" s="29">
        <f t="shared" si="15"/>
        <v>0</v>
      </c>
      <c r="BE46" s="29">
        <f>AR$58-BD46</f>
        <v>0</v>
      </c>
      <c r="BF46" s="29">
        <f t="shared" si="16"/>
        <v>0.26</v>
      </c>
    </row>
    <row r="47" spans="1:58" ht="21.75" customHeight="1">
      <c r="A47" s="174" t="s">
        <v>444</v>
      </c>
      <c r="B47" s="25" t="s">
        <v>445</v>
      </c>
      <c r="C47" s="29" t="s">
        <v>342</v>
      </c>
      <c r="D47" s="29">
        <f ca="1">SUM('1.TT_TYEN:18.H_DUC'!D49)</f>
        <v>0</v>
      </c>
      <c r="E47" s="29">
        <f t="shared" si="14"/>
        <v>0</v>
      </c>
      <c r="F47" s="29">
        <f ca="1">SUM('1.TT_TYEN:18.H_DUC'!F49)</f>
        <v>0</v>
      </c>
      <c r="G47" s="29">
        <f ca="1">SUM('1.TT_TYEN:18.H_DUC'!G49)</f>
        <v>0</v>
      </c>
      <c r="H47" s="29">
        <f ca="1">SUM('1.TT_TYEN:18.H_DUC'!H49)</f>
        <v>0</v>
      </c>
      <c r="I47" s="29">
        <f ca="1">SUM('1.TT_TYEN:18.H_DUC'!I49)</f>
        <v>0</v>
      </c>
      <c r="J47" s="29">
        <f ca="1">SUM('1.TT_TYEN:18.H_DUC'!J49)</f>
        <v>0</v>
      </c>
      <c r="K47" s="29">
        <f ca="1">SUM('1.TT_TYEN:18.H_DUC'!K49)</f>
        <v>0</v>
      </c>
      <c r="L47" s="29">
        <f ca="1">SUM('1.TT_TYEN:18.H_DUC'!L49)</f>
        <v>0</v>
      </c>
      <c r="M47" s="29">
        <f ca="1">SUM('1.TT_TYEN:18.H_DUC'!M49)</f>
        <v>0</v>
      </c>
      <c r="N47" s="29">
        <f ca="1">SUM('1.TT_TYEN:18.H_DUC'!N49)</f>
        <v>0</v>
      </c>
      <c r="O47" s="29">
        <f ca="1">SUM('1.TT_TYEN:18.H_DUC'!O49)</f>
        <v>0</v>
      </c>
      <c r="P47" s="29">
        <f ca="1">SUM('1.TT_TYEN:18.H_DUC'!P49)</f>
        <v>0</v>
      </c>
      <c r="Q47" s="29">
        <f ca="1">SUM(R47:Z47,AL47:AR47,AT47:BB47)</f>
        <v>0</v>
      </c>
      <c r="R47" s="29">
        <f ca="1">SUM('1.TT_TYEN:18.H_DUC'!R49)</f>
        <v>0</v>
      </c>
      <c r="S47" s="29">
        <f ca="1">SUM('1.TT_TYEN:18.H_DUC'!S49)</f>
        <v>0</v>
      </c>
      <c r="T47" s="29">
        <f ca="1">SUM('1.TT_TYEN:18.H_DUC'!T49)</f>
        <v>0</v>
      </c>
      <c r="U47" s="29">
        <f ca="1">SUM('1.TT_TYEN:18.H_DUC'!U49)</f>
        <v>0</v>
      </c>
      <c r="V47" s="29">
        <f ca="1">SUM('1.TT_TYEN:18.H_DUC'!V49)</f>
        <v>0</v>
      </c>
      <c r="W47" s="29">
        <f ca="1">SUM('1.TT_TYEN:18.H_DUC'!W49)</f>
        <v>0</v>
      </c>
      <c r="X47" s="29">
        <f ca="1">SUM('1.TT_TYEN:18.H_DUC'!X49)</f>
        <v>0</v>
      </c>
      <c r="Y47" s="29">
        <f ca="1">SUM('1.TT_TYEN:18.H_DUC'!Y49)</f>
        <v>0</v>
      </c>
      <c r="Z47" s="29">
        <f t="shared" si="18"/>
        <v>0</v>
      </c>
      <c r="AA47" s="29">
        <f ca="1">SUM('1.TT_TYEN:18.H_DUC'!AA49)</f>
        <v>0</v>
      </c>
      <c r="AB47" s="29">
        <f ca="1">SUM('1.TT_TYEN:18.H_DUC'!AB49)</f>
        <v>0</v>
      </c>
      <c r="AC47" s="29">
        <f ca="1">SUM('1.TT_TYEN:18.H_DUC'!AC49)</f>
        <v>0</v>
      </c>
      <c r="AD47" s="29">
        <f ca="1">SUM('1.TT_TYEN:18.H_DUC'!AD49)</f>
        <v>0</v>
      </c>
      <c r="AE47" s="29">
        <f ca="1">SUM('1.TT_TYEN:18.H_DUC'!AE49)</f>
        <v>0</v>
      </c>
      <c r="AF47" s="29">
        <f ca="1">SUM('1.TT_TYEN:18.H_DUC'!AF49)</f>
        <v>0</v>
      </c>
      <c r="AG47" s="29">
        <f ca="1">SUM('1.TT_TYEN:18.H_DUC'!AG49)</f>
        <v>0</v>
      </c>
      <c r="AH47" s="29">
        <f ca="1">SUM('1.TT_TYEN:18.H_DUC'!AH49)</f>
        <v>0</v>
      </c>
      <c r="AI47" s="29">
        <f ca="1">SUM('1.TT_TYEN:18.H_DUC'!AI49)</f>
        <v>0</v>
      </c>
      <c r="AJ47" s="29">
        <f ca="1">SUM('1.TT_TYEN:18.H_DUC'!AJ49)</f>
        <v>0</v>
      </c>
      <c r="AK47" s="29">
        <f ca="1">SUM('1.TT_TYEN:18.H_DUC'!AK49)</f>
        <v>0</v>
      </c>
      <c r="AL47" s="29">
        <f ca="1">SUM('1.TT_TYEN:18.H_DUC'!AL49)</f>
        <v>0</v>
      </c>
      <c r="AM47" s="29">
        <f ca="1">SUM('1.TT_TYEN:18.H_DUC'!AM49)</f>
        <v>0</v>
      </c>
      <c r="AN47" s="29">
        <f ca="1">SUM('1.TT_TYEN:18.H_DUC'!AN49)</f>
        <v>0</v>
      </c>
      <c r="AO47" s="29">
        <f ca="1">SUM('1.TT_TYEN:18.H_DUC'!AO49)</f>
        <v>0</v>
      </c>
      <c r="AP47" s="29">
        <f ca="1">SUM('1.TT_TYEN:18.H_DUC'!AP49)</f>
        <v>0</v>
      </c>
      <c r="AQ47" s="29">
        <f ca="1">SUM('1.TT_TYEN:18.H_DUC'!AQ49)</f>
        <v>0</v>
      </c>
      <c r="AR47" s="29">
        <f ca="1">SUM('1.TT_TYEN:18.H_DUC'!AR49)</f>
        <v>0</v>
      </c>
      <c r="AS47" s="29">
        <f ca="1">$D47-$BD47</f>
        <v>0</v>
      </c>
      <c r="AT47" s="29">
        <f ca="1">SUM('1.TT_TYEN:18.H_DUC'!AT49)</f>
        <v>0</v>
      </c>
      <c r="AU47" s="29">
        <f ca="1">SUM('1.TT_TYEN:18.H_DUC'!AU49)</f>
        <v>0</v>
      </c>
      <c r="AV47" s="29">
        <f ca="1">SUM('1.TT_TYEN:18.H_DUC'!AV49)</f>
        <v>0</v>
      </c>
      <c r="AW47" s="29">
        <f ca="1">SUM('1.TT_TYEN:18.H_DUC'!AW49)</f>
        <v>0</v>
      </c>
      <c r="AX47" s="29">
        <f ca="1">SUM('1.TT_TYEN:18.H_DUC'!AX49)</f>
        <v>0</v>
      </c>
      <c r="AY47" s="29">
        <f ca="1">SUM('1.TT_TYEN:18.H_DUC'!AY49)</f>
        <v>0</v>
      </c>
      <c r="AZ47" s="29">
        <f ca="1">SUM('1.TT_TYEN:18.H_DUC'!AZ49)</f>
        <v>0</v>
      </c>
      <c r="BA47" s="29">
        <f ca="1">SUM('1.TT_TYEN:18.H_DUC'!BA49)</f>
        <v>0</v>
      </c>
      <c r="BB47" s="29">
        <f ca="1">SUM('1.TT_TYEN:18.H_DUC'!BB49)</f>
        <v>0</v>
      </c>
      <c r="BC47" s="29">
        <f ca="1">SUM('1.TT_TYEN:18.H_DUC'!BC49)</f>
        <v>0</v>
      </c>
      <c r="BD47" s="29">
        <f t="shared" si="15"/>
        <v>0</v>
      </c>
      <c r="BE47" s="29">
        <f>AS$58-BD47</f>
        <v>0</v>
      </c>
      <c r="BF47" s="29">
        <f t="shared" si="16"/>
        <v>0</v>
      </c>
    </row>
    <row r="48" spans="1:58" ht="21.75" customHeight="1">
      <c r="A48" s="21" t="s">
        <v>446</v>
      </c>
      <c r="B48" s="25" t="s">
        <v>447</v>
      </c>
      <c r="C48" s="29" t="s">
        <v>343</v>
      </c>
      <c r="D48" s="29">
        <f ca="1">SUM('1.TT_TYEN:18.H_DUC'!D50)</f>
        <v>1.93</v>
      </c>
      <c r="E48" s="29">
        <f t="shared" si="14"/>
        <v>0</v>
      </c>
      <c r="F48" s="29">
        <f ca="1">SUM('1.TT_TYEN:18.H_DUC'!F50)</f>
        <v>0</v>
      </c>
      <c r="G48" s="29">
        <f ca="1">SUM('1.TT_TYEN:18.H_DUC'!G50)</f>
        <v>0</v>
      </c>
      <c r="H48" s="29">
        <f ca="1">SUM('1.TT_TYEN:18.H_DUC'!H50)</f>
        <v>0</v>
      </c>
      <c r="I48" s="29">
        <f ca="1">SUM('1.TT_TYEN:18.H_DUC'!I50)</f>
        <v>0</v>
      </c>
      <c r="J48" s="29">
        <f ca="1">SUM('1.TT_TYEN:18.H_DUC'!J50)</f>
        <v>0</v>
      </c>
      <c r="K48" s="29">
        <f ca="1">SUM('1.TT_TYEN:18.H_DUC'!K50)</f>
        <v>0</v>
      </c>
      <c r="L48" s="29">
        <f ca="1">SUM('1.TT_TYEN:18.H_DUC'!L50)</f>
        <v>0</v>
      </c>
      <c r="M48" s="29">
        <f ca="1">SUM('1.TT_TYEN:18.H_DUC'!M50)</f>
        <v>0</v>
      </c>
      <c r="N48" s="29">
        <f ca="1">SUM('1.TT_TYEN:18.H_DUC'!N50)</f>
        <v>0</v>
      </c>
      <c r="O48" s="29">
        <f ca="1">SUM('1.TT_TYEN:18.H_DUC'!O50)</f>
        <v>0</v>
      </c>
      <c r="P48" s="29">
        <f ca="1">SUM('1.TT_TYEN:18.H_DUC'!P50)</f>
        <v>0</v>
      </c>
      <c r="Q48" s="29">
        <f ca="1">SUM(R48:Z48,AL48:AS48,AU48:BB48)</f>
        <v>0</v>
      </c>
      <c r="R48" s="29">
        <f ca="1">SUM('1.TT_TYEN:18.H_DUC'!R50)</f>
        <v>0</v>
      </c>
      <c r="S48" s="29">
        <f ca="1">SUM('1.TT_TYEN:18.H_DUC'!S50)</f>
        <v>0</v>
      </c>
      <c r="T48" s="29">
        <f ca="1">SUM('1.TT_TYEN:18.H_DUC'!T50)</f>
        <v>0</v>
      </c>
      <c r="U48" s="29">
        <f ca="1">SUM('1.TT_TYEN:18.H_DUC'!U50)</f>
        <v>0</v>
      </c>
      <c r="V48" s="29">
        <f ca="1">SUM('1.TT_TYEN:18.H_DUC'!V50)</f>
        <v>0</v>
      </c>
      <c r="W48" s="29">
        <f ca="1">SUM('1.TT_TYEN:18.H_DUC'!W50)</f>
        <v>0</v>
      </c>
      <c r="X48" s="29">
        <f ca="1">SUM('1.TT_TYEN:18.H_DUC'!X50)</f>
        <v>0</v>
      </c>
      <c r="Y48" s="29">
        <f ca="1">SUM('1.TT_TYEN:18.H_DUC'!Y50)</f>
        <v>0</v>
      </c>
      <c r="Z48" s="29">
        <f t="shared" si="18"/>
        <v>0</v>
      </c>
      <c r="AA48" s="29">
        <f ca="1">SUM('1.TT_TYEN:18.H_DUC'!AA50)</f>
        <v>0</v>
      </c>
      <c r="AB48" s="29">
        <f ca="1">SUM('1.TT_TYEN:18.H_DUC'!AB50)</f>
        <v>0</v>
      </c>
      <c r="AC48" s="29">
        <f ca="1">SUM('1.TT_TYEN:18.H_DUC'!AC50)</f>
        <v>0</v>
      </c>
      <c r="AD48" s="29">
        <f ca="1">SUM('1.TT_TYEN:18.H_DUC'!AD50)</f>
        <v>0</v>
      </c>
      <c r="AE48" s="29">
        <f ca="1">SUM('1.TT_TYEN:18.H_DUC'!AE50)</f>
        <v>0</v>
      </c>
      <c r="AF48" s="29">
        <f ca="1">SUM('1.TT_TYEN:18.H_DUC'!AF50)</f>
        <v>0</v>
      </c>
      <c r="AG48" s="29">
        <f ca="1">SUM('1.TT_TYEN:18.H_DUC'!AG50)</f>
        <v>0</v>
      </c>
      <c r="AH48" s="29">
        <f ca="1">SUM('1.TT_TYEN:18.H_DUC'!AH50)</f>
        <v>0</v>
      </c>
      <c r="AI48" s="29">
        <f ca="1">SUM('1.TT_TYEN:18.H_DUC'!AI50)</f>
        <v>0</v>
      </c>
      <c r="AJ48" s="29">
        <f ca="1">SUM('1.TT_TYEN:18.H_DUC'!AJ50)</f>
        <v>0</v>
      </c>
      <c r="AK48" s="29">
        <f ca="1">SUM('1.TT_TYEN:18.H_DUC'!AK50)</f>
        <v>0</v>
      </c>
      <c r="AL48" s="29">
        <f ca="1">SUM('1.TT_TYEN:18.H_DUC'!AL50)</f>
        <v>0</v>
      </c>
      <c r="AM48" s="29">
        <f ca="1">SUM('1.TT_TYEN:18.H_DUC'!AM50)</f>
        <v>0</v>
      </c>
      <c r="AN48" s="29">
        <f ca="1">SUM('1.TT_TYEN:18.H_DUC'!AN50)</f>
        <v>0</v>
      </c>
      <c r="AO48" s="29">
        <f ca="1">SUM('1.TT_TYEN:18.H_DUC'!AO50)</f>
        <v>0</v>
      </c>
      <c r="AP48" s="29">
        <f ca="1">SUM('1.TT_TYEN:18.H_DUC'!AP50)</f>
        <v>0</v>
      </c>
      <c r="AQ48" s="29">
        <f ca="1">SUM('1.TT_TYEN:18.H_DUC'!AQ50)</f>
        <v>0</v>
      </c>
      <c r="AR48" s="29">
        <f ca="1">SUM('1.TT_TYEN:18.H_DUC'!AR50)</f>
        <v>0</v>
      </c>
      <c r="AS48" s="29">
        <f ca="1">SUM('1.TT_TYEN:18.H_DUC'!AS50)</f>
        <v>0</v>
      </c>
      <c r="AT48" s="29">
        <f ca="1">$D48-$BD48</f>
        <v>1.93</v>
      </c>
      <c r="AU48" s="29">
        <f ca="1">SUM('1.TT_TYEN:18.H_DUC'!AU50)</f>
        <v>0</v>
      </c>
      <c r="AV48" s="29">
        <f ca="1">SUM('1.TT_TYEN:18.H_DUC'!AV50)</f>
        <v>0</v>
      </c>
      <c r="AW48" s="29">
        <f ca="1">SUM('1.TT_TYEN:18.H_DUC'!AW50)</f>
        <v>0</v>
      </c>
      <c r="AX48" s="29">
        <f ca="1">SUM('1.TT_TYEN:18.H_DUC'!AX50)</f>
        <v>0</v>
      </c>
      <c r="AY48" s="29">
        <f ca="1">SUM('1.TT_TYEN:18.H_DUC'!AY50)</f>
        <v>0</v>
      </c>
      <c r="AZ48" s="29">
        <f ca="1">SUM('1.TT_TYEN:18.H_DUC'!AZ50)</f>
        <v>0</v>
      </c>
      <c r="BA48" s="29">
        <f ca="1">SUM('1.TT_TYEN:18.H_DUC'!BA50)</f>
        <v>0</v>
      </c>
      <c r="BB48" s="29">
        <f ca="1">SUM('1.TT_TYEN:18.H_DUC'!BB50)</f>
        <v>0</v>
      </c>
      <c r="BC48" s="29">
        <f ca="1">SUM('1.TT_TYEN:18.H_DUC'!BC50)</f>
        <v>0</v>
      </c>
      <c r="BD48" s="29">
        <f t="shared" si="15"/>
        <v>0</v>
      </c>
      <c r="BE48" s="29">
        <f>AT$58-BD48</f>
        <v>5.3599999999999994</v>
      </c>
      <c r="BF48" s="29">
        <f t="shared" si="16"/>
        <v>7.2899999999999991</v>
      </c>
    </row>
    <row r="49" spans="1:58" ht="23.45" customHeight="1">
      <c r="A49" s="21" t="s">
        <v>448</v>
      </c>
      <c r="B49" s="607" t="s">
        <v>1167</v>
      </c>
      <c r="C49" s="29" t="s">
        <v>344</v>
      </c>
      <c r="D49" s="29">
        <f ca="1">SUM('1.TT_TYEN:18.H_DUC'!D51)</f>
        <v>146.5</v>
      </c>
      <c r="E49" s="29">
        <f t="shared" si="14"/>
        <v>0</v>
      </c>
      <c r="F49" s="29">
        <f ca="1">SUM('1.TT_TYEN:18.H_DUC'!F51)</f>
        <v>0</v>
      </c>
      <c r="G49" s="29">
        <f ca="1">SUM('1.TT_TYEN:18.H_DUC'!G51)</f>
        <v>0</v>
      </c>
      <c r="H49" s="29">
        <f ca="1">SUM('1.TT_TYEN:18.H_DUC'!H51)</f>
        <v>0</v>
      </c>
      <c r="I49" s="29">
        <f ca="1">SUM('1.TT_TYEN:18.H_DUC'!I51)</f>
        <v>0</v>
      </c>
      <c r="J49" s="29">
        <f ca="1">SUM('1.TT_TYEN:18.H_DUC'!J51)</f>
        <v>0</v>
      </c>
      <c r="K49" s="29">
        <f ca="1">SUM('1.TT_TYEN:18.H_DUC'!K51)</f>
        <v>0</v>
      </c>
      <c r="L49" s="29">
        <f ca="1">SUM('1.TT_TYEN:18.H_DUC'!L51)</f>
        <v>0</v>
      </c>
      <c r="M49" s="29">
        <f ca="1">SUM('1.TT_TYEN:18.H_DUC'!M51)</f>
        <v>0</v>
      </c>
      <c r="N49" s="29">
        <f ca="1">SUM('1.TT_TYEN:18.H_DUC'!N51)</f>
        <v>0</v>
      </c>
      <c r="O49" s="29">
        <f ca="1">SUM('1.TT_TYEN:18.H_DUC'!O51)</f>
        <v>0</v>
      </c>
      <c r="P49" s="29">
        <f ca="1">SUM('1.TT_TYEN:18.H_DUC'!P51)</f>
        <v>0</v>
      </c>
      <c r="Q49" s="29">
        <f ca="1">SUM(R49:Z49,AL49:AT49,AV49:BB49)</f>
        <v>6.3</v>
      </c>
      <c r="R49" s="29">
        <f ca="1">SUM('1.TT_TYEN:18.H_DUC'!R51)</f>
        <v>0</v>
      </c>
      <c r="S49" s="29">
        <f ca="1">SUM('1.TT_TYEN:18.H_DUC'!S51)</f>
        <v>0</v>
      </c>
      <c r="T49" s="29">
        <f ca="1">SUM('1.TT_TYEN:18.H_DUC'!T51)</f>
        <v>0</v>
      </c>
      <c r="U49" s="29">
        <f ca="1">SUM('1.TT_TYEN:18.H_DUC'!U51)</f>
        <v>0</v>
      </c>
      <c r="V49" s="29">
        <f ca="1">SUM('1.TT_TYEN:18.H_DUC'!V51)</f>
        <v>0.5</v>
      </c>
      <c r="W49" s="29">
        <f ca="1">SUM('1.TT_TYEN:18.H_DUC'!W51)</f>
        <v>0</v>
      </c>
      <c r="X49" s="29">
        <f ca="1">SUM('1.TT_TYEN:18.H_DUC'!X51)</f>
        <v>5.2</v>
      </c>
      <c r="Y49" s="29">
        <f ca="1">SUM('1.TT_TYEN:18.H_DUC'!Y51)</f>
        <v>0</v>
      </c>
      <c r="Z49" s="29">
        <f t="shared" si="18"/>
        <v>0.5</v>
      </c>
      <c r="AA49" s="29">
        <f ca="1">SUM('1.TT_TYEN:18.H_DUC'!AA51)</f>
        <v>0</v>
      </c>
      <c r="AB49" s="29">
        <f ca="1">SUM('1.TT_TYEN:18.H_DUC'!AB51)</f>
        <v>0</v>
      </c>
      <c r="AC49" s="29">
        <f ca="1">SUM('1.TT_TYEN:18.H_DUC'!AC51)</f>
        <v>0</v>
      </c>
      <c r="AD49" s="29">
        <f ca="1">SUM('1.TT_TYEN:18.H_DUC'!AD51)</f>
        <v>0</v>
      </c>
      <c r="AE49" s="29">
        <f ca="1">SUM('1.TT_TYEN:18.H_DUC'!AE51)</f>
        <v>0.5</v>
      </c>
      <c r="AF49" s="29">
        <f ca="1">SUM('1.TT_TYEN:18.H_DUC'!AF51)</f>
        <v>0</v>
      </c>
      <c r="AG49" s="29">
        <f ca="1">SUM('1.TT_TYEN:18.H_DUC'!AG51)</f>
        <v>0</v>
      </c>
      <c r="AH49" s="29">
        <f ca="1">SUM('1.TT_TYEN:18.H_DUC'!AH51)</f>
        <v>0</v>
      </c>
      <c r="AI49" s="29">
        <f ca="1">SUM('1.TT_TYEN:18.H_DUC'!AI51)</f>
        <v>0</v>
      </c>
      <c r="AJ49" s="29">
        <f ca="1">SUM('1.TT_TYEN:18.H_DUC'!AJ51)</f>
        <v>0</v>
      </c>
      <c r="AK49" s="29">
        <f ca="1">SUM('1.TT_TYEN:18.H_DUC'!AK51)</f>
        <v>0</v>
      </c>
      <c r="AL49" s="29">
        <f ca="1">SUM('1.TT_TYEN:18.H_DUC'!AL51)</f>
        <v>0</v>
      </c>
      <c r="AM49" s="29">
        <f ca="1">SUM('1.TT_TYEN:18.H_DUC'!AM51)</f>
        <v>0</v>
      </c>
      <c r="AN49" s="29">
        <f ca="1">SUM('1.TT_TYEN:18.H_DUC'!AN51)</f>
        <v>0</v>
      </c>
      <c r="AO49" s="29">
        <f ca="1">SUM('1.TT_TYEN:18.H_DUC'!AO51)</f>
        <v>0</v>
      </c>
      <c r="AP49" s="29">
        <f ca="1">SUM('1.TT_TYEN:18.H_DUC'!AP51)</f>
        <v>0</v>
      </c>
      <c r="AQ49" s="29">
        <f ca="1">SUM('1.TT_TYEN:18.H_DUC'!AQ51)</f>
        <v>0.1</v>
      </c>
      <c r="AR49" s="29">
        <f ca="1">SUM('1.TT_TYEN:18.H_DUC'!AR51)</f>
        <v>0</v>
      </c>
      <c r="AS49" s="29">
        <f ca="1">SUM('1.TT_TYEN:18.H_DUC'!AS51)</f>
        <v>0</v>
      </c>
      <c r="AT49" s="29">
        <f ca="1">SUM('1.TT_TYEN:18.H_DUC'!AT51)</f>
        <v>0</v>
      </c>
      <c r="AU49" s="29">
        <f ca="1">$D49-$BD49</f>
        <v>140.19999999999999</v>
      </c>
      <c r="AV49" s="29">
        <f ca="1">SUM('1.TT_TYEN:18.H_DUC'!AV51)</f>
        <v>0</v>
      </c>
      <c r="AW49" s="29">
        <f ca="1">SUM('1.TT_TYEN:18.H_DUC'!AW51)</f>
        <v>0</v>
      </c>
      <c r="AX49" s="29">
        <f ca="1">SUM('1.TT_TYEN:18.H_DUC'!AX51)</f>
        <v>0</v>
      </c>
      <c r="AY49" s="29">
        <f ca="1">SUM('1.TT_TYEN:18.H_DUC'!AY51)</f>
        <v>0</v>
      </c>
      <c r="AZ49" s="29">
        <f ca="1">SUM('1.TT_TYEN:18.H_DUC'!AZ51)</f>
        <v>0</v>
      </c>
      <c r="BA49" s="29">
        <f ca="1">SUM('1.TT_TYEN:18.H_DUC'!BA51)</f>
        <v>0</v>
      </c>
      <c r="BB49" s="29">
        <f ca="1">SUM('1.TT_TYEN:18.H_DUC'!BB51)</f>
        <v>0</v>
      </c>
      <c r="BC49" s="29">
        <f ca="1">SUM('1.TT_TYEN:18.H_DUC'!BC51)</f>
        <v>0</v>
      </c>
      <c r="BD49" s="29">
        <f t="shared" si="15"/>
        <v>6.3</v>
      </c>
      <c r="BE49" s="29">
        <f>AU$58-BD49</f>
        <v>44.13000000000001</v>
      </c>
      <c r="BF49" s="29">
        <f t="shared" si="16"/>
        <v>190.63</v>
      </c>
    </row>
    <row r="50" spans="1:58" ht="24.6" customHeight="1">
      <c r="A50" s="21" t="s">
        <v>450</v>
      </c>
      <c r="B50" s="25" t="s">
        <v>1166</v>
      </c>
      <c r="C50" s="29" t="s">
        <v>345</v>
      </c>
      <c r="D50" s="29">
        <f ca="1">SUM('1.TT_TYEN:18.H_DUC'!D52)</f>
        <v>31.61</v>
      </c>
      <c r="E50" s="29">
        <f t="shared" si="14"/>
        <v>0</v>
      </c>
      <c r="F50" s="29">
        <f ca="1">SUM('1.TT_TYEN:18.H_DUC'!F52)</f>
        <v>0</v>
      </c>
      <c r="G50" s="29">
        <f ca="1">SUM('1.TT_TYEN:18.H_DUC'!G52)</f>
        <v>0</v>
      </c>
      <c r="H50" s="29">
        <f ca="1">SUM('1.TT_TYEN:18.H_DUC'!H52)</f>
        <v>0</v>
      </c>
      <c r="I50" s="29">
        <f ca="1">SUM('1.TT_TYEN:18.H_DUC'!I52)</f>
        <v>0</v>
      </c>
      <c r="J50" s="29">
        <f ca="1">SUM('1.TT_TYEN:18.H_DUC'!J52)</f>
        <v>0</v>
      </c>
      <c r="K50" s="29">
        <f ca="1">SUM('1.TT_TYEN:18.H_DUC'!K52)</f>
        <v>0</v>
      </c>
      <c r="L50" s="29">
        <f ca="1">SUM('1.TT_TYEN:18.H_DUC'!L52)</f>
        <v>0</v>
      </c>
      <c r="M50" s="29">
        <f ca="1">SUM('1.TT_TYEN:18.H_DUC'!M52)</f>
        <v>0</v>
      </c>
      <c r="N50" s="29">
        <f ca="1">SUM('1.TT_TYEN:18.H_DUC'!N52)</f>
        <v>0</v>
      </c>
      <c r="O50" s="29">
        <f ca="1">SUM('1.TT_TYEN:18.H_DUC'!O52)</f>
        <v>0</v>
      </c>
      <c r="P50" s="29">
        <f ca="1">SUM('1.TT_TYEN:18.H_DUC'!P52)</f>
        <v>0</v>
      </c>
      <c r="Q50" s="29">
        <f ca="1">SUM(R50:Z50,AL50:AU50,AW50:BB50)</f>
        <v>0</v>
      </c>
      <c r="R50" s="29">
        <f ca="1">SUM('1.TT_TYEN:18.H_DUC'!R52)</f>
        <v>0</v>
      </c>
      <c r="S50" s="29">
        <f ca="1">SUM('1.TT_TYEN:18.H_DUC'!S52)</f>
        <v>0</v>
      </c>
      <c r="T50" s="29">
        <f ca="1">SUM('1.TT_TYEN:18.H_DUC'!T52)</f>
        <v>0</v>
      </c>
      <c r="U50" s="29">
        <f ca="1">SUM('1.TT_TYEN:18.H_DUC'!U52)</f>
        <v>0</v>
      </c>
      <c r="V50" s="29">
        <f ca="1">SUM('1.TT_TYEN:18.H_DUC'!V52)</f>
        <v>0</v>
      </c>
      <c r="W50" s="29">
        <f ca="1">SUM('1.TT_TYEN:18.H_DUC'!W52)</f>
        <v>0</v>
      </c>
      <c r="X50" s="29">
        <f ca="1">SUM('1.TT_TYEN:18.H_DUC'!X52)</f>
        <v>0</v>
      </c>
      <c r="Y50" s="29">
        <f ca="1">SUM('1.TT_TYEN:18.H_DUC'!Y52)</f>
        <v>0</v>
      </c>
      <c r="Z50" s="29">
        <f t="shared" si="18"/>
        <v>0</v>
      </c>
      <c r="AA50" s="29">
        <f ca="1">SUM('1.TT_TYEN:18.H_DUC'!AA52)</f>
        <v>0</v>
      </c>
      <c r="AB50" s="29">
        <f ca="1">SUM('1.TT_TYEN:18.H_DUC'!AB52)</f>
        <v>0</v>
      </c>
      <c r="AC50" s="29">
        <f ca="1">SUM('1.TT_TYEN:18.H_DUC'!AC52)</f>
        <v>0</v>
      </c>
      <c r="AD50" s="29">
        <f ca="1">SUM('1.TT_TYEN:18.H_DUC'!AD52)</f>
        <v>0</v>
      </c>
      <c r="AE50" s="29">
        <f ca="1">SUM('1.TT_TYEN:18.H_DUC'!AE52)</f>
        <v>0</v>
      </c>
      <c r="AF50" s="29">
        <f ca="1">SUM('1.TT_TYEN:18.H_DUC'!AF52)</f>
        <v>0</v>
      </c>
      <c r="AG50" s="29">
        <f ca="1">SUM('1.TT_TYEN:18.H_DUC'!AG52)</f>
        <v>0</v>
      </c>
      <c r="AH50" s="29">
        <f ca="1">SUM('1.TT_TYEN:18.H_DUC'!AH52)</f>
        <v>0</v>
      </c>
      <c r="AI50" s="29">
        <f ca="1">SUM('1.TT_TYEN:18.H_DUC'!AI52)</f>
        <v>0</v>
      </c>
      <c r="AJ50" s="29">
        <f ca="1">SUM('1.TT_TYEN:18.H_DUC'!AJ52)</f>
        <v>0</v>
      </c>
      <c r="AK50" s="29">
        <f ca="1">SUM('1.TT_TYEN:18.H_DUC'!AK52)</f>
        <v>0</v>
      </c>
      <c r="AL50" s="29">
        <f ca="1">SUM('1.TT_TYEN:18.H_DUC'!AL52)</f>
        <v>0</v>
      </c>
      <c r="AM50" s="29">
        <f ca="1">SUM('1.TT_TYEN:18.H_DUC'!AM52)</f>
        <v>0</v>
      </c>
      <c r="AN50" s="29">
        <f ca="1">SUM('1.TT_TYEN:18.H_DUC'!AN52)</f>
        <v>0</v>
      </c>
      <c r="AO50" s="29">
        <f ca="1">SUM('1.TT_TYEN:18.H_DUC'!AO52)</f>
        <v>0</v>
      </c>
      <c r="AP50" s="29">
        <f ca="1">SUM('1.TT_TYEN:18.H_DUC'!AP52)</f>
        <v>0</v>
      </c>
      <c r="AQ50" s="29">
        <f ca="1">SUM('1.TT_TYEN:18.H_DUC'!AQ52)</f>
        <v>0</v>
      </c>
      <c r="AR50" s="29">
        <f ca="1">SUM('1.TT_TYEN:18.H_DUC'!AR52)</f>
        <v>0</v>
      </c>
      <c r="AS50" s="29">
        <f ca="1">SUM('1.TT_TYEN:18.H_DUC'!AS52)</f>
        <v>0</v>
      </c>
      <c r="AT50" s="29">
        <f ca="1">SUM('1.TT_TYEN:18.H_DUC'!AT52)</f>
        <v>0</v>
      </c>
      <c r="AU50" s="29">
        <f ca="1">SUM('1.TT_TYEN:18.H_DUC'!AU52)</f>
        <v>0</v>
      </c>
      <c r="AV50" s="29">
        <f ca="1">$D50-$BD50</f>
        <v>31.61</v>
      </c>
      <c r="AW50" s="29">
        <f ca="1">SUM('1.TT_TYEN:18.H_DUC'!AW52)</f>
        <v>0</v>
      </c>
      <c r="AX50" s="29">
        <f ca="1">SUM('1.TT_TYEN:18.H_DUC'!AX52)</f>
        <v>0</v>
      </c>
      <c r="AY50" s="29">
        <f ca="1">SUM('1.TT_TYEN:18.H_DUC'!AY52)</f>
        <v>0</v>
      </c>
      <c r="AZ50" s="29">
        <f ca="1">SUM('1.TT_TYEN:18.H_DUC'!AZ52)</f>
        <v>0</v>
      </c>
      <c r="BA50" s="29">
        <f ca="1">SUM('1.TT_TYEN:18.H_DUC'!BA52)</f>
        <v>0</v>
      </c>
      <c r="BB50" s="29">
        <f ca="1">SUM('1.TT_TYEN:18.H_DUC'!BB52)</f>
        <v>0</v>
      </c>
      <c r="BC50" s="29">
        <f ca="1">SUM('1.TT_TYEN:18.H_DUC'!BC52)</f>
        <v>0</v>
      </c>
      <c r="BD50" s="29">
        <f t="shared" si="15"/>
        <v>0</v>
      </c>
      <c r="BE50" s="29">
        <f>AV$58-BD50</f>
        <v>123</v>
      </c>
      <c r="BF50" s="29">
        <f t="shared" si="16"/>
        <v>154.61000000000001</v>
      </c>
    </row>
    <row r="51" spans="1:58" ht="21.75" customHeight="1">
      <c r="A51" s="21" t="s">
        <v>452</v>
      </c>
      <c r="B51" s="174" t="s">
        <v>453</v>
      </c>
      <c r="C51" s="29" t="s">
        <v>346</v>
      </c>
      <c r="D51" s="29">
        <f ca="1">SUM('1.TT_TYEN:18.H_DUC'!D53)</f>
        <v>0</v>
      </c>
      <c r="E51" s="29">
        <f t="shared" si="14"/>
        <v>0</v>
      </c>
      <c r="F51" s="29">
        <f ca="1">SUM('1.TT_TYEN:18.H_DUC'!F53)</f>
        <v>0</v>
      </c>
      <c r="G51" s="29">
        <f ca="1">SUM('1.TT_TYEN:18.H_DUC'!G53)</f>
        <v>0</v>
      </c>
      <c r="H51" s="29">
        <f ca="1">SUM('1.TT_TYEN:18.H_DUC'!H53)</f>
        <v>0</v>
      </c>
      <c r="I51" s="29">
        <f ca="1">SUM('1.TT_TYEN:18.H_DUC'!I53)</f>
        <v>0</v>
      </c>
      <c r="J51" s="29">
        <f ca="1">SUM('1.TT_TYEN:18.H_DUC'!J53)</f>
        <v>0</v>
      </c>
      <c r="K51" s="29">
        <f ca="1">SUM('1.TT_TYEN:18.H_DUC'!K53)</f>
        <v>0</v>
      </c>
      <c r="L51" s="29">
        <f ca="1">SUM('1.TT_TYEN:18.H_DUC'!L53)</f>
        <v>0</v>
      </c>
      <c r="M51" s="29">
        <f ca="1">SUM('1.TT_TYEN:18.H_DUC'!M53)</f>
        <v>0</v>
      </c>
      <c r="N51" s="29">
        <f ca="1">SUM('1.TT_TYEN:18.H_DUC'!N53)</f>
        <v>0</v>
      </c>
      <c r="O51" s="29">
        <f ca="1">SUM('1.TT_TYEN:18.H_DUC'!O53)</f>
        <v>0</v>
      </c>
      <c r="P51" s="29">
        <f ca="1">SUM('1.TT_TYEN:18.H_DUC'!P53)</f>
        <v>0</v>
      </c>
      <c r="Q51" s="29">
        <f ca="1">SUM(R51:Z51,AL51:AV51,AX51:BB51)</f>
        <v>0</v>
      </c>
      <c r="R51" s="29">
        <f ca="1">SUM('1.TT_TYEN:18.H_DUC'!R53)</f>
        <v>0</v>
      </c>
      <c r="S51" s="29">
        <f ca="1">SUM('1.TT_TYEN:18.H_DUC'!S53)</f>
        <v>0</v>
      </c>
      <c r="T51" s="29">
        <f ca="1">SUM('1.TT_TYEN:18.H_DUC'!T53)</f>
        <v>0</v>
      </c>
      <c r="U51" s="29">
        <f ca="1">SUM('1.TT_TYEN:18.H_DUC'!U53)</f>
        <v>0</v>
      </c>
      <c r="V51" s="29">
        <f ca="1">SUM('1.TT_TYEN:18.H_DUC'!V53)</f>
        <v>0</v>
      </c>
      <c r="W51" s="29">
        <f ca="1">SUM('1.TT_TYEN:18.H_DUC'!W53)</f>
        <v>0</v>
      </c>
      <c r="X51" s="29">
        <f ca="1">SUM('1.TT_TYEN:18.H_DUC'!X53)</f>
        <v>0</v>
      </c>
      <c r="Y51" s="29">
        <f ca="1">SUM('1.TT_TYEN:18.H_DUC'!Y53)</f>
        <v>0</v>
      </c>
      <c r="Z51" s="29">
        <f t="shared" si="18"/>
        <v>0</v>
      </c>
      <c r="AA51" s="29">
        <f ca="1">SUM('1.TT_TYEN:18.H_DUC'!AA53)</f>
        <v>0</v>
      </c>
      <c r="AB51" s="29">
        <f ca="1">SUM('1.TT_TYEN:18.H_DUC'!AB53)</f>
        <v>0</v>
      </c>
      <c r="AC51" s="29">
        <f ca="1">SUM('1.TT_TYEN:18.H_DUC'!AC53)</f>
        <v>0</v>
      </c>
      <c r="AD51" s="29">
        <f ca="1">SUM('1.TT_TYEN:18.H_DUC'!AD53)</f>
        <v>0</v>
      </c>
      <c r="AE51" s="29">
        <f ca="1">SUM('1.TT_TYEN:18.H_DUC'!AE53)</f>
        <v>0</v>
      </c>
      <c r="AF51" s="29">
        <f ca="1">SUM('1.TT_TYEN:18.H_DUC'!AF53)</f>
        <v>0</v>
      </c>
      <c r="AG51" s="29">
        <f ca="1">SUM('1.TT_TYEN:18.H_DUC'!AG53)</f>
        <v>0</v>
      </c>
      <c r="AH51" s="29">
        <f ca="1">SUM('1.TT_TYEN:18.H_DUC'!AH53)</f>
        <v>0</v>
      </c>
      <c r="AI51" s="29">
        <f ca="1">SUM('1.TT_TYEN:18.H_DUC'!AI53)</f>
        <v>0</v>
      </c>
      <c r="AJ51" s="29">
        <f ca="1">SUM('1.TT_TYEN:18.H_DUC'!AJ53)</f>
        <v>0</v>
      </c>
      <c r="AK51" s="29">
        <f ca="1">SUM('1.TT_TYEN:18.H_DUC'!AK53)</f>
        <v>0</v>
      </c>
      <c r="AL51" s="29">
        <f ca="1">SUM('1.TT_TYEN:18.H_DUC'!AL53)</f>
        <v>0</v>
      </c>
      <c r="AM51" s="29">
        <f ca="1">SUM('1.TT_TYEN:18.H_DUC'!AM53)</f>
        <v>0</v>
      </c>
      <c r="AN51" s="29">
        <f ca="1">SUM('1.TT_TYEN:18.H_DUC'!AN53)</f>
        <v>0</v>
      </c>
      <c r="AO51" s="29">
        <f ca="1">SUM('1.TT_TYEN:18.H_DUC'!AO53)</f>
        <v>0</v>
      </c>
      <c r="AP51" s="29">
        <f ca="1">SUM('1.TT_TYEN:18.H_DUC'!AP53)</f>
        <v>0</v>
      </c>
      <c r="AQ51" s="29">
        <f ca="1">SUM('1.TT_TYEN:18.H_DUC'!AQ53)</f>
        <v>0</v>
      </c>
      <c r="AR51" s="29">
        <f ca="1">SUM('1.TT_TYEN:18.H_DUC'!AR53)</f>
        <v>0</v>
      </c>
      <c r="AS51" s="29">
        <f ca="1">SUM('1.TT_TYEN:18.H_DUC'!AS53)</f>
        <v>0</v>
      </c>
      <c r="AT51" s="29">
        <f ca="1">SUM('1.TT_TYEN:18.H_DUC'!AT53)</f>
        <v>0</v>
      </c>
      <c r="AU51" s="29">
        <f ca="1">SUM('1.TT_TYEN:18.H_DUC'!AU53)</f>
        <v>0</v>
      </c>
      <c r="AV51" s="29">
        <f ca="1">SUM('1.TT_TYEN:18.H_DUC'!AV53)</f>
        <v>0</v>
      </c>
      <c r="AW51" s="29">
        <f ca="1">$D51-$BD51</f>
        <v>0</v>
      </c>
      <c r="AX51" s="29">
        <f ca="1">SUM('1.TT_TYEN:18.H_DUC'!AX53)</f>
        <v>0</v>
      </c>
      <c r="AY51" s="29">
        <f ca="1">SUM('1.TT_TYEN:18.H_DUC'!AY53)</f>
        <v>0</v>
      </c>
      <c r="AZ51" s="29">
        <f ca="1">SUM('1.TT_TYEN:18.H_DUC'!AZ53)</f>
        <v>0</v>
      </c>
      <c r="BA51" s="29">
        <f ca="1">SUM('1.TT_TYEN:18.H_DUC'!BA53)</f>
        <v>0</v>
      </c>
      <c r="BB51" s="29">
        <f ca="1">SUM('1.TT_TYEN:18.H_DUC'!BB53)</f>
        <v>0</v>
      </c>
      <c r="BC51" s="29">
        <f ca="1">SUM('1.TT_TYEN:18.H_DUC'!BC53)</f>
        <v>0</v>
      </c>
      <c r="BD51" s="29">
        <f t="shared" si="15"/>
        <v>0</v>
      </c>
      <c r="BE51" s="29">
        <f>AW$58-BD51</f>
        <v>0</v>
      </c>
      <c r="BF51" s="29">
        <f t="shared" si="16"/>
        <v>0</v>
      </c>
    </row>
    <row r="52" spans="1:58" ht="21.75" customHeight="1">
      <c r="A52" s="21" t="s">
        <v>454</v>
      </c>
      <c r="B52" s="174" t="s">
        <v>455</v>
      </c>
      <c r="C52" s="29" t="s">
        <v>347</v>
      </c>
      <c r="D52" s="29">
        <f ca="1">SUM('1.TT_TYEN:18.H_DUC'!D54)</f>
        <v>0.38</v>
      </c>
      <c r="E52" s="29">
        <f t="shared" si="14"/>
        <v>0</v>
      </c>
      <c r="F52" s="29">
        <f ca="1">SUM('1.TT_TYEN:18.H_DUC'!F54)</f>
        <v>0</v>
      </c>
      <c r="G52" s="29">
        <f ca="1">SUM('1.TT_TYEN:18.H_DUC'!G54)</f>
        <v>0</v>
      </c>
      <c r="H52" s="29">
        <f ca="1">SUM('1.TT_TYEN:18.H_DUC'!H54)</f>
        <v>0</v>
      </c>
      <c r="I52" s="29">
        <f ca="1">SUM('1.TT_TYEN:18.H_DUC'!I54)</f>
        <v>0</v>
      </c>
      <c r="J52" s="29">
        <f ca="1">SUM('1.TT_TYEN:18.H_DUC'!J54)</f>
        <v>0</v>
      </c>
      <c r="K52" s="29">
        <f ca="1">SUM('1.TT_TYEN:18.H_DUC'!K54)</f>
        <v>0</v>
      </c>
      <c r="L52" s="29">
        <f ca="1">SUM('1.TT_TYEN:18.H_DUC'!L54)</f>
        <v>0</v>
      </c>
      <c r="M52" s="29">
        <f ca="1">SUM('1.TT_TYEN:18.H_DUC'!M54)</f>
        <v>0</v>
      </c>
      <c r="N52" s="29">
        <f ca="1">SUM('1.TT_TYEN:18.H_DUC'!N54)</f>
        <v>0</v>
      </c>
      <c r="O52" s="29">
        <f ca="1">SUM('1.TT_TYEN:18.H_DUC'!O54)</f>
        <v>0</v>
      </c>
      <c r="P52" s="29">
        <f ca="1">SUM('1.TT_TYEN:18.H_DUC'!P54)</f>
        <v>0</v>
      </c>
      <c r="Q52" s="29">
        <f ca="1">SUM(R52:Z52,AL52:AW52,AY52:BB52)</f>
        <v>0</v>
      </c>
      <c r="R52" s="29">
        <f ca="1">SUM('1.TT_TYEN:18.H_DUC'!R54)</f>
        <v>0</v>
      </c>
      <c r="S52" s="29">
        <f ca="1">SUM('1.TT_TYEN:18.H_DUC'!S54)</f>
        <v>0</v>
      </c>
      <c r="T52" s="29">
        <f ca="1">SUM('1.TT_TYEN:18.H_DUC'!T54)</f>
        <v>0</v>
      </c>
      <c r="U52" s="29">
        <f ca="1">SUM('1.TT_TYEN:18.H_DUC'!U54)</f>
        <v>0</v>
      </c>
      <c r="V52" s="29">
        <f ca="1">SUM('1.TT_TYEN:18.H_DUC'!V54)</f>
        <v>0</v>
      </c>
      <c r="W52" s="29">
        <f ca="1">SUM('1.TT_TYEN:18.H_DUC'!W54)</f>
        <v>0</v>
      </c>
      <c r="X52" s="29">
        <f ca="1">SUM('1.TT_TYEN:18.H_DUC'!X54)</f>
        <v>0</v>
      </c>
      <c r="Y52" s="29">
        <f ca="1">SUM('1.TT_TYEN:18.H_DUC'!Y54)</f>
        <v>0</v>
      </c>
      <c r="Z52" s="29">
        <f t="shared" si="18"/>
        <v>0</v>
      </c>
      <c r="AA52" s="29">
        <f ca="1">SUM('1.TT_TYEN:18.H_DUC'!AA54)</f>
        <v>0</v>
      </c>
      <c r="AB52" s="29">
        <f ca="1">SUM('1.TT_TYEN:18.H_DUC'!AB54)</f>
        <v>0</v>
      </c>
      <c r="AC52" s="29">
        <f ca="1">SUM('1.TT_TYEN:18.H_DUC'!AC54)</f>
        <v>0</v>
      </c>
      <c r="AD52" s="29">
        <f ca="1">SUM('1.TT_TYEN:18.H_DUC'!AD54)</f>
        <v>0</v>
      </c>
      <c r="AE52" s="29">
        <f ca="1">SUM('1.TT_TYEN:18.H_DUC'!AE54)</f>
        <v>0</v>
      </c>
      <c r="AF52" s="29">
        <f ca="1">SUM('1.TT_TYEN:18.H_DUC'!AF54)</f>
        <v>0</v>
      </c>
      <c r="AG52" s="29">
        <f ca="1">SUM('1.TT_TYEN:18.H_DUC'!AG54)</f>
        <v>0</v>
      </c>
      <c r="AH52" s="29">
        <f ca="1">SUM('1.TT_TYEN:18.H_DUC'!AH54)</f>
        <v>0</v>
      </c>
      <c r="AI52" s="29">
        <f ca="1">SUM('1.TT_TYEN:18.H_DUC'!AI54)</f>
        <v>0</v>
      </c>
      <c r="AJ52" s="29">
        <f ca="1">SUM('1.TT_TYEN:18.H_DUC'!AJ54)</f>
        <v>0</v>
      </c>
      <c r="AK52" s="29">
        <f ca="1">SUM('1.TT_TYEN:18.H_DUC'!AK54)</f>
        <v>0</v>
      </c>
      <c r="AL52" s="29">
        <f ca="1">SUM('1.TT_TYEN:18.H_DUC'!AL54)</f>
        <v>0</v>
      </c>
      <c r="AM52" s="29">
        <f ca="1">SUM('1.TT_TYEN:18.H_DUC'!AM54)</f>
        <v>0</v>
      </c>
      <c r="AN52" s="29">
        <f ca="1">SUM('1.TT_TYEN:18.H_DUC'!AN54)</f>
        <v>0</v>
      </c>
      <c r="AO52" s="29">
        <f ca="1">SUM('1.TT_TYEN:18.H_DUC'!AO54)</f>
        <v>0</v>
      </c>
      <c r="AP52" s="29">
        <f ca="1">SUM('1.TT_TYEN:18.H_DUC'!AP54)</f>
        <v>0</v>
      </c>
      <c r="AQ52" s="29">
        <f ca="1">SUM('1.TT_TYEN:18.H_DUC'!AQ54)</f>
        <v>0</v>
      </c>
      <c r="AR52" s="29">
        <f ca="1">SUM('1.TT_TYEN:18.H_DUC'!AR54)</f>
        <v>0</v>
      </c>
      <c r="AS52" s="29">
        <f ca="1">SUM('1.TT_TYEN:18.H_DUC'!AS54)</f>
        <v>0</v>
      </c>
      <c r="AT52" s="29">
        <f ca="1">SUM('1.TT_TYEN:18.H_DUC'!AT54)</f>
        <v>0</v>
      </c>
      <c r="AU52" s="29">
        <f ca="1">SUM('1.TT_TYEN:18.H_DUC'!AU54)</f>
        <v>0</v>
      </c>
      <c r="AV52" s="29">
        <f ca="1">SUM('1.TT_TYEN:18.H_DUC'!AV54)</f>
        <v>0</v>
      </c>
      <c r="AW52" s="29">
        <f ca="1">SUM('1.TT_TYEN:18.H_DUC'!AW54)</f>
        <v>0</v>
      </c>
      <c r="AX52" s="29">
        <f ca="1">$D52-$BD52</f>
        <v>0.38</v>
      </c>
      <c r="AY52" s="29">
        <f ca="1">SUM('1.TT_TYEN:18.H_DUC'!AY54)</f>
        <v>0</v>
      </c>
      <c r="AZ52" s="29">
        <f ca="1">SUM('1.TT_TYEN:18.H_DUC'!AZ54)</f>
        <v>0</v>
      </c>
      <c r="BA52" s="29">
        <f ca="1">SUM('1.TT_TYEN:18.H_DUC'!BA54)</f>
        <v>0</v>
      </c>
      <c r="BB52" s="29">
        <f ca="1">SUM('1.TT_TYEN:18.H_DUC'!BB54)</f>
        <v>0</v>
      </c>
      <c r="BC52" s="29">
        <f ca="1">SUM('1.TT_TYEN:18.H_DUC'!BC54)</f>
        <v>0</v>
      </c>
      <c r="BD52" s="29">
        <f t="shared" si="15"/>
        <v>0</v>
      </c>
      <c r="BE52" s="29">
        <f>AX$58-BD52</f>
        <v>7.7</v>
      </c>
      <c r="BF52" s="29">
        <f t="shared" si="16"/>
        <v>8.08</v>
      </c>
    </row>
    <row r="53" spans="1:58" ht="21.75" customHeight="1">
      <c r="A53" s="21" t="s">
        <v>456</v>
      </c>
      <c r="B53" s="174" t="s">
        <v>457</v>
      </c>
      <c r="C53" s="29" t="s">
        <v>348</v>
      </c>
      <c r="D53" s="29">
        <f ca="1">SUM('1.TT_TYEN:18.H_DUC'!D55)</f>
        <v>1.64</v>
      </c>
      <c r="E53" s="29">
        <f t="shared" si="14"/>
        <v>0</v>
      </c>
      <c r="F53" s="29">
        <f ca="1">SUM('1.TT_TYEN:18.H_DUC'!F55)</f>
        <v>0</v>
      </c>
      <c r="G53" s="29">
        <f ca="1">SUM('1.TT_TYEN:18.H_DUC'!G55)</f>
        <v>0</v>
      </c>
      <c r="H53" s="29">
        <f ca="1">SUM('1.TT_TYEN:18.H_DUC'!H55)</f>
        <v>0</v>
      </c>
      <c r="I53" s="29">
        <f ca="1">SUM('1.TT_TYEN:18.H_DUC'!I55)</f>
        <v>0</v>
      </c>
      <c r="J53" s="29">
        <f ca="1">SUM('1.TT_TYEN:18.H_DUC'!J55)</f>
        <v>0</v>
      </c>
      <c r="K53" s="29">
        <f ca="1">SUM('1.TT_TYEN:18.H_DUC'!K55)</f>
        <v>0</v>
      </c>
      <c r="L53" s="29">
        <f ca="1">SUM('1.TT_TYEN:18.H_DUC'!L55)</f>
        <v>0</v>
      </c>
      <c r="M53" s="29">
        <f ca="1">SUM('1.TT_TYEN:18.H_DUC'!M55)</f>
        <v>0</v>
      </c>
      <c r="N53" s="29">
        <f ca="1">SUM('1.TT_TYEN:18.H_DUC'!N55)</f>
        <v>0</v>
      </c>
      <c r="O53" s="29">
        <f ca="1">SUM('1.TT_TYEN:18.H_DUC'!O55)</f>
        <v>0</v>
      </c>
      <c r="P53" s="29">
        <f ca="1">SUM('1.TT_TYEN:18.H_DUC'!P55)</f>
        <v>0</v>
      </c>
      <c r="Q53" s="29">
        <f ca="1">SUM(R53:Z53,AL53:AX53,AZ53:BB53)</f>
        <v>0</v>
      </c>
      <c r="R53" s="29">
        <f ca="1">SUM('1.TT_TYEN:18.H_DUC'!R55)</f>
        <v>0</v>
      </c>
      <c r="S53" s="29">
        <f ca="1">SUM('1.TT_TYEN:18.H_DUC'!S55)</f>
        <v>0</v>
      </c>
      <c r="T53" s="29">
        <f ca="1">SUM('1.TT_TYEN:18.H_DUC'!T55)</f>
        <v>0</v>
      </c>
      <c r="U53" s="29">
        <f ca="1">SUM('1.TT_TYEN:18.H_DUC'!U55)</f>
        <v>0</v>
      </c>
      <c r="V53" s="29">
        <f ca="1">SUM('1.TT_TYEN:18.H_DUC'!V55)</f>
        <v>0</v>
      </c>
      <c r="W53" s="29">
        <f ca="1">SUM('1.TT_TYEN:18.H_DUC'!W55)</f>
        <v>0</v>
      </c>
      <c r="X53" s="29">
        <f ca="1">SUM('1.TT_TYEN:18.H_DUC'!X55)</f>
        <v>0</v>
      </c>
      <c r="Y53" s="29">
        <f ca="1">SUM('1.TT_TYEN:18.H_DUC'!Y55)</f>
        <v>0</v>
      </c>
      <c r="Z53" s="29">
        <f t="shared" si="18"/>
        <v>0</v>
      </c>
      <c r="AA53" s="29">
        <f ca="1">SUM('1.TT_TYEN:18.H_DUC'!AA55)</f>
        <v>0</v>
      </c>
      <c r="AB53" s="29">
        <f ca="1">SUM('1.TT_TYEN:18.H_DUC'!AB55)</f>
        <v>0</v>
      </c>
      <c r="AC53" s="29">
        <f ca="1">SUM('1.TT_TYEN:18.H_DUC'!AC55)</f>
        <v>0</v>
      </c>
      <c r="AD53" s="29">
        <f ca="1">SUM('1.TT_TYEN:18.H_DUC'!AD55)</f>
        <v>0</v>
      </c>
      <c r="AE53" s="29">
        <f ca="1">SUM('1.TT_TYEN:18.H_DUC'!AE55)</f>
        <v>0</v>
      </c>
      <c r="AF53" s="29">
        <f ca="1">SUM('1.TT_TYEN:18.H_DUC'!AF55)</f>
        <v>0</v>
      </c>
      <c r="AG53" s="29">
        <f ca="1">SUM('1.TT_TYEN:18.H_DUC'!AG55)</f>
        <v>0</v>
      </c>
      <c r="AH53" s="29">
        <f ca="1">SUM('1.TT_TYEN:18.H_DUC'!AH55)</f>
        <v>0</v>
      </c>
      <c r="AI53" s="29">
        <f ca="1">SUM('1.TT_TYEN:18.H_DUC'!AI55)</f>
        <v>0</v>
      </c>
      <c r="AJ53" s="29">
        <f ca="1">SUM('1.TT_TYEN:18.H_DUC'!AJ55)</f>
        <v>0</v>
      </c>
      <c r="AK53" s="29">
        <f ca="1">SUM('1.TT_TYEN:18.H_DUC'!AK55)</f>
        <v>0</v>
      </c>
      <c r="AL53" s="29">
        <f ca="1">SUM('1.TT_TYEN:18.H_DUC'!AL55)</f>
        <v>0</v>
      </c>
      <c r="AM53" s="29">
        <f ca="1">SUM('1.TT_TYEN:18.H_DUC'!AM55)</f>
        <v>0</v>
      </c>
      <c r="AN53" s="29">
        <f ca="1">SUM('1.TT_TYEN:18.H_DUC'!AN55)</f>
        <v>0</v>
      </c>
      <c r="AO53" s="29">
        <f ca="1">SUM('1.TT_TYEN:18.H_DUC'!AO55)</f>
        <v>0</v>
      </c>
      <c r="AP53" s="29">
        <f ca="1">SUM('1.TT_TYEN:18.H_DUC'!AP55)</f>
        <v>0</v>
      </c>
      <c r="AQ53" s="29">
        <f ca="1">SUM('1.TT_TYEN:18.H_DUC'!AQ55)</f>
        <v>0</v>
      </c>
      <c r="AR53" s="29">
        <f ca="1">SUM('1.TT_TYEN:18.H_DUC'!AR55)</f>
        <v>0</v>
      </c>
      <c r="AS53" s="29">
        <f ca="1">SUM('1.TT_TYEN:18.H_DUC'!AS55)</f>
        <v>0</v>
      </c>
      <c r="AT53" s="29">
        <f ca="1">SUM('1.TT_TYEN:18.H_DUC'!AT55)</f>
        <v>0</v>
      </c>
      <c r="AU53" s="29">
        <f ca="1">SUM('1.TT_TYEN:18.H_DUC'!AU55)</f>
        <v>0</v>
      </c>
      <c r="AV53" s="29">
        <f ca="1">SUM('1.TT_TYEN:18.H_DUC'!AV55)</f>
        <v>0</v>
      </c>
      <c r="AW53" s="29">
        <f ca="1">SUM('1.TT_TYEN:18.H_DUC'!AW55)</f>
        <v>0</v>
      </c>
      <c r="AX53" s="29">
        <f ca="1">SUM('1.TT_TYEN:18.H_DUC'!AX55)</f>
        <v>0</v>
      </c>
      <c r="AY53" s="29">
        <f ca="1">$D53-$BD53</f>
        <v>1.64</v>
      </c>
      <c r="AZ53" s="29">
        <f ca="1">SUM('1.TT_TYEN:18.H_DUC'!AZ55)</f>
        <v>0</v>
      </c>
      <c r="BA53" s="29">
        <f ca="1">SUM('1.TT_TYEN:18.H_DUC'!BA55)</f>
        <v>0</v>
      </c>
      <c r="BB53" s="29">
        <f ca="1">SUM('1.TT_TYEN:18.H_DUC'!BB55)</f>
        <v>0</v>
      </c>
      <c r="BC53" s="29">
        <f ca="1">SUM('1.TT_TYEN:18.H_DUC'!BC55)</f>
        <v>0</v>
      </c>
      <c r="BD53" s="29">
        <f t="shared" si="15"/>
        <v>0</v>
      </c>
      <c r="BE53" s="29">
        <f>AY$58-BD53</f>
        <v>0</v>
      </c>
      <c r="BF53" s="29">
        <f t="shared" si="16"/>
        <v>1.64</v>
      </c>
    </row>
    <row r="54" spans="1:58" ht="21.75" customHeight="1">
      <c r="A54" s="21" t="s">
        <v>458</v>
      </c>
      <c r="B54" s="25" t="s">
        <v>459</v>
      </c>
      <c r="C54" s="29" t="s">
        <v>349</v>
      </c>
      <c r="D54" s="29">
        <f ca="1">SUM('1.TT_TYEN:18.H_DUC'!D56)</f>
        <v>1556.5100000000002</v>
      </c>
      <c r="E54" s="29">
        <f t="shared" si="14"/>
        <v>0</v>
      </c>
      <c r="F54" s="29">
        <f ca="1">SUM('1.TT_TYEN:18.H_DUC'!F56)</f>
        <v>0</v>
      </c>
      <c r="G54" s="29">
        <f ca="1">SUM('1.TT_TYEN:18.H_DUC'!G56)</f>
        <v>0</v>
      </c>
      <c r="H54" s="29">
        <f ca="1">SUM('1.TT_TYEN:18.H_DUC'!H56)</f>
        <v>0</v>
      </c>
      <c r="I54" s="29">
        <f ca="1">SUM('1.TT_TYEN:18.H_DUC'!I56)</f>
        <v>0</v>
      </c>
      <c r="J54" s="29">
        <f ca="1">SUM('1.TT_TYEN:18.H_DUC'!J56)</f>
        <v>0</v>
      </c>
      <c r="K54" s="29">
        <f ca="1">SUM('1.TT_TYEN:18.H_DUC'!K56)</f>
        <v>0</v>
      </c>
      <c r="L54" s="29">
        <f ca="1">SUM('1.TT_TYEN:18.H_DUC'!L56)</f>
        <v>0</v>
      </c>
      <c r="M54" s="29">
        <f ca="1">SUM('1.TT_TYEN:18.H_DUC'!M56)</f>
        <v>0</v>
      </c>
      <c r="N54" s="29">
        <f ca="1">SUM('1.TT_TYEN:18.H_DUC'!N56)</f>
        <v>0</v>
      </c>
      <c r="O54" s="29">
        <f ca="1">SUM('1.TT_TYEN:18.H_DUC'!O56)</f>
        <v>0</v>
      </c>
      <c r="P54" s="29">
        <f ca="1">SUM('1.TT_TYEN:18.H_DUC'!P56)</f>
        <v>0</v>
      </c>
      <c r="Q54" s="29">
        <f ca="1">SUM(R54:Z54,AL54:AY54,BA54:BB54)</f>
        <v>7.15</v>
      </c>
      <c r="R54" s="29">
        <f ca="1">SUM('1.TT_TYEN:18.H_DUC'!R56)</f>
        <v>0</v>
      </c>
      <c r="S54" s="29">
        <f ca="1">SUM('1.TT_TYEN:18.H_DUC'!S56)</f>
        <v>0</v>
      </c>
      <c r="T54" s="29">
        <f ca="1">SUM('1.TT_TYEN:18.H_DUC'!T56)</f>
        <v>0</v>
      </c>
      <c r="U54" s="29">
        <f ca="1">SUM('1.TT_TYEN:18.H_DUC'!U56)</f>
        <v>0</v>
      </c>
      <c r="V54" s="29">
        <f ca="1">SUM('1.TT_TYEN:18.H_DUC'!V56)</f>
        <v>0</v>
      </c>
      <c r="W54" s="29">
        <f ca="1">SUM('1.TT_TYEN:18.H_DUC'!W56)</f>
        <v>0</v>
      </c>
      <c r="X54" s="29">
        <f ca="1">SUM('1.TT_TYEN:18.H_DUC'!X56)</f>
        <v>0.15</v>
      </c>
      <c r="Y54" s="29">
        <f ca="1">SUM('1.TT_TYEN:18.H_DUC'!Y56)</f>
        <v>0</v>
      </c>
      <c r="Z54" s="29">
        <f t="shared" si="18"/>
        <v>3.66</v>
      </c>
      <c r="AA54" s="29">
        <f ca="1">SUM('1.TT_TYEN:18.H_DUC'!AA56)</f>
        <v>1.61</v>
      </c>
      <c r="AB54" s="29">
        <f ca="1">SUM('1.TT_TYEN:18.H_DUC'!AB56)</f>
        <v>2.0499999999999998</v>
      </c>
      <c r="AC54" s="29">
        <f ca="1">SUM('1.TT_TYEN:18.H_DUC'!AC56)</f>
        <v>0</v>
      </c>
      <c r="AD54" s="29">
        <f ca="1">SUM('1.TT_TYEN:18.H_DUC'!AD56)</f>
        <v>0</v>
      </c>
      <c r="AE54" s="29">
        <f ca="1">SUM('1.TT_TYEN:18.H_DUC'!AE56)</f>
        <v>0</v>
      </c>
      <c r="AF54" s="29">
        <f ca="1">SUM('1.TT_TYEN:18.H_DUC'!AF56)</f>
        <v>0</v>
      </c>
      <c r="AG54" s="29">
        <f ca="1">SUM('1.TT_TYEN:18.H_DUC'!AG56)</f>
        <v>0</v>
      </c>
      <c r="AH54" s="29">
        <f ca="1">SUM('1.TT_TYEN:18.H_DUC'!AH56)</f>
        <v>0</v>
      </c>
      <c r="AI54" s="29">
        <f ca="1">SUM('1.TT_TYEN:18.H_DUC'!AI56)</f>
        <v>0</v>
      </c>
      <c r="AJ54" s="29">
        <f ca="1">SUM('1.TT_TYEN:18.H_DUC'!AJ56)</f>
        <v>0</v>
      </c>
      <c r="AK54" s="29">
        <f ca="1">SUM('1.TT_TYEN:18.H_DUC'!AK56)</f>
        <v>0</v>
      </c>
      <c r="AL54" s="29">
        <f ca="1">SUM('1.TT_TYEN:18.H_DUC'!AL56)</f>
        <v>0</v>
      </c>
      <c r="AM54" s="29">
        <f ca="1">SUM('1.TT_TYEN:18.H_DUC'!AM56)</f>
        <v>0</v>
      </c>
      <c r="AN54" s="29">
        <f ca="1">SUM('1.TT_TYEN:18.H_DUC'!AN56)</f>
        <v>0</v>
      </c>
      <c r="AO54" s="29">
        <f ca="1">SUM('1.TT_TYEN:18.H_DUC'!AO56)</f>
        <v>0.09</v>
      </c>
      <c r="AP54" s="29">
        <f ca="1">SUM('1.TT_TYEN:18.H_DUC'!AP56)</f>
        <v>3.1</v>
      </c>
      <c r="AQ54" s="29">
        <f ca="1">SUM('1.TT_TYEN:18.H_DUC'!AQ56)</f>
        <v>0.15</v>
      </c>
      <c r="AR54" s="29">
        <f ca="1">SUM('1.TT_TYEN:18.H_DUC'!AR56)</f>
        <v>0</v>
      </c>
      <c r="AS54" s="29">
        <f ca="1">SUM('1.TT_TYEN:18.H_DUC'!AS56)</f>
        <v>0</v>
      </c>
      <c r="AT54" s="29">
        <f ca="1">SUM('1.TT_TYEN:18.H_DUC'!AT56)</f>
        <v>0</v>
      </c>
      <c r="AU54" s="29">
        <f ca="1">SUM('1.TT_TYEN:18.H_DUC'!AU56)</f>
        <v>0</v>
      </c>
      <c r="AV54" s="29">
        <f ca="1">SUM('1.TT_TYEN:18.H_DUC'!AV56)</f>
        <v>0</v>
      </c>
      <c r="AW54" s="29">
        <f ca="1">SUM('1.TT_TYEN:18.H_DUC'!AW56)</f>
        <v>0</v>
      </c>
      <c r="AX54" s="29">
        <f ca="1">SUM('1.TT_TYEN:18.H_DUC'!AX56)</f>
        <v>0</v>
      </c>
      <c r="AY54" s="29">
        <f ca="1">SUM('1.TT_TYEN:18.H_DUC'!AY56)</f>
        <v>0</v>
      </c>
      <c r="AZ54" s="29">
        <f ca="1">$D54-$BD54</f>
        <v>1549.3600000000001</v>
      </c>
      <c r="BA54" s="29">
        <f ca="1">SUM('1.TT_TYEN:18.H_DUC'!BA56)</f>
        <v>0</v>
      </c>
      <c r="BB54" s="29">
        <f ca="1">SUM('1.TT_TYEN:18.H_DUC'!BB56)</f>
        <v>0</v>
      </c>
      <c r="BC54" s="29">
        <f ca="1">SUM('1.TT_TYEN:18.H_DUC'!BC56)</f>
        <v>0</v>
      </c>
      <c r="BD54" s="29">
        <f t="shared" si="15"/>
        <v>7.15</v>
      </c>
      <c r="BE54" s="29">
        <f>AZ$58-BD54</f>
        <v>-7.15</v>
      </c>
      <c r="BF54" s="29">
        <f t="shared" si="16"/>
        <v>1549.3600000000001</v>
      </c>
    </row>
    <row r="55" spans="1:58" ht="21.75" customHeight="1">
      <c r="A55" s="21" t="s">
        <v>460</v>
      </c>
      <c r="B55" s="25" t="s">
        <v>461</v>
      </c>
      <c r="C55" s="29" t="s">
        <v>350</v>
      </c>
      <c r="D55" s="29">
        <f ca="1">SUM('1.TT_TYEN:18.H_DUC'!D57)</f>
        <v>0</v>
      </c>
      <c r="E55" s="29">
        <f t="shared" si="14"/>
        <v>0</v>
      </c>
      <c r="F55" s="29">
        <f ca="1">SUM('1.TT_TYEN:18.H_DUC'!F57)</f>
        <v>0</v>
      </c>
      <c r="G55" s="29">
        <f ca="1">SUM('1.TT_TYEN:18.H_DUC'!G57)</f>
        <v>0</v>
      </c>
      <c r="H55" s="29">
        <f ca="1">SUM('1.TT_TYEN:18.H_DUC'!H57)</f>
        <v>0</v>
      </c>
      <c r="I55" s="29">
        <f ca="1">SUM('1.TT_TYEN:18.H_DUC'!I57)</f>
        <v>0</v>
      </c>
      <c r="J55" s="29">
        <f ca="1">SUM('1.TT_TYEN:18.H_DUC'!J57)</f>
        <v>0</v>
      </c>
      <c r="K55" s="29">
        <f ca="1">SUM('1.TT_TYEN:18.H_DUC'!K57)</f>
        <v>0</v>
      </c>
      <c r="L55" s="29">
        <f ca="1">SUM('1.TT_TYEN:18.H_DUC'!L57)</f>
        <v>0</v>
      </c>
      <c r="M55" s="29">
        <f ca="1">SUM('1.TT_TYEN:18.H_DUC'!M57)</f>
        <v>0</v>
      </c>
      <c r="N55" s="29">
        <f ca="1">SUM('1.TT_TYEN:18.H_DUC'!N57)</f>
        <v>0</v>
      </c>
      <c r="O55" s="29">
        <f ca="1">SUM('1.TT_TYEN:18.H_DUC'!O57)</f>
        <v>0</v>
      </c>
      <c r="P55" s="29">
        <f ca="1">SUM('1.TT_TYEN:18.H_DUC'!P57)</f>
        <v>0</v>
      </c>
      <c r="Q55" s="29">
        <f ca="1">SUM(R55:Z55,AL55:AZ55,BB55)</f>
        <v>0</v>
      </c>
      <c r="R55" s="29">
        <f ca="1">SUM('1.TT_TYEN:18.H_DUC'!R57)</f>
        <v>0</v>
      </c>
      <c r="S55" s="29">
        <f ca="1">SUM('1.TT_TYEN:18.H_DUC'!S57)</f>
        <v>0</v>
      </c>
      <c r="T55" s="29">
        <f ca="1">SUM('1.TT_TYEN:18.H_DUC'!T57)</f>
        <v>0</v>
      </c>
      <c r="U55" s="29">
        <f ca="1">SUM('1.TT_TYEN:18.H_DUC'!U57)</f>
        <v>0</v>
      </c>
      <c r="V55" s="29">
        <f ca="1">SUM('1.TT_TYEN:18.H_DUC'!V57)</f>
        <v>0</v>
      </c>
      <c r="W55" s="29">
        <f ca="1">SUM('1.TT_TYEN:18.H_DUC'!W57)</f>
        <v>0</v>
      </c>
      <c r="X55" s="29">
        <f ca="1">SUM('1.TT_TYEN:18.H_DUC'!X57)</f>
        <v>0</v>
      </c>
      <c r="Y55" s="29">
        <f ca="1">SUM('1.TT_TYEN:18.H_DUC'!Y57)</f>
        <v>0</v>
      </c>
      <c r="Z55" s="29">
        <f t="shared" si="18"/>
        <v>0</v>
      </c>
      <c r="AA55" s="29">
        <f ca="1">SUM('1.TT_TYEN:18.H_DUC'!AA57)</f>
        <v>0</v>
      </c>
      <c r="AB55" s="29">
        <f ca="1">SUM('1.TT_TYEN:18.H_DUC'!AB57)</f>
        <v>0</v>
      </c>
      <c r="AC55" s="29">
        <f ca="1">SUM('1.TT_TYEN:18.H_DUC'!AC57)</f>
        <v>0</v>
      </c>
      <c r="AD55" s="29">
        <f ca="1">SUM('1.TT_TYEN:18.H_DUC'!AD57)</f>
        <v>0</v>
      </c>
      <c r="AE55" s="29">
        <f ca="1">SUM('1.TT_TYEN:18.H_DUC'!AE57)</f>
        <v>0</v>
      </c>
      <c r="AF55" s="29">
        <f ca="1">SUM('1.TT_TYEN:18.H_DUC'!AF57)</f>
        <v>0</v>
      </c>
      <c r="AG55" s="29">
        <f ca="1">SUM('1.TT_TYEN:18.H_DUC'!AG57)</f>
        <v>0</v>
      </c>
      <c r="AH55" s="29">
        <f ca="1">SUM('1.TT_TYEN:18.H_DUC'!AH57)</f>
        <v>0</v>
      </c>
      <c r="AI55" s="29">
        <f ca="1">SUM('1.TT_TYEN:18.H_DUC'!AI57)</f>
        <v>0</v>
      </c>
      <c r="AJ55" s="29">
        <f ca="1">SUM('1.TT_TYEN:18.H_DUC'!AJ57)</f>
        <v>0</v>
      </c>
      <c r="AK55" s="29">
        <f ca="1">SUM('1.TT_TYEN:18.H_DUC'!AK57)</f>
        <v>0</v>
      </c>
      <c r="AL55" s="29">
        <f ca="1">SUM('1.TT_TYEN:18.H_DUC'!AL57)</f>
        <v>0</v>
      </c>
      <c r="AM55" s="29">
        <f ca="1">SUM('1.TT_TYEN:18.H_DUC'!AM57)</f>
        <v>0</v>
      </c>
      <c r="AN55" s="29">
        <f ca="1">SUM('1.TT_TYEN:18.H_DUC'!AN57)</f>
        <v>0</v>
      </c>
      <c r="AO55" s="29">
        <f ca="1">SUM('1.TT_TYEN:18.H_DUC'!AO57)</f>
        <v>0</v>
      </c>
      <c r="AP55" s="29">
        <f ca="1">SUM('1.TT_TYEN:18.H_DUC'!AP57)</f>
        <v>0</v>
      </c>
      <c r="AQ55" s="29">
        <f ca="1">SUM('1.TT_TYEN:18.H_DUC'!AQ57)</f>
        <v>0</v>
      </c>
      <c r="AR55" s="29">
        <f ca="1">SUM('1.TT_TYEN:18.H_DUC'!AR57)</f>
        <v>0</v>
      </c>
      <c r="AS55" s="29">
        <f ca="1">SUM('1.TT_TYEN:18.H_DUC'!AS57)</f>
        <v>0</v>
      </c>
      <c r="AT55" s="29">
        <f ca="1">SUM('1.TT_TYEN:18.H_DUC'!AT57)</f>
        <v>0</v>
      </c>
      <c r="AU55" s="29">
        <f ca="1">SUM('1.TT_TYEN:18.H_DUC'!AU57)</f>
        <v>0</v>
      </c>
      <c r="AV55" s="29">
        <f ca="1">SUM('1.TT_TYEN:18.H_DUC'!AV57)</f>
        <v>0</v>
      </c>
      <c r="AW55" s="29">
        <f ca="1">SUM('1.TT_TYEN:18.H_DUC'!AW57)</f>
        <v>0</v>
      </c>
      <c r="AX55" s="29">
        <f ca="1">SUM('1.TT_TYEN:18.H_DUC'!AX57)</f>
        <v>0</v>
      </c>
      <c r="AY55" s="29">
        <f ca="1">SUM('1.TT_TYEN:18.H_DUC'!AY57)</f>
        <v>0</v>
      </c>
      <c r="AZ55" s="29">
        <f ca="1">SUM('1.TT_TYEN:18.H_DUC'!AZ57)</f>
        <v>0</v>
      </c>
      <c r="BA55" s="29">
        <f ca="1">$D55-$BD55</f>
        <v>0</v>
      </c>
      <c r="BB55" s="29">
        <f ca="1">SUM('1.TT_TYEN:18.H_DUC'!BB57)</f>
        <v>0</v>
      </c>
      <c r="BC55" s="29">
        <f ca="1">SUM('1.TT_TYEN:18.H_DUC'!BC57)</f>
        <v>0</v>
      </c>
      <c r="BD55" s="29">
        <f t="shared" si="15"/>
        <v>0</v>
      </c>
      <c r="BE55" s="29">
        <f>BA$58-BD55</f>
        <v>0</v>
      </c>
      <c r="BF55" s="29">
        <f t="shared" si="16"/>
        <v>0</v>
      </c>
    </row>
    <row r="56" spans="1:58" ht="21.75" customHeight="1">
      <c r="A56" s="21" t="s">
        <v>462</v>
      </c>
      <c r="B56" s="25" t="s">
        <v>463</v>
      </c>
      <c r="C56" s="29" t="s">
        <v>351</v>
      </c>
      <c r="D56" s="29">
        <f ca="1">SUM('1.TT_TYEN:18.H_DUC'!D58)</f>
        <v>0</v>
      </c>
      <c r="E56" s="29">
        <f t="shared" si="14"/>
        <v>0</v>
      </c>
      <c r="F56" s="29">
        <f ca="1">SUM('1.TT_TYEN:18.H_DUC'!F58)</f>
        <v>0</v>
      </c>
      <c r="G56" s="29">
        <f ca="1">SUM('1.TT_TYEN:18.H_DUC'!G58)</f>
        <v>0</v>
      </c>
      <c r="H56" s="29">
        <f ca="1">SUM('1.TT_TYEN:18.H_DUC'!H58)</f>
        <v>0</v>
      </c>
      <c r="I56" s="29">
        <f ca="1">SUM('1.TT_TYEN:18.H_DUC'!I58)</f>
        <v>0</v>
      </c>
      <c r="J56" s="29">
        <f ca="1">SUM('1.TT_TYEN:18.H_DUC'!J58)</f>
        <v>0</v>
      </c>
      <c r="K56" s="29">
        <f ca="1">SUM('1.TT_TYEN:18.H_DUC'!K58)</f>
        <v>0</v>
      </c>
      <c r="L56" s="29">
        <f ca="1">SUM('1.TT_TYEN:18.H_DUC'!L58)</f>
        <v>0</v>
      </c>
      <c r="M56" s="29">
        <f ca="1">SUM('1.TT_TYEN:18.H_DUC'!M58)</f>
        <v>0</v>
      </c>
      <c r="N56" s="29">
        <f ca="1">SUM('1.TT_TYEN:18.H_DUC'!N58)</f>
        <v>0</v>
      </c>
      <c r="O56" s="29">
        <f ca="1">SUM('1.TT_TYEN:18.H_DUC'!O58)</f>
        <v>0</v>
      </c>
      <c r="P56" s="29">
        <f ca="1">SUM('1.TT_TYEN:18.H_DUC'!P58)</f>
        <v>0</v>
      </c>
      <c r="Q56" s="29">
        <f ca="1">SUM(R56:Z56,AL56:BA56)</f>
        <v>0</v>
      </c>
      <c r="R56" s="29">
        <f ca="1">SUM('1.TT_TYEN:18.H_DUC'!R58)</f>
        <v>0</v>
      </c>
      <c r="S56" s="29">
        <f ca="1">SUM('1.TT_TYEN:18.H_DUC'!S58)</f>
        <v>0</v>
      </c>
      <c r="T56" s="29">
        <f ca="1">SUM('1.TT_TYEN:18.H_DUC'!T58)</f>
        <v>0</v>
      </c>
      <c r="U56" s="29">
        <f ca="1">SUM('1.TT_TYEN:18.H_DUC'!U58)</f>
        <v>0</v>
      </c>
      <c r="V56" s="29">
        <f ca="1">SUM('1.TT_TYEN:18.H_DUC'!V58)</f>
        <v>0</v>
      </c>
      <c r="W56" s="29">
        <f ca="1">SUM('1.TT_TYEN:18.H_DUC'!W58)</f>
        <v>0</v>
      </c>
      <c r="X56" s="29">
        <f ca="1">SUM('1.TT_TYEN:18.H_DUC'!X58)</f>
        <v>0</v>
      </c>
      <c r="Y56" s="29">
        <f ca="1">SUM('1.TT_TYEN:18.H_DUC'!Y58)</f>
        <v>0</v>
      </c>
      <c r="Z56" s="29">
        <f t="shared" si="18"/>
        <v>0</v>
      </c>
      <c r="AA56" s="29">
        <f ca="1">SUM('1.TT_TYEN:18.H_DUC'!AA58)</f>
        <v>0</v>
      </c>
      <c r="AB56" s="29">
        <f ca="1">SUM('1.TT_TYEN:18.H_DUC'!AB58)</f>
        <v>0</v>
      </c>
      <c r="AC56" s="29">
        <f ca="1">SUM('1.TT_TYEN:18.H_DUC'!AC58)</f>
        <v>0</v>
      </c>
      <c r="AD56" s="29">
        <f ca="1">SUM('1.TT_TYEN:18.H_DUC'!AD58)</f>
        <v>0</v>
      </c>
      <c r="AE56" s="29">
        <f ca="1">SUM('1.TT_TYEN:18.H_DUC'!AE58)</f>
        <v>0</v>
      </c>
      <c r="AF56" s="29">
        <f ca="1">SUM('1.TT_TYEN:18.H_DUC'!AF58)</f>
        <v>0</v>
      </c>
      <c r="AG56" s="29">
        <f ca="1">SUM('1.TT_TYEN:18.H_DUC'!AG58)</f>
        <v>0</v>
      </c>
      <c r="AH56" s="29">
        <f ca="1">SUM('1.TT_TYEN:18.H_DUC'!AH58)</f>
        <v>0</v>
      </c>
      <c r="AI56" s="29">
        <f ca="1">SUM('1.TT_TYEN:18.H_DUC'!AI58)</f>
        <v>0</v>
      </c>
      <c r="AJ56" s="29">
        <f ca="1">SUM('1.TT_TYEN:18.H_DUC'!AJ58)</f>
        <v>0</v>
      </c>
      <c r="AK56" s="29">
        <f ca="1">SUM('1.TT_TYEN:18.H_DUC'!AK58)</f>
        <v>0</v>
      </c>
      <c r="AL56" s="29">
        <f ca="1">SUM('1.TT_TYEN:18.H_DUC'!AL58)</f>
        <v>0</v>
      </c>
      <c r="AM56" s="29">
        <f ca="1">SUM('1.TT_TYEN:18.H_DUC'!AM58)</f>
        <v>0</v>
      </c>
      <c r="AN56" s="29">
        <f ca="1">SUM('1.TT_TYEN:18.H_DUC'!AN58)</f>
        <v>0</v>
      </c>
      <c r="AO56" s="29">
        <f ca="1">SUM('1.TT_TYEN:18.H_DUC'!AO58)</f>
        <v>0</v>
      </c>
      <c r="AP56" s="29">
        <f ca="1">SUM('1.TT_TYEN:18.H_DUC'!AP58)</f>
        <v>0</v>
      </c>
      <c r="AQ56" s="29">
        <f ca="1">SUM('1.TT_TYEN:18.H_DUC'!AQ58)</f>
        <v>0</v>
      </c>
      <c r="AR56" s="29">
        <f ca="1">SUM('1.TT_TYEN:18.H_DUC'!AR58)</f>
        <v>0</v>
      </c>
      <c r="AS56" s="29">
        <f ca="1">SUM('1.TT_TYEN:18.H_DUC'!AS58)</f>
        <v>0</v>
      </c>
      <c r="AT56" s="29">
        <f ca="1">SUM('1.TT_TYEN:18.H_DUC'!AT58)</f>
        <v>0</v>
      </c>
      <c r="AU56" s="29">
        <f ca="1">SUM('1.TT_TYEN:18.H_DUC'!AU58)</f>
        <v>0</v>
      </c>
      <c r="AV56" s="29">
        <f ca="1">SUM('1.TT_TYEN:18.H_DUC'!AV58)</f>
        <v>0</v>
      </c>
      <c r="AW56" s="29">
        <f ca="1">SUM('1.TT_TYEN:18.H_DUC'!AW58)</f>
        <v>0</v>
      </c>
      <c r="AX56" s="29">
        <f ca="1">SUM('1.TT_TYEN:18.H_DUC'!AX58)</f>
        <v>0</v>
      </c>
      <c r="AY56" s="29">
        <f ca="1">SUM('1.TT_TYEN:18.H_DUC'!AY58)</f>
        <v>0</v>
      </c>
      <c r="AZ56" s="29">
        <f ca="1">SUM('1.TT_TYEN:18.H_DUC'!AZ58)</f>
        <v>0</v>
      </c>
      <c r="BA56" s="29">
        <f ca="1">SUM('1.TT_TYEN:18.H_DUC'!BA58)</f>
        <v>0</v>
      </c>
      <c r="BB56" s="29">
        <f ca="1">$D56-$BD56</f>
        <v>0</v>
      </c>
      <c r="BC56" s="29">
        <f ca="1">SUM('1.TT_TYEN:18.H_DUC'!BC58)</f>
        <v>0</v>
      </c>
      <c r="BD56" s="29">
        <f t="shared" si="15"/>
        <v>0</v>
      </c>
      <c r="BE56" s="29">
        <f>BB$58-BD56</f>
        <v>0</v>
      </c>
      <c r="BF56" s="29">
        <f t="shared" si="16"/>
        <v>0</v>
      </c>
    </row>
    <row r="57" spans="1:58" ht="22.5" customHeight="1">
      <c r="A57" s="295">
        <v>3</v>
      </c>
      <c r="B57" s="606" t="s">
        <v>464</v>
      </c>
      <c r="C57" s="150" t="s">
        <v>352</v>
      </c>
      <c r="D57" s="150">
        <f ca="1">SUM('1.TT_TYEN:18.H_DUC'!D59)</f>
        <v>448.08000000000004</v>
      </c>
      <c r="E57" s="29">
        <f t="shared" si="14"/>
        <v>0</v>
      </c>
      <c r="F57" s="29">
        <f ca="1">SUM('1.TT_TYEN:18.H_DUC'!F59)</f>
        <v>0</v>
      </c>
      <c r="G57" s="150">
        <f ca="1">SUM('1.TT_TYEN:18.H_DUC'!G59)</f>
        <v>0</v>
      </c>
      <c r="H57" s="150">
        <f ca="1">SUM('1.TT_TYEN:18.H_DUC'!H59)</f>
        <v>0</v>
      </c>
      <c r="I57" s="150">
        <f ca="1">SUM('1.TT_TYEN:18.H_DUC'!I59)</f>
        <v>0</v>
      </c>
      <c r="J57" s="150">
        <f ca="1">SUM('1.TT_TYEN:18.H_DUC'!J59)</f>
        <v>0</v>
      </c>
      <c r="K57" s="150">
        <f ca="1">SUM('1.TT_TYEN:18.H_DUC'!K59)</f>
        <v>0</v>
      </c>
      <c r="L57" s="150">
        <f ca="1">SUM('1.TT_TYEN:18.H_DUC'!L59)</f>
        <v>0</v>
      </c>
      <c r="M57" s="150">
        <f ca="1">SUM('1.TT_TYEN:18.H_DUC'!M59)</f>
        <v>0</v>
      </c>
      <c r="N57" s="150">
        <f ca="1">SUM('1.TT_TYEN:18.H_DUC'!N59)</f>
        <v>0</v>
      </c>
      <c r="O57" s="150">
        <f ca="1">SUM('1.TT_TYEN:18.H_DUC'!O59)</f>
        <v>0</v>
      </c>
      <c r="P57" s="150">
        <f ca="1">SUM('1.TT_TYEN:18.H_DUC'!P59)</f>
        <v>0</v>
      </c>
      <c r="Q57" s="150">
        <f ca="1">SUM(R57:Z57,AL57:BB57)</f>
        <v>49.440000000000005</v>
      </c>
      <c r="R57" s="150">
        <f ca="1">SUM('1.TT_TYEN:18.H_DUC'!R59)</f>
        <v>0</v>
      </c>
      <c r="S57" s="150">
        <f ca="1">SUM('1.TT_TYEN:18.H_DUC'!S59)</f>
        <v>0</v>
      </c>
      <c r="T57" s="150">
        <f ca="1">SUM('1.TT_TYEN:18.H_DUC'!T59)</f>
        <v>0</v>
      </c>
      <c r="U57" s="150">
        <f ca="1">SUM('1.TT_TYEN:18.H_DUC'!U59)</f>
        <v>0</v>
      </c>
      <c r="V57" s="150">
        <f ca="1">SUM('1.TT_TYEN:18.H_DUC'!V59)</f>
        <v>0</v>
      </c>
      <c r="W57" s="150">
        <f ca="1">SUM('1.TT_TYEN:18.H_DUC'!W59)</f>
        <v>3</v>
      </c>
      <c r="X57" s="150">
        <f ca="1">SUM('1.TT_TYEN:18.H_DUC'!X59)</f>
        <v>2.52</v>
      </c>
      <c r="Y57" s="150">
        <f ca="1">SUM('1.TT_TYEN:18.H_DUC'!Y59)</f>
        <v>38.380000000000003</v>
      </c>
      <c r="Z57" s="150">
        <f t="shared" si="18"/>
        <v>1.04</v>
      </c>
      <c r="AA57" s="150">
        <f ca="1">SUM('1.TT_TYEN:18.H_DUC'!AA59)</f>
        <v>0.54</v>
      </c>
      <c r="AB57" s="150">
        <f ca="1">SUM('1.TT_TYEN:18.H_DUC'!AB59)</f>
        <v>0.5</v>
      </c>
      <c r="AC57" s="150">
        <f ca="1">SUM('1.TT_TYEN:18.H_DUC'!AC59)</f>
        <v>0</v>
      </c>
      <c r="AD57" s="150">
        <f ca="1">SUM('1.TT_TYEN:18.H_DUC'!AD59)</f>
        <v>0</v>
      </c>
      <c r="AE57" s="150">
        <f ca="1">SUM('1.TT_TYEN:18.H_DUC'!AE59)</f>
        <v>0</v>
      </c>
      <c r="AF57" s="150">
        <f ca="1">SUM('1.TT_TYEN:18.H_DUC'!AF59)</f>
        <v>0</v>
      </c>
      <c r="AG57" s="150">
        <f ca="1">SUM('1.TT_TYEN:18.H_DUC'!AG59)</f>
        <v>0</v>
      </c>
      <c r="AH57" s="150">
        <f ca="1">SUM('1.TT_TYEN:18.H_DUC'!AH59)</f>
        <v>0</v>
      </c>
      <c r="AI57" s="150">
        <f ca="1">SUM('1.TT_TYEN:18.H_DUC'!AI59)</f>
        <v>0</v>
      </c>
      <c r="AJ57" s="150">
        <f ca="1">SUM('1.TT_TYEN:18.H_DUC'!AJ59)</f>
        <v>0</v>
      </c>
      <c r="AK57" s="150">
        <f ca="1">SUM('1.TT_TYEN:18.H_DUC'!AK59)</f>
        <v>0</v>
      </c>
      <c r="AL57" s="150">
        <f ca="1">SUM('1.TT_TYEN:18.H_DUC'!AL59)</f>
        <v>4.5</v>
      </c>
      <c r="AM57" s="150">
        <f ca="1">SUM('1.TT_TYEN:18.H_DUC'!AM59)</f>
        <v>0</v>
      </c>
      <c r="AN57" s="150">
        <f ca="1">SUM('1.TT_TYEN:18.H_DUC'!AN59)</f>
        <v>0</v>
      </c>
      <c r="AO57" s="150">
        <f ca="1">SUM('1.TT_TYEN:18.H_DUC'!AO59)</f>
        <v>0</v>
      </c>
      <c r="AP57" s="150">
        <f ca="1">SUM('1.TT_TYEN:18.H_DUC'!AP59)</f>
        <v>0</v>
      </c>
      <c r="AQ57" s="150">
        <f ca="1">SUM('1.TT_TYEN:18.H_DUC'!AQ59)</f>
        <v>0</v>
      </c>
      <c r="AR57" s="150">
        <f ca="1">SUM('1.TT_TYEN:18.H_DUC'!AR59)</f>
        <v>0</v>
      </c>
      <c r="AS57" s="150">
        <f ca="1">SUM('1.TT_TYEN:18.H_DUC'!AS59)</f>
        <v>0</v>
      </c>
      <c r="AT57" s="150">
        <f ca="1">SUM('1.TT_TYEN:18.H_DUC'!AT59)</f>
        <v>0</v>
      </c>
      <c r="AU57" s="150">
        <f ca="1">SUM('1.TT_TYEN:18.H_DUC'!AU59)</f>
        <v>0</v>
      </c>
      <c r="AV57" s="150">
        <f ca="1">SUM('1.TT_TYEN:18.H_DUC'!AV59)</f>
        <v>0</v>
      </c>
      <c r="AW57" s="150">
        <f ca="1">SUM('1.TT_TYEN:18.H_DUC'!AW59)</f>
        <v>0</v>
      </c>
      <c r="AX57" s="150">
        <f ca="1">SUM('1.TT_TYEN:18.H_DUC'!AX59)</f>
        <v>0</v>
      </c>
      <c r="AY57" s="150">
        <f ca="1">SUM('1.TT_TYEN:18.H_DUC'!AY59)</f>
        <v>0</v>
      </c>
      <c r="AZ57" s="150">
        <f ca="1">SUM('1.TT_TYEN:18.H_DUC'!AZ59)</f>
        <v>0</v>
      </c>
      <c r="BA57" s="150">
        <f ca="1">SUM('1.TT_TYEN:18.H_DUC'!BA59)</f>
        <v>0</v>
      </c>
      <c r="BB57" s="150">
        <f ca="1">SUM('1.TT_TYEN:18.H_DUC'!BB59)</f>
        <v>0</v>
      </c>
      <c r="BC57" s="29">
        <f ca="1">$D57-$BD57</f>
        <v>398.64000000000004</v>
      </c>
      <c r="BD57" s="150">
        <f>SUM(E57,Q57)</f>
        <v>49.440000000000005</v>
      </c>
      <c r="BE57" s="150">
        <f>BC$58-BD57</f>
        <v>-49.440000000000005</v>
      </c>
      <c r="BF57" s="150">
        <f t="shared" si="16"/>
        <v>398.64000000000004</v>
      </c>
    </row>
    <row r="58" spans="1:58" ht="24.75" customHeight="1">
      <c r="A58" s="21"/>
      <c r="B58" s="606" t="s">
        <v>465</v>
      </c>
      <c r="C58" s="21"/>
      <c r="D58" s="29"/>
      <c r="E58" s="29">
        <f>E19+E57</f>
        <v>18</v>
      </c>
      <c r="F58" s="29">
        <f t="shared" ref="F58:P58" si="19">SUM(F8,F19,F57)</f>
        <v>0</v>
      </c>
      <c r="G58" s="29">
        <f t="shared" si="19"/>
        <v>0</v>
      </c>
      <c r="H58" s="29">
        <f t="shared" si="19"/>
        <v>0</v>
      </c>
      <c r="I58" s="29">
        <f t="shared" si="19"/>
        <v>0</v>
      </c>
      <c r="J58" s="29">
        <f t="shared" si="19"/>
        <v>0</v>
      </c>
      <c r="K58" s="29">
        <f t="shared" si="19"/>
        <v>938.29999999999984</v>
      </c>
      <c r="L58" s="29">
        <f t="shared" si="19"/>
        <v>0</v>
      </c>
      <c r="M58" s="29">
        <f t="shared" si="19"/>
        <v>0</v>
      </c>
      <c r="N58" s="29">
        <f t="shared" si="19"/>
        <v>0</v>
      </c>
      <c r="O58" s="29">
        <f t="shared" si="19"/>
        <v>0</v>
      </c>
      <c r="P58" s="29">
        <f t="shared" si="19"/>
        <v>50</v>
      </c>
      <c r="Q58" s="150">
        <f>SUM(Q8,Q57)</f>
        <v>1551.6649999999997</v>
      </c>
      <c r="R58" s="29">
        <f t="shared" ref="R58:BB58" si="20">SUM(R8,R19,R57)</f>
        <v>51.800000000000004</v>
      </c>
      <c r="S58" s="29">
        <f t="shared" si="20"/>
        <v>1.9699999999999998</v>
      </c>
      <c r="T58" s="29">
        <f t="shared" si="20"/>
        <v>0</v>
      </c>
      <c r="U58" s="29">
        <f t="shared" si="20"/>
        <v>0</v>
      </c>
      <c r="V58" s="29">
        <f t="shared" si="20"/>
        <v>65.11</v>
      </c>
      <c r="W58" s="29">
        <f t="shared" si="20"/>
        <v>89.060000000000016</v>
      </c>
      <c r="X58" s="29">
        <f t="shared" si="20"/>
        <v>185.2</v>
      </c>
      <c r="Y58" s="29">
        <f t="shared" si="20"/>
        <v>244.20000000000002</v>
      </c>
      <c r="Z58" s="29">
        <f t="shared" si="20"/>
        <v>501.75500000000011</v>
      </c>
      <c r="AA58" s="29">
        <f t="shared" si="20"/>
        <v>314.88000000000005</v>
      </c>
      <c r="AB58" s="29">
        <f>SUM(AB8,AB19,AB57)</f>
        <v>19.75</v>
      </c>
      <c r="AC58" s="29">
        <f t="shared" si="20"/>
        <v>114.24499999999999</v>
      </c>
      <c r="AD58" s="29">
        <f t="shared" si="20"/>
        <v>0.12</v>
      </c>
      <c r="AE58" s="29">
        <f t="shared" si="20"/>
        <v>3.1</v>
      </c>
      <c r="AF58" s="29">
        <f t="shared" si="20"/>
        <v>1.34</v>
      </c>
      <c r="AG58" s="29">
        <f t="shared" si="20"/>
        <v>22.06</v>
      </c>
      <c r="AH58" s="29">
        <f t="shared" si="20"/>
        <v>18.309999999999999</v>
      </c>
      <c r="AI58" s="29">
        <f t="shared" si="20"/>
        <v>0</v>
      </c>
      <c r="AJ58" s="29">
        <f t="shared" si="20"/>
        <v>1</v>
      </c>
      <c r="AK58" s="29">
        <f t="shared" si="20"/>
        <v>6.9499999999999993</v>
      </c>
      <c r="AL58" s="29">
        <f t="shared" si="20"/>
        <v>8.7100000000000009</v>
      </c>
      <c r="AM58" s="29">
        <f t="shared" si="20"/>
        <v>0</v>
      </c>
      <c r="AN58" s="29">
        <f t="shared" si="20"/>
        <v>16.739999999999998</v>
      </c>
      <c r="AO58" s="29">
        <f t="shared" si="20"/>
        <v>161.04</v>
      </c>
      <c r="AP58" s="29">
        <f t="shared" si="20"/>
        <v>68.889999999999986</v>
      </c>
      <c r="AQ58" s="29">
        <f t="shared" si="20"/>
        <v>9.27</v>
      </c>
      <c r="AR58" s="29">
        <f t="shared" si="20"/>
        <v>0</v>
      </c>
      <c r="AS58" s="29">
        <f t="shared" si="20"/>
        <v>0</v>
      </c>
      <c r="AT58" s="29">
        <f t="shared" si="20"/>
        <v>5.3599999999999994</v>
      </c>
      <c r="AU58" s="29">
        <f t="shared" si="20"/>
        <v>50.430000000000007</v>
      </c>
      <c r="AV58" s="29">
        <f t="shared" si="20"/>
        <v>123</v>
      </c>
      <c r="AW58" s="29">
        <f t="shared" si="20"/>
        <v>0</v>
      </c>
      <c r="AX58" s="29">
        <f t="shared" si="20"/>
        <v>7.7</v>
      </c>
      <c r="AY58" s="29">
        <f t="shared" si="20"/>
        <v>0</v>
      </c>
      <c r="AZ58" s="29">
        <f t="shared" si="20"/>
        <v>0</v>
      </c>
      <c r="BA58" s="29">
        <f t="shared" si="20"/>
        <v>0</v>
      </c>
      <c r="BB58" s="29">
        <f t="shared" si="20"/>
        <v>0</v>
      </c>
      <c r="BC58" s="29"/>
      <c r="BD58" s="150">
        <f>SUM(BD8,BD19,BD57)</f>
        <v>1569.6649999999997</v>
      </c>
      <c r="BE58" s="29"/>
      <c r="BF58" s="29"/>
    </row>
    <row r="59" spans="1:58" ht="27" customHeight="1">
      <c r="A59" s="173"/>
      <c r="B59" s="184" t="s">
        <v>1151</v>
      </c>
      <c r="C59" s="173"/>
      <c r="D59" s="150"/>
      <c r="E59" s="150">
        <f>$D8+E$58-$BD8</f>
        <v>83404.494999999995</v>
      </c>
      <c r="F59" s="150">
        <f>$D9+F$58-$BD9</f>
        <v>3671.4300000000003</v>
      </c>
      <c r="G59" s="150">
        <f>$D10+G$58-$BD10</f>
        <v>3024.87</v>
      </c>
      <c r="H59" s="150">
        <f>$D11+H$58-$BD11</f>
        <v>646.56000000000017</v>
      </c>
      <c r="I59" s="150"/>
      <c r="J59" s="150">
        <f>$D12+J$58-$BD12</f>
        <v>3014.9199999999996</v>
      </c>
      <c r="K59" s="150">
        <f>$D13+K$58-$BD13</f>
        <v>15246.214999999998</v>
      </c>
      <c r="L59" s="150">
        <f>$D14+L$58-$BD14</f>
        <v>8788.25</v>
      </c>
      <c r="M59" s="150">
        <f>$D15+M$58-$BD15</f>
        <v>5559.0599999999995</v>
      </c>
      <c r="N59" s="150">
        <f>$D16+N$58-$BD16</f>
        <v>46324.04</v>
      </c>
      <c r="O59" s="150">
        <f>$D17+O$58-$BD17</f>
        <v>731.21999999999991</v>
      </c>
      <c r="P59" s="150">
        <f>$D18+P$58-$BD18</f>
        <v>69.36</v>
      </c>
      <c r="Q59" s="150">
        <f>$D19+Q$58-$BD19</f>
        <v>6251.4549999999999</v>
      </c>
      <c r="R59" s="150">
        <f>$D20+R$58-$BD20</f>
        <v>57.78</v>
      </c>
      <c r="S59" s="150">
        <f>$D21+S$58-$BD21</f>
        <v>3.9699999999999998</v>
      </c>
      <c r="T59" s="150">
        <f>$D22+T$58-$BD22</f>
        <v>0</v>
      </c>
      <c r="U59" s="150">
        <f>$D23+U$58-$BD23</f>
        <v>0</v>
      </c>
      <c r="V59" s="150">
        <f>$D24+V$58-$BD24</f>
        <v>80</v>
      </c>
      <c r="W59" s="150">
        <f>$D25+W$58-$BD25</f>
        <v>105.07000000000001</v>
      </c>
      <c r="X59" s="150">
        <f>$D26+X$58-$BD26</f>
        <v>206.85</v>
      </c>
      <c r="Y59" s="150">
        <f>$D27+Y$58-$BD27</f>
        <v>473.63</v>
      </c>
      <c r="Z59" s="150">
        <f>$D28+Z$58-$BD28</f>
        <v>2024.865</v>
      </c>
      <c r="AA59" s="150">
        <f>$D29+AA$58-$BD29</f>
        <v>1298.46</v>
      </c>
      <c r="AB59" s="150">
        <f>$D30+AB$58-$BD30</f>
        <v>312.67999999999995</v>
      </c>
      <c r="AC59" s="150">
        <f>$D31+AC$58-$BD31</f>
        <v>221.71499999999997</v>
      </c>
      <c r="AD59" s="150">
        <f>$D32+AD$58-$BD32</f>
        <v>0.66</v>
      </c>
      <c r="AE59" s="150">
        <f>$D33+AE$58-$BD33</f>
        <v>31.5</v>
      </c>
      <c r="AF59" s="150">
        <f>$D34+AF$58-$BD34</f>
        <v>8.4800000000000022</v>
      </c>
      <c r="AG59" s="150">
        <f>$D35+AG$58-$BD35</f>
        <v>88.45</v>
      </c>
      <c r="AH59" s="150">
        <f>$D36+AH$58-$BD36</f>
        <v>44.79</v>
      </c>
      <c r="AI59" s="150">
        <f>$D37+AI$58-$BD37</f>
        <v>0</v>
      </c>
      <c r="AJ59" s="150">
        <f>$D38+AJ$58-$BD38</f>
        <v>1</v>
      </c>
      <c r="AK59" s="150">
        <f>$D39+AK$58-$BD39</f>
        <v>17.130000000000003</v>
      </c>
      <c r="AL59" s="150">
        <f>$D40+AL$58-$BD40</f>
        <v>12.63</v>
      </c>
      <c r="AM59" s="150">
        <f>$D41+AM$58-$BD41</f>
        <v>0</v>
      </c>
      <c r="AN59" s="150">
        <f>$D42+AN$58-$BD42</f>
        <v>19</v>
      </c>
      <c r="AO59" s="150">
        <f>$D43+AO$58-$BD43</f>
        <v>1211.81</v>
      </c>
      <c r="AP59" s="150">
        <f>$D44+AP$58-$BD44</f>
        <v>119.36999999999999</v>
      </c>
      <c r="AQ59" s="150">
        <f>$D45+AQ$58-$BD45</f>
        <v>24.610000000000003</v>
      </c>
      <c r="AR59" s="150">
        <f>$D46+AR$58-$BD46</f>
        <v>0.26</v>
      </c>
      <c r="AS59" s="150">
        <f>$D47+AS$58-$BD47</f>
        <v>0</v>
      </c>
      <c r="AT59" s="150">
        <f>$D48+AT$58-$BD48</f>
        <v>7.2899999999999991</v>
      </c>
      <c r="AU59" s="150">
        <f>$D49+AU$58-$BD49</f>
        <v>190.63</v>
      </c>
      <c r="AV59" s="150">
        <f>$D50+AV$58-$BD50</f>
        <v>154.61000000000001</v>
      </c>
      <c r="AW59" s="150">
        <f>$D51+AW$58-$BD51</f>
        <v>0</v>
      </c>
      <c r="AX59" s="150">
        <f>$D52+AX$58-$BD52</f>
        <v>8.08</v>
      </c>
      <c r="AY59" s="150">
        <f>$D53+AY$58-$BD53</f>
        <v>1.64</v>
      </c>
      <c r="AZ59" s="150">
        <f>$D54+AZ$58-$BD54</f>
        <v>1549.3600000000001</v>
      </c>
      <c r="BA59" s="150">
        <f>$D55+BA$58-$BD55</f>
        <v>0</v>
      </c>
      <c r="BB59" s="150">
        <f>$D56+BB$58-$BD56</f>
        <v>0</v>
      </c>
      <c r="BC59" s="150">
        <f>$D57+BC$58-$BD57</f>
        <v>398.64000000000004</v>
      </c>
      <c r="BD59" s="150"/>
      <c r="BE59" s="150"/>
      <c r="BF59" s="150"/>
    </row>
    <row r="62" spans="1:58">
      <c r="E62" s="297"/>
    </row>
  </sheetData>
  <mergeCells count="13">
    <mergeCell ref="A1:B1"/>
    <mergeCell ref="A2:M2"/>
    <mergeCell ref="N2:AP2"/>
    <mergeCell ref="AN3:AP3"/>
    <mergeCell ref="E4:BC4"/>
    <mergeCell ref="BD3:BF3"/>
    <mergeCell ref="BD4:BD5"/>
    <mergeCell ref="BE4:BE5"/>
    <mergeCell ref="BF4:BF5"/>
    <mergeCell ref="A4:A5"/>
    <mergeCell ref="B4:B5"/>
    <mergeCell ref="C4:C5"/>
    <mergeCell ref="D4:D5"/>
  </mergeCells>
  <phoneticPr fontId="221" type="noConversion"/>
  <printOptions horizontalCentered="1"/>
  <pageMargins left="0.71" right="0.48" top="0.74803149606299213" bottom="0.74803149606299213" header="0.31496062992125984" footer="0.31496062992125984"/>
  <pageSetup paperSize="8" scale="46" orientation="landscape" r:id="rId1"/>
</worksheet>
</file>

<file path=xl/worksheets/sheet17.xml><?xml version="1.0" encoding="utf-8"?>
<worksheet xmlns="http://schemas.openxmlformats.org/spreadsheetml/2006/main" xmlns:r="http://schemas.openxmlformats.org/officeDocument/2006/relationships">
  <dimension ref="A1:BH63"/>
  <sheetViews>
    <sheetView showZeros="0" topLeftCell="A37" zoomScale="55" zoomScaleNormal="55" workbookViewId="0">
      <selection activeCell="X16" sqref="X16"/>
    </sheetView>
  </sheetViews>
  <sheetFormatPr defaultColWidth="8.109375" defaultRowHeight="15"/>
  <cols>
    <col min="1" max="1" width="4.77734375" style="155" customWidth="1"/>
    <col min="2" max="2" width="33.21875" style="155" customWidth="1"/>
    <col min="3" max="3" width="5.6640625" style="155" customWidth="1"/>
    <col min="4" max="4" width="9.5546875" style="108" customWidth="1"/>
    <col min="5" max="5" width="8.21875" style="155" customWidth="1"/>
    <col min="6" max="6" width="6.33203125" style="155" customWidth="1"/>
    <col min="7" max="7" width="6.77734375" style="155" customWidth="1"/>
    <col min="8" max="9" width="4.77734375" style="155" customWidth="1"/>
    <col min="10" max="11" width="6.5546875" style="155" customWidth="1"/>
    <col min="12" max="12" width="7" style="155" bestFit="1" customWidth="1"/>
    <col min="13" max="13" width="5.88671875" style="155" customWidth="1"/>
    <col min="14" max="14" width="7.88671875" style="155" bestFit="1"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2" width="4.77734375" style="155" customWidth="1"/>
    <col min="23" max="23" width="6" style="155" customWidth="1"/>
    <col min="24" max="24" width="5.44140625" style="155" customWidth="1"/>
    <col min="25" max="25" width="4.77734375" style="155" customWidth="1"/>
    <col min="26" max="26" width="7" style="155" bestFit="1" customWidth="1"/>
    <col min="27" max="27" width="7.6640625" style="155" customWidth="1"/>
    <col min="28" max="28" width="4.77734375" style="155" customWidth="1"/>
    <col min="29" max="29" width="5.44140625" style="155" customWidth="1"/>
    <col min="30"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4.21875" style="155" customWidth="1"/>
    <col min="46" max="46" width="5.44140625" style="155" customWidth="1"/>
    <col min="47" max="47" width="5.6640625" style="155" customWidth="1"/>
    <col min="48" max="48" width="4.77734375" style="155" customWidth="1"/>
    <col min="49" max="49" width="5.33203125" style="155" customWidth="1"/>
    <col min="50" max="52" width="5.44140625" style="155" customWidth="1"/>
    <col min="53" max="53" width="6.21875" style="155" customWidth="1"/>
    <col min="54" max="54" width="3.88671875" style="155" bestFit="1" customWidth="1"/>
    <col min="55" max="55" width="5.7773437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181</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8" customHeight="1">
      <c r="A5" s="739" t="s">
        <v>297</v>
      </c>
      <c r="B5" s="739" t="s">
        <v>298</v>
      </c>
      <c r="C5" s="739" t="s">
        <v>299</v>
      </c>
      <c r="D5" s="738" t="s">
        <v>179</v>
      </c>
      <c r="E5" s="733" t="s">
        <v>180</v>
      </c>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c r="AT5" s="734"/>
      <c r="AU5" s="734"/>
      <c r="AV5" s="734"/>
      <c r="AW5" s="734"/>
      <c r="AX5" s="734"/>
      <c r="AY5" s="734"/>
      <c r="AZ5" s="734"/>
      <c r="BA5" s="734"/>
      <c r="BB5" s="734"/>
      <c r="BC5" s="735"/>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3277.41</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3277.4100000000003</v>
      </c>
      <c r="BH8" s="171"/>
    </row>
    <row r="9" spans="1:60" s="170" customFormat="1" ht="20.25" customHeight="1">
      <c r="A9" s="172">
        <v>1</v>
      </c>
      <c r="B9" s="173" t="s">
        <v>366</v>
      </c>
      <c r="C9" s="150" t="s">
        <v>302</v>
      </c>
      <c r="D9" s="38">
        <f>SUM(D10,D14:D20)</f>
        <v>2981.5399999999995</v>
      </c>
      <c r="E9" s="38">
        <f>SUM(F10,J14,K15,L16,M17,N18,O19,P20,F9,J9:P9)</f>
        <v>2778.2349999999997</v>
      </c>
      <c r="F9" s="38">
        <f>SUM(F14,F15,F16,F17,F18,F19,F20)</f>
        <v>0</v>
      </c>
      <c r="G9" s="38">
        <f>SUM(G12:G20)</f>
        <v>0</v>
      </c>
      <c r="H9" s="38">
        <f>SUM(H11,H13:H20)</f>
        <v>0</v>
      </c>
      <c r="I9" s="38">
        <f>SUM(I11:I12,I14:I20)</f>
        <v>0</v>
      </c>
      <c r="J9" s="38">
        <f>SUM(J10,J15,J16,J17,J18,J19,J20)</f>
        <v>0</v>
      </c>
      <c r="K9" s="38">
        <f>SUM(K10,K14,K16,K17,K18,K19,K20)</f>
        <v>130.69999999999999</v>
      </c>
      <c r="L9" s="38">
        <f>SUM(L10,L14,L15,L17,L18,L19,L20)</f>
        <v>0</v>
      </c>
      <c r="M9" s="38">
        <f>SUM(M10,M14,M15,M17,M18,M19,M20)</f>
        <v>0</v>
      </c>
      <c r="N9" s="38">
        <f>SUM(N10,N14,N15,N16,N17,N19,N20)</f>
        <v>0</v>
      </c>
      <c r="O9" s="38">
        <f>SUM(O10,O14,O15,O16,O17,O18,O20)</f>
        <v>0</v>
      </c>
      <c r="P9" s="38">
        <f>SUM(P10,P14,P15,P16,P17,P18,P19)</f>
        <v>0</v>
      </c>
      <c r="Q9" s="46">
        <f t="shared" ref="Q9:BF9" si="0">SUM(Q10,Q14,Q15,Q16,Q17,Q18,Q19,Q20)</f>
        <v>203.30499999999998</v>
      </c>
      <c r="R9" s="46">
        <f>SUM(R10,R14,R15,R16,R17,R18,R19,R20)</f>
        <v>3.1999999999999997</v>
      </c>
      <c r="S9" s="46">
        <f t="shared" si="0"/>
        <v>0.16</v>
      </c>
      <c r="T9" s="46">
        <f t="shared" si="0"/>
        <v>0</v>
      </c>
      <c r="U9" s="46">
        <f t="shared" si="0"/>
        <v>0</v>
      </c>
      <c r="V9" s="46">
        <f t="shared" si="0"/>
        <v>0</v>
      </c>
      <c r="W9" s="46">
        <f t="shared" si="0"/>
        <v>26.630000000000003</v>
      </c>
      <c r="X9" s="46">
        <f t="shared" si="0"/>
        <v>6.05</v>
      </c>
      <c r="Y9" s="46">
        <f t="shared" si="0"/>
        <v>0</v>
      </c>
      <c r="Z9" s="46">
        <f t="shared" si="0"/>
        <v>89.995000000000005</v>
      </c>
      <c r="AA9" s="46">
        <f t="shared" si="0"/>
        <v>78.84</v>
      </c>
      <c r="AB9" s="46">
        <f t="shared" si="0"/>
        <v>0</v>
      </c>
      <c r="AC9" s="46">
        <f t="shared" si="0"/>
        <v>4.6050000000000004</v>
      </c>
      <c r="AD9" s="46">
        <f t="shared" si="0"/>
        <v>0</v>
      </c>
      <c r="AE9" s="46">
        <f t="shared" si="0"/>
        <v>0.22</v>
      </c>
      <c r="AF9" s="46">
        <f t="shared" si="0"/>
        <v>1</v>
      </c>
      <c r="AG9" s="46">
        <f t="shared" si="0"/>
        <v>3.83</v>
      </c>
      <c r="AH9" s="46">
        <f t="shared" si="0"/>
        <v>0</v>
      </c>
      <c r="AI9" s="46">
        <f t="shared" si="0"/>
        <v>0</v>
      </c>
      <c r="AJ9" s="46">
        <f t="shared" si="0"/>
        <v>1</v>
      </c>
      <c r="AK9" s="46">
        <f t="shared" si="0"/>
        <v>0.5</v>
      </c>
      <c r="AL9" s="46">
        <f t="shared" si="0"/>
        <v>0</v>
      </c>
      <c r="AM9" s="46">
        <f t="shared" si="0"/>
        <v>0</v>
      </c>
      <c r="AN9" s="46">
        <f t="shared" si="0"/>
        <v>0.12</v>
      </c>
      <c r="AO9" s="46">
        <f t="shared" si="0"/>
        <v>0</v>
      </c>
      <c r="AP9" s="46">
        <f t="shared" si="0"/>
        <v>65.539999999999992</v>
      </c>
      <c r="AQ9" s="46">
        <f t="shared" si="0"/>
        <v>0.1</v>
      </c>
      <c r="AR9" s="46">
        <f t="shared" si="0"/>
        <v>0</v>
      </c>
      <c r="AS9" s="46">
        <f t="shared" si="0"/>
        <v>0</v>
      </c>
      <c r="AT9" s="46">
        <f t="shared" si="0"/>
        <v>2.4500000000000002</v>
      </c>
      <c r="AU9" s="46">
        <f t="shared" si="0"/>
        <v>4.0599999999999996</v>
      </c>
      <c r="AV9" s="46">
        <f t="shared" si="0"/>
        <v>0</v>
      </c>
      <c r="AW9" s="46">
        <f t="shared" si="0"/>
        <v>0</v>
      </c>
      <c r="AX9" s="46">
        <f t="shared" si="0"/>
        <v>5</v>
      </c>
      <c r="AY9" s="46">
        <f t="shared" si="0"/>
        <v>0</v>
      </c>
      <c r="AZ9" s="46">
        <f t="shared" si="0"/>
        <v>0</v>
      </c>
      <c r="BA9" s="46">
        <f t="shared" si="0"/>
        <v>0</v>
      </c>
      <c r="BB9" s="46">
        <f t="shared" si="0"/>
        <v>0</v>
      </c>
      <c r="BC9" s="46">
        <f t="shared" si="0"/>
        <v>0</v>
      </c>
      <c r="BD9" s="47">
        <f>SUM(Q9,BC9)</f>
        <v>203.30499999999998</v>
      </c>
      <c r="BE9" s="46">
        <f t="shared" si="0"/>
        <v>-203.30500000000001</v>
      </c>
      <c r="BF9" s="46">
        <f t="shared" si="0"/>
        <v>2778.2350000000001</v>
      </c>
      <c r="BH9" s="171"/>
    </row>
    <row r="10" spans="1:60" ht="20.25" customHeight="1">
      <c r="A10" s="174" t="s">
        <v>367</v>
      </c>
      <c r="B10" s="21" t="s">
        <v>368</v>
      </c>
      <c r="C10" s="29" t="s">
        <v>303</v>
      </c>
      <c r="D10" s="194">
        <f>SUM(D11:D13)</f>
        <v>149.47</v>
      </c>
      <c r="E10" s="39">
        <f>SUM(J10:P10)</f>
        <v>0</v>
      </c>
      <c r="F10" s="54">
        <f>$D10-$BD10</f>
        <v>115.84</v>
      </c>
      <c r="G10" s="39">
        <f>SUM(G12:G13)</f>
        <v>0</v>
      </c>
      <c r="H10" s="39">
        <f>SUM(H11,H13)</f>
        <v>0</v>
      </c>
      <c r="I10" s="39">
        <f t="shared" ref="I10:P10" si="1">SUM(I11:I13)</f>
        <v>0</v>
      </c>
      <c r="J10" s="39">
        <f t="shared" si="1"/>
        <v>0</v>
      </c>
      <c r="K10" s="39">
        <f t="shared" si="1"/>
        <v>0</v>
      </c>
      <c r="L10" s="39">
        <f t="shared" si="1"/>
        <v>0</v>
      </c>
      <c r="M10" s="39">
        <f t="shared" si="1"/>
        <v>0</v>
      </c>
      <c r="N10" s="39">
        <f t="shared" si="1"/>
        <v>0</v>
      </c>
      <c r="O10" s="39">
        <f t="shared" si="1"/>
        <v>0</v>
      </c>
      <c r="P10" s="39">
        <f t="shared" si="1"/>
        <v>0</v>
      </c>
      <c r="Q10" s="47">
        <f>SUM(Q11:Q13)</f>
        <v>33.630000000000003</v>
      </c>
      <c r="R10" s="47">
        <f>SUM(R11:R13)</f>
        <v>0</v>
      </c>
      <c r="S10" s="47">
        <f t="shared" ref="S10:BF10" si="2">SUM(S11:S13)</f>
        <v>0</v>
      </c>
      <c r="T10" s="47">
        <f t="shared" si="2"/>
        <v>0</v>
      </c>
      <c r="U10" s="47">
        <f t="shared" si="2"/>
        <v>0</v>
      </c>
      <c r="V10" s="47">
        <f t="shared" si="2"/>
        <v>0</v>
      </c>
      <c r="W10" s="47">
        <f t="shared" si="2"/>
        <v>4.83</v>
      </c>
      <c r="X10" s="47">
        <f t="shared" si="2"/>
        <v>1.55</v>
      </c>
      <c r="Y10" s="47">
        <f t="shared" si="2"/>
        <v>0</v>
      </c>
      <c r="Z10" s="47">
        <f t="shared" si="2"/>
        <v>13.55</v>
      </c>
      <c r="AA10" s="47">
        <f t="shared" si="2"/>
        <v>12.63</v>
      </c>
      <c r="AB10" s="47">
        <f t="shared" si="2"/>
        <v>0</v>
      </c>
      <c r="AC10" s="47">
        <f t="shared" si="2"/>
        <v>0</v>
      </c>
      <c r="AD10" s="47">
        <f t="shared" si="2"/>
        <v>0</v>
      </c>
      <c r="AE10" s="47">
        <f t="shared" si="2"/>
        <v>0.22</v>
      </c>
      <c r="AF10" s="47">
        <f t="shared" si="2"/>
        <v>0</v>
      </c>
      <c r="AG10" s="47">
        <f t="shared" si="2"/>
        <v>0.7</v>
      </c>
      <c r="AH10" s="47">
        <f t="shared" si="2"/>
        <v>0</v>
      </c>
      <c r="AI10" s="47">
        <f t="shared" si="2"/>
        <v>0</v>
      </c>
      <c r="AJ10" s="47">
        <f t="shared" si="2"/>
        <v>0</v>
      </c>
      <c r="AK10" s="47">
        <f t="shared" si="2"/>
        <v>0</v>
      </c>
      <c r="AL10" s="47">
        <f t="shared" si="2"/>
        <v>0</v>
      </c>
      <c r="AM10" s="47">
        <f t="shared" si="2"/>
        <v>0</v>
      </c>
      <c r="AN10" s="47">
        <f t="shared" si="2"/>
        <v>0</v>
      </c>
      <c r="AO10" s="47">
        <f t="shared" si="2"/>
        <v>0</v>
      </c>
      <c r="AP10" s="47">
        <f t="shared" si="2"/>
        <v>13.7</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33.630000000000003</v>
      </c>
      <c r="BE10" s="47">
        <f t="shared" si="2"/>
        <v>-33.630000000000003</v>
      </c>
      <c r="BF10" s="47">
        <f t="shared" si="2"/>
        <v>115.83999999999999</v>
      </c>
      <c r="BH10" s="171"/>
    </row>
    <row r="11" spans="1:60" ht="20.25" customHeight="1">
      <c r="A11" s="174" t="s">
        <v>369</v>
      </c>
      <c r="B11" s="175" t="s">
        <v>370</v>
      </c>
      <c r="C11" s="29" t="s">
        <v>304</v>
      </c>
      <c r="D11" s="188">
        <v>146.6</v>
      </c>
      <c r="E11" s="39">
        <f>SUM(H11:P11)</f>
        <v>0</v>
      </c>
      <c r="F11" s="58"/>
      <c r="G11" s="54">
        <f>$D11-$BD11</f>
        <v>115.35</v>
      </c>
      <c r="H11" s="58">
        <v>0</v>
      </c>
      <c r="I11" s="58">
        <v>0</v>
      </c>
      <c r="J11" s="58"/>
      <c r="K11" s="58"/>
      <c r="L11" s="58"/>
      <c r="M11" s="58"/>
      <c r="N11" s="58"/>
      <c r="O11" s="58"/>
      <c r="P11" s="58"/>
      <c r="Q11" s="47">
        <f>SUM(R11:Z11,AL11:BB11)</f>
        <v>31.25</v>
      </c>
      <c r="R11" s="58"/>
      <c r="S11" s="58"/>
      <c r="T11" s="58"/>
      <c r="U11" s="58"/>
      <c r="V11" s="58"/>
      <c r="W11" s="58">
        <v>4.83</v>
      </c>
      <c r="X11" s="58">
        <v>0.75</v>
      </c>
      <c r="Y11" s="58"/>
      <c r="Z11" s="47">
        <f>SUM(AA11:AK11)</f>
        <v>11.97</v>
      </c>
      <c r="AA11" s="58">
        <v>11.47</v>
      </c>
      <c r="AB11" s="58"/>
      <c r="AC11" s="58"/>
      <c r="AD11" s="58"/>
      <c r="AE11" s="58"/>
      <c r="AF11" s="58"/>
      <c r="AG11" s="58">
        <v>0.5</v>
      </c>
      <c r="AH11" s="58"/>
      <c r="AI11" s="58"/>
      <c r="AJ11" s="58"/>
      <c r="AK11" s="58"/>
      <c r="AL11" s="58"/>
      <c r="AM11" s="58"/>
      <c r="AN11" s="58"/>
      <c r="AO11" s="58"/>
      <c r="AP11" s="58">
        <v>13.7</v>
      </c>
      <c r="AQ11" s="58"/>
      <c r="AR11" s="58"/>
      <c r="AS11" s="58"/>
      <c r="AT11" s="58"/>
      <c r="AU11" s="58"/>
      <c r="AV11" s="58"/>
      <c r="AW11" s="58"/>
      <c r="AX11" s="58"/>
      <c r="AY11" s="58"/>
      <c r="AZ11" s="58"/>
      <c r="BA11" s="58"/>
      <c r="BB11" s="58"/>
      <c r="BC11" s="58"/>
      <c r="BD11" s="16">
        <f>SUM(E11,Q11,BC11)</f>
        <v>31.25</v>
      </c>
      <c r="BE11" s="16">
        <f>G60-BD11</f>
        <v>-31.25</v>
      </c>
      <c r="BF11" s="16">
        <f>SUM(D11,BE11)</f>
        <v>115.35</v>
      </c>
      <c r="BH11" s="171"/>
    </row>
    <row r="12" spans="1:60" ht="20.25" customHeight="1">
      <c r="A12" s="174" t="s">
        <v>371</v>
      </c>
      <c r="B12" s="175" t="s">
        <v>372</v>
      </c>
      <c r="C12" s="29" t="s">
        <v>305</v>
      </c>
      <c r="D12" s="188">
        <v>2.87</v>
      </c>
      <c r="E12" s="39">
        <f>SUM(G12,I12:P12)</f>
        <v>0</v>
      </c>
      <c r="F12" s="58"/>
      <c r="G12" s="58"/>
      <c r="H12" s="54">
        <f>$D12-$BD12</f>
        <v>0.49000000000000021</v>
      </c>
      <c r="I12" s="58"/>
      <c r="J12" s="58"/>
      <c r="K12" s="58"/>
      <c r="L12" s="58"/>
      <c r="M12" s="58"/>
      <c r="N12" s="58"/>
      <c r="O12" s="58"/>
      <c r="P12" s="58"/>
      <c r="Q12" s="47">
        <f t="shared" ref="Q12:Q17" si="3">SUM(R12:Z12,AL12:BB12)</f>
        <v>2.38</v>
      </c>
      <c r="R12" s="58"/>
      <c r="S12" s="58"/>
      <c r="T12" s="58"/>
      <c r="U12" s="58"/>
      <c r="V12" s="58"/>
      <c r="W12" s="58"/>
      <c r="X12" s="58">
        <v>0.8</v>
      </c>
      <c r="Y12" s="58"/>
      <c r="Z12" s="47">
        <f t="shared" ref="Z12:Z20" si="4">SUM(AA12:AK12)</f>
        <v>1.5799999999999998</v>
      </c>
      <c r="AA12" s="58">
        <v>1.1599999999999999</v>
      </c>
      <c r="AB12" s="58"/>
      <c r="AC12" s="58"/>
      <c r="AD12" s="58"/>
      <c r="AE12" s="58">
        <v>0.22</v>
      </c>
      <c r="AF12" s="58"/>
      <c r="AG12" s="58">
        <v>0.2</v>
      </c>
      <c r="AH12" s="58"/>
      <c r="AI12" s="58"/>
      <c r="AJ12" s="58"/>
      <c r="AK12" s="58"/>
      <c r="AL12" s="58"/>
      <c r="AM12" s="58"/>
      <c r="AN12" s="58"/>
      <c r="AO12" s="58"/>
      <c r="AP12" s="58"/>
      <c r="AQ12" s="58"/>
      <c r="AR12" s="58"/>
      <c r="AS12" s="58"/>
      <c r="AT12" s="58"/>
      <c r="AU12" s="58"/>
      <c r="AV12" s="58"/>
      <c r="AW12" s="58"/>
      <c r="AX12" s="58"/>
      <c r="AY12" s="58"/>
      <c r="AZ12" s="58"/>
      <c r="BA12" s="58"/>
      <c r="BB12" s="58"/>
      <c r="BC12" s="58">
        <v>0</v>
      </c>
      <c r="BD12" s="16">
        <f t="shared" ref="BD12:BD20" si="5">SUM(E12,Q12,BC12)</f>
        <v>2.38</v>
      </c>
      <c r="BE12" s="16">
        <f>H60-BD12</f>
        <v>-2.38</v>
      </c>
      <c r="BF12" s="16">
        <f t="shared" ref="BF12:BF20" si="6">SUM(D12,BE12)</f>
        <v>0.49000000000000021</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239">
        <v>40.93</v>
      </c>
      <c r="E14" s="39">
        <f>SUM(F14:G14,K14:P14)</f>
        <v>0</v>
      </c>
      <c r="F14" s="58"/>
      <c r="G14" s="58"/>
      <c r="H14" s="58"/>
      <c r="I14" s="58"/>
      <c r="J14" s="54">
        <f>$D14-$BD14</f>
        <v>3.6999999999999957</v>
      </c>
      <c r="K14" s="58"/>
      <c r="L14" s="58"/>
      <c r="M14" s="58"/>
      <c r="N14" s="58"/>
      <c r="O14" s="58"/>
      <c r="P14" s="58"/>
      <c r="Q14" s="47">
        <f t="shared" si="3"/>
        <v>37.230000000000004</v>
      </c>
      <c r="R14" s="58"/>
      <c r="S14" s="58"/>
      <c r="T14" s="58"/>
      <c r="U14" s="58"/>
      <c r="V14" s="58"/>
      <c r="W14" s="58">
        <v>5</v>
      </c>
      <c r="X14" s="58"/>
      <c r="Y14" s="58"/>
      <c r="Z14" s="47">
        <f t="shared" si="4"/>
        <v>21.040000000000003</v>
      </c>
      <c r="AA14" s="58">
        <v>15.55</v>
      </c>
      <c r="AB14" s="58"/>
      <c r="AC14" s="58">
        <v>3.19</v>
      </c>
      <c r="AD14" s="58"/>
      <c r="AE14" s="58"/>
      <c r="AF14" s="58"/>
      <c r="AG14" s="58">
        <v>1.8</v>
      </c>
      <c r="AH14" s="58"/>
      <c r="AI14" s="58"/>
      <c r="AJ14" s="58">
        <v>0.5</v>
      </c>
      <c r="AK14" s="58"/>
      <c r="AL14" s="58"/>
      <c r="AM14" s="58"/>
      <c r="AN14" s="58"/>
      <c r="AO14" s="58"/>
      <c r="AP14" s="58">
        <v>8.35</v>
      </c>
      <c r="AQ14" s="58"/>
      <c r="AR14" s="58"/>
      <c r="AS14" s="58"/>
      <c r="AT14" s="58"/>
      <c r="AU14" s="58">
        <v>0.34</v>
      </c>
      <c r="AV14" s="58"/>
      <c r="AW14" s="58"/>
      <c r="AX14" s="58">
        <v>2.5</v>
      </c>
      <c r="AY14" s="58"/>
      <c r="AZ14" s="58"/>
      <c r="BA14" s="58"/>
      <c r="BB14" s="58"/>
      <c r="BC14" s="58">
        <v>0</v>
      </c>
      <c r="BD14" s="16">
        <f t="shared" si="5"/>
        <v>37.230000000000004</v>
      </c>
      <c r="BE14" s="16">
        <f>J60-BD14</f>
        <v>-37.230000000000004</v>
      </c>
      <c r="BF14" s="16">
        <f t="shared" si="6"/>
        <v>3.6999999999999957</v>
      </c>
      <c r="BH14" s="171"/>
    </row>
    <row r="15" spans="1:60" ht="20.25" customHeight="1">
      <c r="A15" s="21" t="s">
        <v>377</v>
      </c>
      <c r="B15" s="25" t="s">
        <v>378</v>
      </c>
      <c r="C15" s="29" t="s">
        <v>308</v>
      </c>
      <c r="D15" s="188">
        <v>737.13</v>
      </c>
      <c r="E15" s="39">
        <f>SUM(F15:J15,L15:P15)</f>
        <v>0</v>
      </c>
      <c r="F15" s="58"/>
      <c r="G15" s="58"/>
      <c r="H15" s="58"/>
      <c r="I15" s="58"/>
      <c r="J15" s="58"/>
      <c r="K15" s="54">
        <f>$D15-$BD15</f>
        <v>658.29499999999996</v>
      </c>
      <c r="L15" s="58"/>
      <c r="M15" s="58"/>
      <c r="N15" s="58"/>
      <c r="O15" s="58"/>
      <c r="P15" s="58"/>
      <c r="Q15" s="47">
        <f t="shared" si="3"/>
        <v>78.834999999999994</v>
      </c>
      <c r="R15" s="58">
        <v>0.4</v>
      </c>
      <c r="S15" s="58">
        <v>0.16</v>
      </c>
      <c r="T15" s="58"/>
      <c r="U15" s="58"/>
      <c r="V15" s="58"/>
      <c r="W15" s="58">
        <v>10.7</v>
      </c>
      <c r="X15" s="58">
        <v>3.7</v>
      </c>
      <c r="Y15" s="58"/>
      <c r="Z15" s="47">
        <f t="shared" si="4"/>
        <v>31.094999999999999</v>
      </c>
      <c r="AA15" s="58">
        <v>26.67</v>
      </c>
      <c r="AB15" s="58"/>
      <c r="AC15" s="58">
        <v>1.095</v>
      </c>
      <c r="AD15" s="58"/>
      <c r="AE15" s="58"/>
      <c r="AF15" s="58">
        <v>1</v>
      </c>
      <c r="AG15" s="58">
        <v>1.33</v>
      </c>
      <c r="AH15" s="58"/>
      <c r="AI15" s="58"/>
      <c r="AJ15" s="58">
        <v>0.5</v>
      </c>
      <c r="AK15" s="58">
        <v>0.5</v>
      </c>
      <c r="AL15" s="58"/>
      <c r="AM15" s="58"/>
      <c r="AN15" s="58">
        <v>0.12</v>
      </c>
      <c r="AO15" s="58"/>
      <c r="AP15" s="58">
        <v>26.99</v>
      </c>
      <c r="AQ15" s="58">
        <v>0.1</v>
      </c>
      <c r="AR15" s="58"/>
      <c r="AS15" s="58"/>
      <c r="AT15" s="58">
        <v>0.65</v>
      </c>
      <c r="AU15" s="58">
        <v>2.42</v>
      </c>
      <c r="AV15" s="58"/>
      <c r="AW15" s="58"/>
      <c r="AX15" s="58">
        <v>2.5</v>
      </c>
      <c r="AY15" s="58"/>
      <c r="AZ15" s="58"/>
      <c r="BA15" s="58"/>
      <c r="BB15" s="58"/>
      <c r="BC15" s="58">
        <v>0</v>
      </c>
      <c r="BD15" s="16">
        <f t="shared" si="5"/>
        <v>78.834999999999994</v>
      </c>
      <c r="BE15" s="16">
        <f>K60-BD15</f>
        <v>51.864999999999995</v>
      </c>
      <c r="BF15" s="16">
        <f t="shared" si="6"/>
        <v>788.995</v>
      </c>
      <c r="BH15" s="171"/>
    </row>
    <row r="16" spans="1:60" ht="20.25" customHeight="1">
      <c r="A16" s="21" t="s">
        <v>379</v>
      </c>
      <c r="B16" s="21" t="s">
        <v>380</v>
      </c>
      <c r="C16" s="176" t="s">
        <v>309</v>
      </c>
      <c r="D16" s="58"/>
      <c r="E16" s="39">
        <f>SUM(F16:K16,M16:P16)</f>
        <v>0</v>
      </c>
      <c r="F16" s="58"/>
      <c r="G16" s="58"/>
      <c r="H16" s="58"/>
      <c r="I16" s="58"/>
      <c r="J16" s="58"/>
      <c r="K16" s="58"/>
      <c r="L16" s="54">
        <f>$D16-$BD16</f>
        <v>0</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0</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189">
        <v>1960.29</v>
      </c>
      <c r="E18" s="39">
        <f>SUM(F18:M18,O18:P18)</f>
        <v>130.69999999999999</v>
      </c>
      <c r="F18" s="58"/>
      <c r="G18" s="58"/>
      <c r="H18" s="58"/>
      <c r="I18" s="58"/>
      <c r="J18" s="58"/>
      <c r="K18" s="58">
        <v>130.69999999999999</v>
      </c>
      <c r="L18" s="58"/>
      <c r="M18" s="58"/>
      <c r="N18" s="54">
        <f>$D18-$BD18</f>
        <v>1777.93</v>
      </c>
      <c r="O18" s="58"/>
      <c r="P18" s="58"/>
      <c r="Q18" s="47">
        <f>SUM(R18:Z18,AL18:BB18)</f>
        <v>51.66</v>
      </c>
      <c r="R18" s="58">
        <v>2.8</v>
      </c>
      <c r="S18" s="58"/>
      <c r="T18" s="58"/>
      <c r="U18" s="58"/>
      <c r="V18" s="58"/>
      <c r="W18" s="58">
        <v>6</v>
      </c>
      <c r="X18" s="58"/>
      <c r="Y18" s="58"/>
      <c r="Z18" s="47">
        <f t="shared" si="4"/>
        <v>24.06</v>
      </c>
      <c r="AA18" s="58">
        <v>23.74</v>
      </c>
      <c r="AB18" s="58"/>
      <c r="AC18" s="58">
        <v>0.32</v>
      </c>
      <c r="AD18" s="58"/>
      <c r="AE18" s="58"/>
      <c r="AF18" s="58"/>
      <c r="AG18" s="58"/>
      <c r="AH18" s="58"/>
      <c r="AI18" s="58"/>
      <c r="AJ18" s="58"/>
      <c r="AK18" s="58"/>
      <c r="AL18" s="58"/>
      <c r="AM18" s="58"/>
      <c r="AN18" s="58"/>
      <c r="AO18" s="58"/>
      <c r="AP18" s="58">
        <v>15.7</v>
      </c>
      <c r="AQ18" s="58"/>
      <c r="AR18" s="58"/>
      <c r="AS18" s="58"/>
      <c r="AT18" s="58">
        <v>1.8</v>
      </c>
      <c r="AU18" s="58">
        <v>1.3</v>
      </c>
      <c r="AV18" s="58"/>
      <c r="AW18" s="58"/>
      <c r="AX18" s="58"/>
      <c r="AY18" s="58"/>
      <c r="AZ18" s="58"/>
      <c r="BA18" s="58"/>
      <c r="BB18" s="58"/>
      <c r="BC18" s="58">
        <v>0</v>
      </c>
      <c r="BD18" s="16">
        <f t="shared" si="5"/>
        <v>182.35999999999999</v>
      </c>
      <c r="BE18" s="16">
        <f>N60-BD18</f>
        <v>-182.35999999999999</v>
      </c>
      <c r="BF18" s="16">
        <f t="shared" si="6"/>
        <v>1777.93</v>
      </c>
      <c r="BH18" s="171"/>
    </row>
    <row r="19" spans="1:60" ht="20.25" customHeight="1">
      <c r="A19" s="25" t="s">
        <v>385</v>
      </c>
      <c r="B19" s="174" t="s">
        <v>386</v>
      </c>
      <c r="C19" s="29" t="s">
        <v>312</v>
      </c>
      <c r="D19" s="189">
        <v>93.72</v>
      </c>
      <c r="E19" s="39">
        <f>SUM(F19:N19,P19)</f>
        <v>0</v>
      </c>
      <c r="F19" s="58"/>
      <c r="G19" s="58"/>
      <c r="H19" s="58"/>
      <c r="I19" s="58"/>
      <c r="J19" s="58"/>
      <c r="K19" s="58"/>
      <c r="L19" s="58"/>
      <c r="M19" s="58"/>
      <c r="N19" s="58"/>
      <c r="O19" s="54">
        <f>$D19-$BD19</f>
        <v>91.77</v>
      </c>
      <c r="P19" s="58"/>
      <c r="Q19" s="47">
        <f>SUM(R19:Z19,AL19:BB19)</f>
        <v>1.95</v>
      </c>
      <c r="R19" s="58"/>
      <c r="S19" s="58"/>
      <c r="T19" s="58"/>
      <c r="U19" s="58"/>
      <c r="V19" s="58"/>
      <c r="W19" s="58">
        <v>0.1</v>
      </c>
      <c r="X19" s="58">
        <v>0.8</v>
      </c>
      <c r="Y19" s="58"/>
      <c r="Z19" s="47">
        <f t="shared" si="4"/>
        <v>0.25</v>
      </c>
      <c r="AA19" s="58">
        <v>0.25</v>
      </c>
      <c r="AB19" s="58"/>
      <c r="AC19" s="58"/>
      <c r="AD19" s="58"/>
      <c r="AE19" s="58"/>
      <c r="AF19" s="58"/>
      <c r="AG19" s="58"/>
      <c r="AH19" s="58"/>
      <c r="AI19" s="58"/>
      <c r="AJ19" s="58"/>
      <c r="AK19" s="58"/>
      <c r="AL19" s="58"/>
      <c r="AM19" s="58"/>
      <c r="AN19" s="58"/>
      <c r="AO19" s="58"/>
      <c r="AP19" s="58">
        <v>0.8</v>
      </c>
      <c r="AQ19" s="58"/>
      <c r="AR19" s="58"/>
      <c r="AS19" s="58"/>
      <c r="AT19" s="58"/>
      <c r="AU19" s="58"/>
      <c r="AV19" s="58"/>
      <c r="AW19" s="58"/>
      <c r="AX19" s="58"/>
      <c r="AY19" s="58"/>
      <c r="AZ19" s="58"/>
      <c r="BA19" s="58"/>
      <c r="BB19" s="58"/>
      <c r="BC19" s="58">
        <v>0</v>
      </c>
      <c r="BD19" s="16">
        <f t="shared" si="5"/>
        <v>1.95</v>
      </c>
      <c r="BE19" s="16">
        <f>O60-BD19</f>
        <v>-1.95</v>
      </c>
      <c r="BF19" s="16">
        <f t="shared" si="6"/>
        <v>91.77</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0</v>
      </c>
      <c r="BF20" s="16">
        <f t="shared" si="6"/>
        <v>0</v>
      </c>
      <c r="BH20" s="171"/>
    </row>
    <row r="21" spans="1:60" s="170" customFormat="1" ht="20.25" customHeight="1">
      <c r="A21" s="172">
        <v>2</v>
      </c>
      <c r="B21" s="173" t="s">
        <v>389</v>
      </c>
      <c r="C21" s="150" t="s">
        <v>314</v>
      </c>
      <c r="D21" s="38">
        <f>SUM(D22:D30,D42:D58)</f>
        <v>285.32</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285.32</v>
      </c>
      <c r="R21" s="46">
        <f>SUM(R23:R30,R42:R58)</f>
        <v>2.9</v>
      </c>
      <c r="S21" s="46">
        <f>SUM(S22,S24:S30,S42:S58)</f>
        <v>0</v>
      </c>
      <c r="T21" s="46">
        <f>SUM(T22:T23,T25:T30,T42:T58)</f>
        <v>0</v>
      </c>
      <c r="U21" s="46">
        <f>SUM(U22:U24,U26:U30,U42:U58)</f>
        <v>0</v>
      </c>
      <c r="V21" s="46">
        <f>SUM(V22:V25,V27:V30,V42:V58)</f>
        <v>0</v>
      </c>
      <c r="W21" s="46">
        <f>SUM(W22:W26,W28:W30,W42:W58)</f>
        <v>1.02</v>
      </c>
      <c r="X21" s="46">
        <f>SUM(X22:X27,X29:X30,X42:X58)</f>
        <v>0</v>
      </c>
      <c r="Y21" s="46">
        <f>SUM(Y22:Y28,Y30,Y42:Y58)</f>
        <v>0</v>
      </c>
      <c r="Z21" s="47">
        <f t="shared" ref="Z21:Z29" si="8">SUM(AA21:AK21)</f>
        <v>3.01</v>
      </c>
      <c r="AA21" s="46">
        <f t="shared" ref="AA21:AK21" si="9">SUM(AA22:AA30,AA42:AA58)</f>
        <v>1.22</v>
      </c>
      <c r="AB21" s="46">
        <f t="shared" si="9"/>
        <v>0</v>
      </c>
      <c r="AC21" s="46">
        <f t="shared" si="9"/>
        <v>0</v>
      </c>
      <c r="AD21" s="46">
        <f t="shared" si="9"/>
        <v>0</v>
      </c>
      <c r="AE21" s="46">
        <f t="shared" si="9"/>
        <v>1.29</v>
      </c>
      <c r="AF21" s="46">
        <f t="shared" si="9"/>
        <v>0</v>
      </c>
      <c r="AG21" s="46">
        <f t="shared" si="9"/>
        <v>0</v>
      </c>
      <c r="AH21" s="46">
        <f t="shared" si="9"/>
        <v>0</v>
      </c>
      <c r="AI21" s="46">
        <f t="shared" si="9"/>
        <v>0</v>
      </c>
      <c r="AJ21" s="46">
        <f t="shared" si="9"/>
        <v>0</v>
      </c>
      <c r="AK21" s="46">
        <f t="shared" si="9"/>
        <v>0.5</v>
      </c>
      <c r="AL21" s="46">
        <f>SUM(AL22:AL30,AL43:AL58)</f>
        <v>0</v>
      </c>
      <c r="AM21" s="46">
        <f>SUM(AM22:AM30,AM42,AM44:AM58)</f>
        <v>0</v>
      </c>
      <c r="AN21" s="46">
        <f>SUM(AN22:AN30,AN42:AN43,AN45:AN58)</f>
        <v>0</v>
      </c>
      <c r="AO21" s="46">
        <f>SUM(AO22:AO30,AO42:AO44,AO46:AO58)</f>
        <v>0</v>
      </c>
      <c r="AP21" s="46">
        <f>SUM(AP22:AP30,AP42:AP45,AP47:AP58)</f>
        <v>3.35</v>
      </c>
      <c r="AQ21" s="46">
        <f>SUM(AQ22:AQ30,AQ42:AQ46,AQ48:AQ58)</f>
        <v>2.63</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203.30499999999998</v>
      </c>
      <c r="BF21" s="149">
        <f>SUM(BF22:BF30,BF42:BF58)</f>
        <v>488.625</v>
      </c>
      <c r="BH21" s="171"/>
    </row>
    <row r="22" spans="1:60" ht="20.25" customHeight="1">
      <c r="A22" s="178" t="s">
        <v>390</v>
      </c>
      <c r="B22" s="25" t="s">
        <v>391</v>
      </c>
      <c r="C22" s="29" t="s">
        <v>315</v>
      </c>
      <c r="D22" s="190">
        <v>5.98</v>
      </c>
      <c r="E22" s="39">
        <f>SUM(F22:P22)</f>
        <v>0</v>
      </c>
      <c r="F22" s="58"/>
      <c r="G22" s="58"/>
      <c r="H22" s="58"/>
      <c r="I22" s="58"/>
      <c r="J22" s="58"/>
      <c r="K22" s="58"/>
      <c r="L22" s="58"/>
      <c r="M22" s="58"/>
      <c r="N22" s="58"/>
      <c r="O22" s="58"/>
      <c r="P22" s="58"/>
      <c r="Q22" s="47">
        <f>SUM(S22:Z22,AL22:BB22)</f>
        <v>0</v>
      </c>
      <c r="R22" s="54">
        <f>$D22-$BD22</f>
        <v>5.98</v>
      </c>
      <c r="S22" s="58">
        <v>0</v>
      </c>
      <c r="T22" s="58">
        <v>0</v>
      </c>
      <c r="U22" s="58">
        <v>0</v>
      </c>
      <c r="V22" s="58">
        <v>0</v>
      </c>
      <c r="W22" s="58">
        <v>0</v>
      </c>
      <c r="X22" s="58">
        <v>0</v>
      </c>
      <c r="Y22" s="58">
        <v>0</v>
      </c>
      <c r="Z22" s="47">
        <f t="shared" si="8"/>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6.1</v>
      </c>
      <c r="BF22" s="16">
        <f t="shared" ref="BF22:BF29" si="10">SUM(D22,BE22)</f>
        <v>12.08</v>
      </c>
      <c r="BH22" s="171"/>
    </row>
    <row r="23" spans="1:60" ht="20.25" customHeight="1">
      <c r="A23" s="21" t="s">
        <v>392</v>
      </c>
      <c r="B23" s="21" t="s">
        <v>393</v>
      </c>
      <c r="C23" s="29" t="s">
        <v>316</v>
      </c>
      <c r="D23" s="190">
        <v>1.66</v>
      </c>
      <c r="E23" s="39">
        <f t="shared" ref="E23:E29" si="11">SUM(F23:P23)</f>
        <v>0</v>
      </c>
      <c r="F23" s="58"/>
      <c r="G23" s="58"/>
      <c r="H23" s="58"/>
      <c r="I23" s="58"/>
      <c r="J23" s="58"/>
      <c r="K23" s="58"/>
      <c r="L23" s="58"/>
      <c r="M23" s="58"/>
      <c r="N23" s="58"/>
      <c r="O23" s="58"/>
      <c r="P23" s="58"/>
      <c r="Q23" s="47">
        <f>SUM(R23,T23:Z23,AL23:BB23)</f>
        <v>0</v>
      </c>
      <c r="R23" s="58"/>
      <c r="S23" s="54">
        <f>$D23-$BD23</f>
        <v>1.66</v>
      </c>
      <c r="T23" s="58">
        <v>0</v>
      </c>
      <c r="U23" s="58">
        <v>0</v>
      </c>
      <c r="V23" s="58">
        <v>0</v>
      </c>
      <c r="W23" s="58">
        <v>0</v>
      </c>
      <c r="X23" s="58">
        <v>0</v>
      </c>
      <c r="Y23" s="58">
        <v>0</v>
      </c>
      <c r="Z23" s="47">
        <f t="shared" si="8"/>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2">SUM(E23,Q23,BC23)</f>
        <v>0</v>
      </c>
      <c r="BE23" s="16">
        <f>S60-BD23</f>
        <v>0.16</v>
      </c>
      <c r="BF23" s="16">
        <f t="shared" si="10"/>
        <v>1.8199999999999998</v>
      </c>
      <c r="BH23" s="171"/>
    </row>
    <row r="24" spans="1:60" ht="20.25" customHeight="1">
      <c r="A24" s="21" t="s">
        <v>394</v>
      </c>
      <c r="B24" s="25" t="s">
        <v>395</v>
      </c>
      <c r="C24" s="29" t="s">
        <v>317</v>
      </c>
      <c r="D24" s="58"/>
      <c r="E24" s="39">
        <f t="shared" si="11"/>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8"/>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2"/>
        <v>0</v>
      </c>
      <c r="BE24" s="16">
        <f>T60-BD24</f>
        <v>0</v>
      </c>
      <c r="BF24" s="16">
        <f t="shared" si="10"/>
        <v>0</v>
      </c>
      <c r="BH24" s="171"/>
    </row>
    <row r="25" spans="1:60" ht="20.25" customHeight="1">
      <c r="A25" s="21" t="s">
        <v>396</v>
      </c>
      <c r="B25" s="174" t="s">
        <v>397</v>
      </c>
      <c r="C25" s="29" t="s">
        <v>318</v>
      </c>
      <c r="D25" s="58"/>
      <c r="E25" s="39">
        <f t="shared" si="11"/>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8"/>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2"/>
        <v>0</v>
      </c>
      <c r="BE25" s="16">
        <f>U60-BD25</f>
        <v>0</v>
      </c>
      <c r="BF25" s="16">
        <f t="shared" si="10"/>
        <v>0</v>
      </c>
      <c r="BH25" s="171"/>
    </row>
    <row r="26" spans="1:60" ht="20.25" customHeight="1">
      <c r="A26" s="21" t="s">
        <v>398</v>
      </c>
      <c r="B26" s="25" t="s">
        <v>399</v>
      </c>
      <c r="C26" s="29" t="s">
        <v>319</v>
      </c>
      <c r="D26" s="58"/>
      <c r="E26" s="39">
        <f t="shared" si="11"/>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8"/>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2"/>
        <v>0</v>
      </c>
      <c r="BE26" s="16">
        <f>V60-BD26</f>
        <v>0</v>
      </c>
      <c r="BF26" s="16">
        <f t="shared" si="10"/>
        <v>0</v>
      </c>
      <c r="BH26" s="171"/>
    </row>
    <row r="27" spans="1:60" ht="20.25" customHeight="1">
      <c r="A27" s="21" t="s">
        <v>400</v>
      </c>
      <c r="B27" s="174" t="s">
        <v>401</v>
      </c>
      <c r="C27" s="29" t="s">
        <v>320</v>
      </c>
      <c r="D27" s="190">
        <v>10.62</v>
      </c>
      <c r="E27" s="39">
        <f t="shared" si="11"/>
        <v>0</v>
      </c>
      <c r="F27" s="58"/>
      <c r="G27" s="58"/>
      <c r="H27" s="58"/>
      <c r="I27" s="58"/>
      <c r="J27" s="58"/>
      <c r="K27" s="58"/>
      <c r="L27" s="58"/>
      <c r="M27" s="58"/>
      <c r="N27" s="58"/>
      <c r="O27" s="58"/>
      <c r="P27" s="58"/>
      <c r="Q27" s="47">
        <f>SUM(R27:V27,X27:Z27,AL27:BB27)</f>
        <v>0.2</v>
      </c>
      <c r="R27" s="58"/>
      <c r="S27" s="58"/>
      <c r="T27" s="58"/>
      <c r="U27" s="58"/>
      <c r="V27" s="58"/>
      <c r="W27" s="54">
        <f>$D27-$BD27</f>
        <v>10.42</v>
      </c>
      <c r="X27" s="58">
        <v>0</v>
      </c>
      <c r="Y27" s="58">
        <v>0</v>
      </c>
      <c r="Z27" s="47">
        <f t="shared" si="8"/>
        <v>0</v>
      </c>
      <c r="AA27" s="58"/>
      <c r="AB27" s="58"/>
      <c r="AC27" s="58"/>
      <c r="AD27" s="58"/>
      <c r="AE27" s="58"/>
      <c r="AF27" s="58"/>
      <c r="AG27" s="58"/>
      <c r="AH27" s="58"/>
      <c r="AI27" s="58"/>
      <c r="AJ27" s="58"/>
      <c r="AK27" s="58"/>
      <c r="AL27" s="58"/>
      <c r="AM27" s="58"/>
      <c r="AN27" s="58"/>
      <c r="AO27" s="58"/>
      <c r="AP27" s="58">
        <v>0.2</v>
      </c>
      <c r="AQ27" s="58"/>
      <c r="AR27" s="58"/>
      <c r="AS27" s="58"/>
      <c r="AT27" s="58"/>
      <c r="AU27" s="58"/>
      <c r="AV27" s="58"/>
      <c r="AW27" s="58"/>
      <c r="AX27" s="58"/>
      <c r="AY27" s="58"/>
      <c r="AZ27" s="58"/>
      <c r="BA27" s="58"/>
      <c r="BB27" s="58"/>
      <c r="BC27" s="58">
        <v>0</v>
      </c>
      <c r="BD27" s="16">
        <f t="shared" si="12"/>
        <v>0.2</v>
      </c>
      <c r="BE27" s="16">
        <f>W60-BD27</f>
        <v>27.450000000000003</v>
      </c>
      <c r="BF27" s="16">
        <f t="shared" si="10"/>
        <v>38.07</v>
      </c>
      <c r="BH27" s="171"/>
    </row>
    <row r="28" spans="1:60" ht="20.25" customHeight="1">
      <c r="A28" s="21" t="s">
        <v>402</v>
      </c>
      <c r="B28" s="25" t="s">
        <v>403</v>
      </c>
      <c r="C28" s="29" t="s">
        <v>321</v>
      </c>
      <c r="D28" s="190">
        <v>8.93</v>
      </c>
      <c r="E28" s="39">
        <f t="shared" si="11"/>
        <v>0</v>
      </c>
      <c r="F28" s="58"/>
      <c r="G28" s="58"/>
      <c r="H28" s="58"/>
      <c r="I28" s="58"/>
      <c r="J28" s="58"/>
      <c r="K28" s="58"/>
      <c r="L28" s="58"/>
      <c r="M28" s="58"/>
      <c r="N28" s="58"/>
      <c r="O28" s="58"/>
      <c r="P28" s="58"/>
      <c r="Q28" s="47">
        <f>SUM(R28:W28,Y28:Z28,AL28:BB28)</f>
        <v>3.1999999999999997</v>
      </c>
      <c r="R28" s="58">
        <v>2.9</v>
      </c>
      <c r="S28" s="58"/>
      <c r="T28" s="58"/>
      <c r="U28" s="58"/>
      <c r="V28" s="58"/>
      <c r="W28" s="58"/>
      <c r="X28" s="54">
        <f>$D28-$BD28</f>
        <v>5.73</v>
      </c>
      <c r="Y28" s="58">
        <v>0</v>
      </c>
      <c r="Z28" s="47">
        <f t="shared" si="8"/>
        <v>0</v>
      </c>
      <c r="AA28" s="58"/>
      <c r="AB28" s="58"/>
      <c r="AC28" s="58"/>
      <c r="AD28" s="58"/>
      <c r="AE28" s="58"/>
      <c r="AF28" s="58"/>
      <c r="AG28" s="58"/>
      <c r="AH28" s="58"/>
      <c r="AI28" s="58"/>
      <c r="AJ28" s="58"/>
      <c r="AK28" s="58"/>
      <c r="AL28" s="58"/>
      <c r="AM28" s="58"/>
      <c r="AN28" s="58"/>
      <c r="AO28" s="58"/>
      <c r="AP28" s="58"/>
      <c r="AQ28" s="58">
        <v>0.3</v>
      </c>
      <c r="AR28" s="58"/>
      <c r="AS28" s="58"/>
      <c r="AT28" s="58"/>
      <c r="AU28" s="58"/>
      <c r="AV28" s="58"/>
      <c r="AW28" s="58"/>
      <c r="AX28" s="58"/>
      <c r="AY28" s="58"/>
      <c r="AZ28" s="58"/>
      <c r="BA28" s="58"/>
      <c r="BB28" s="58"/>
      <c r="BC28" s="58">
        <v>0</v>
      </c>
      <c r="BD28" s="16">
        <f t="shared" si="12"/>
        <v>3.1999999999999997</v>
      </c>
      <c r="BE28" s="16">
        <f>X60-BD28</f>
        <v>2.85</v>
      </c>
      <c r="BF28" s="16">
        <f t="shared" si="10"/>
        <v>11.78</v>
      </c>
      <c r="BH28" s="171"/>
    </row>
    <row r="29" spans="1:60" ht="20.25" customHeight="1">
      <c r="A29" s="21" t="s">
        <v>404</v>
      </c>
      <c r="B29" s="25" t="s">
        <v>405</v>
      </c>
      <c r="C29" s="29" t="s">
        <v>322</v>
      </c>
      <c r="D29" s="58"/>
      <c r="E29" s="39">
        <f t="shared" si="11"/>
        <v>0</v>
      </c>
      <c r="F29" s="58"/>
      <c r="G29" s="58"/>
      <c r="H29" s="58"/>
      <c r="I29" s="58"/>
      <c r="J29" s="58"/>
      <c r="K29" s="58"/>
      <c r="L29" s="58"/>
      <c r="M29" s="58"/>
      <c r="N29" s="58"/>
      <c r="O29" s="58"/>
      <c r="P29" s="58"/>
      <c r="Q29" s="47">
        <f>SUM(R29:X29,Z29,AL29:BB29)</f>
        <v>0</v>
      </c>
      <c r="R29" s="58"/>
      <c r="S29" s="58"/>
      <c r="T29" s="58"/>
      <c r="U29" s="58"/>
      <c r="V29" s="58"/>
      <c r="W29" s="58"/>
      <c r="X29" s="58"/>
      <c r="Y29" s="54">
        <f>$D29-$BD29</f>
        <v>0</v>
      </c>
      <c r="Z29" s="47">
        <f t="shared" si="8"/>
        <v>0</v>
      </c>
      <c r="AA29" s="58"/>
      <c r="AB29" s="58"/>
      <c r="AC29" s="58"/>
      <c r="AD29" s="58">
        <v>0</v>
      </c>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2"/>
        <v>0</v>
      </c>
      <c r="BE29" s="16">
        <f>Y60-BD29</f>
        <v>0</v>
      </c>
      <c r="BF29" s="16">
        <f t="shared" si="10"/>
        <v>0</v>
      </c>
      <c r="BH29" s="171"/>
    </row>
    <row r="30" spans="1:60" ht="32.450000000000003" customHeight="1">
      <c r="A30" s="21" t="s">
        <v>406</v>
      </c>
      <c r="B30" s="22" t="s">
        <v>407</v>
      </c>
      <c r="C30" s="23" t="s">
        <v>323</v>
      </c>
      <c r="D30" s="39">
        <f>SUM(D31:D41)</f>
        <v>119.5</v>
      </c>
      <c r="E30" s="39">
        <f>SUM(E31:E41)</f>
        <v>0</v>
      </c>
      <c r="F30" s="39">
        <f t="shared" ref="F30:P30" si="13">SUM(F31:F41)</f>
        <v>0</v>
      </c>
      <c r="G30" s="39">
        <f t="shared" si="13"/>
        <v>0</v>
      </c>
      <c r="H30" s="39">
        <f t="shared" si="13"/>
        <v>0</v>
      </c>
      <c r="I30" s="39">
        <f t="shared" si="13"/>
        <v>0</v>
      </c>
      <c r="J30" s="39">
        <f t="shared" si="13"/>
        <v>0</v>
      </c>
      <c r="K30" s="39">
        <f t="shared" si="13"/>
        <v>0</v>
      </c>
      <c r="L30" s="39">
        <f t="shared" si="13"/>
        <v>0</v>
      </c>
      <c r="M30" s="39">
        <f t="shared" si="13"/>
        <v>0</v>
      </c>
      <c r="N30" s="39">
        <f t="shared" si="13"/>
        <v>0</v>
      </c>
      <c r="O30" s="39">
        <f t="shared" si="13"/>
        <v>0</v>
      </c>
      <c r="P30" s="39">
        <f t="shared" si="13"/>
        <v>0</v>
      </c>
      <c r="Q30" s="47">
        <f>SUM(Q31:Q41)</f>
        <v>2.5</v>
      </c>
      <c r="R30" s="47">
        <f>SUM(R31:R41)</f>
        <v>0</v>
      </c>
      <c r="S30" s="47">
        <f t="shared" ref="S30:Y30" si="14">SUM(S31:S41)</f>
        <v>0</v>
      </c>
      <c r="T30" s="47">
        <f t="shared" si="14"/>
        <v>0</v>
      </c>
      <c r="U30" s="47">
        <f t="shared" si="14"/>
        <v>0</v>
      </c>
      <c r="V30" s="47">
        <f t="shared" si="14"/>
        <v>0</v>
      </c>
      <c r="W30" s="47">
        <f t="shared" si="14"/>
        <v>0.02</v>
      </c>
      <c r="X30" s="47">
        <f t="shared" si="14"/>
        <v>0</v>
      </c>
      <c r="Y30" s="47">
        <f t="shared" si="14"/>
        <v>0</v>
      </c>
      <c r="Z30" s="54">
        <f>$D30-$BD30</f>
        <v>117</v>
      </c>
      <c r="AA30" s="47">
        <f>SUM(AA32:AA41)</f>
        <v>0</v>
      </c>
      <c r="AB30" s="47">
        <f>SUM(AB31,AB33:AB41)</f>
        <v>0</v>
      </c>
      <c r="AC30" s="47">
        <f>SUM(AC31:AC32,AC34:AC41)</f>
        <v>0</v>
      </c>
      <c r="AD30" s="47">
        <f>SUM(AD31:AD33,AD35:AD41)</f>
        <v>0</v>
      </c>
      <c r="AE30" s="47">
        <f>SUM(AE31:AE34,AE36:AE41)</f>
        <v>0.35</v>
      </c>
      <c r="AF30" s="47">
        <f>SUM(AF31:AF35,AF37:AF41)</f>
        <v>0</v>
      </c>
      <c r="AG30" s="47">
        <f>SUM(AG31:AG36,AG38:AG41)</f>
        <v>0</v>
      </c>
      <c r="AH30" s="47">
        <f>SUM(AH31:AH37,AH39:AH41)</f>
        <v>0</v>
      </c>
      <c r="AI30" s="47">
        <f>SUM(AI31:AI38,AI40:AI41)</f>
        <v>0</v>
      </c>
      <c r="AJ30" s="47">
        <f>SUM(AJ31:AJ39,AJ41)</f>
        <v>0</v>
      </c>
      <c r="AK30" s="47">
        <f>SUM(AK31:AK40)</f>
        <v>0</v>
      </c>
      <c r="AL30" s="47">
        <f t="shared" ref="AL30:BD30" si="15">SUM(AL31:AL41)</f>
        <v>0</v>
      </c>
      <c r="AM30" s="47">
        <f t="shared" si="15"/>
        <v>0</v>
      </c>
      <c r="AN30" s="47">
        <f t="shared" si="15"/>
        <v>0</v>
      </c>
      <c r="AO30" s="47">
        <f t="shared" si="15"/>
        <v>0</v>
      </c>
      <c r="AP30" s="47">
        <f t="shared" si="15"/>
        <v>0.05</v>
      </c>
      <c r="AQ30" s="47">
        <f t="shared" si="15"/>
        <v>2.08</v>
      </c>
      <c r="AR30" s="47">
        <f t="shared" si="15"/>
        <v>0</v>
      </c>
      <c r="AS30" s="47">
        <f t="shared" si="15"/>
        <v>0</v>
      </c>
      <c r="AT30" s="47">
        <f t="shared" si="15"/>
        <v>0</v>
      </c>
      <c r="AU30" s="47">
        <f t="shared" si="15"/>
        <v>0</v>
      </c>
      <c r="AV30" s="47">
        <f t="shared" si="15"/>
        <v>0</v>
      </c>
      <c r="AW30" s="47">
        <f t="shared" si="15"/>
        <v>0</v>
      </c>
      <c r="AX30" s="47">
        <f t="shared" si="15"/>
        <v>0</v>
      </c>
      <c r="AY30" s="47">
        <f t="shared" si="15"/>
        <v>0</v>
      </c>
      <c r="AZ30" s="47">
        <f t="shared" si="15"/>
        <v>0</v>
      </c>
      <c r="BA30" s="47">
        <f t="shared" si="15"/>
        <v>0</v>
      </c>
      <c r="BB30" s="47">
        <f t="shared" si="15"/>
        <v>0</v>
      </c>
      <c r="BC30" s="47">
        <f t="shared" si="15"/>
        <v>0</v>
      </c>
      <c r="BD30" s="47">
        <f t="shared" si="15"/>
        <v>2.5</v>
      </c>
      <c r="BE30" s="16">
        <f>Z60-BD30</f>
        <v>90.50500000000001</v>
      </c>
      <c r="BF30" s="16">
        <f>SUM(BF31:BF41)</f>
        <v>210.005</v>
      </c>
      <c r="BH30" s="171"/>
    </row>
    <row r="31" spans="1:60" ht="20.25" customHeight="1">
      <c r="A31" s="21" t="s">
        <v>408</v>
      </c>
      <c r="B31" s="25" t="s">
        <v>409</v>
      </c>
      <c r="C31" s="29" t="s">
        <v>324</v>
      </c>
      <c r="D31" s="195">
        <v>87.09</v>
      </c>
      <c r="E31" s="39">
        <f t="shared" ref="E31:E59" si="16">SUM(F31:P31)</f>
        <v>0</v>
      </c>
      <c r="F31" s="58"/>
      <c r="G31" s="58"/>
      <c r="H31" s="58"/>
      <c r="I31" s="58"/>
      <c r="J31" s="58"/>
      <c r="K31" s="58"/>
      <c r="L31" s="58"/>
      <c r="M31" s="58"/>
      <c r="N31" s="58"/>
      <c r="O31" s="58"/>
      <c r="P31" s="58"/>
      <c r="Q31" s="47">
        <f>SUM(R31:Z31,AL31:BB31)</f>
        <v>7.0000000000000007E-2</v>
      </c>
      <c r="R31" s="58"/>
      <c r="S31" s="58"/>
      <c r="T31" s="58"/>
      <c r="U31" s="58"/>
      <c r="V31" s="58"/>
      <c r="W31" s="58">
        <v>0.02</v>
      </c>
      <c r="X31" s="58"/>
      <c r="Y31" s="58"/>
      <c r="Z31" s="47">
        <f>SUM(AB31:AK31)</f>
        <v>0</v>
      </c>
      <c r="AA31" s="54">
        <f>$D31-$BD31</f>
        <v>87.02000000000001</v>
      </c>
      <c r="AB31" s="58"/>
      <c r="AC31" s="58"/>
      <c r="AD31" s="58"/>
      <c r="AE31" s="58"/>
      <c r="AF31" s="58"/>
      <c r="AG31" s="58"/>
      <c r="AH31" s="58"/>
      <c r="AI31" s="58"/>
      <c r="AJ31" s="58"/>
      <c r="AK31" s="58"/>
      <c r="AL31" s="58"/>
      <c r="AM31" s="58"/>
      <c r="AN31" s="58"/>
      <c r="AO31" s="58"/>
      <c r="AP31" s="58">
        <v>0.05</v>
      </c>
      <c r="AQ31" s="58"/>
      <c r="AR31" s="58"/>
      <c r="AS31" s="58"/>
      <c r="AT31" s="58"/>
      <c r="AU31" s="58"/>
      <c r="AV31" s="58"/>
      <c r="AW31" s="58"/>
      <c r="AX31" s="58"/>
      <c r="AY31" s="58"/>
      <c r="AZ31" s="58"/>
      <c r="BA31" s="58"/>
      <c r="BB31" s="58"/>
      <c r="BC31" s="58">
        <v>0</v>
      </c>
      <c r="BD31" s="16">
        <f t="shared" ref="BD31:BD58" si="17">SUM(E31,Q31,BC31)</f>
        <v>7.0000000000000007E-2</v>
      </c>
      <c r="BE31" s="16">
        <f>AA$60-BD31</f>
        <v>79.990000000000009</v>
      </c>
      <c r="BF31" s="16">
        <f t="shared" ref="BF31:BF59" si="18">SUM(D31,BE31)</f>
        <v>167.08</v>
      </c>
      <c r="BH31" s="171"/>
    </row>
    <row r="32" spans="1:60" ht="20.25" customHeight="1">
      <c r="A32" s="21" t="s">
        <v>410</v>
      </c>
      <c r="B32" s="174" t="s">
        <v>411</v>
      </c>
      <c r="C32" s="179" t="s">
        <v>325</v>
      </c>
      <c r="D32" s="195">
        <v>7.12</v>
      </c>
      <c r="E32" s="39">
        <f t="shared" si="16"/>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7.12</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7"/>
        <v>0</v>
      </c>
      <c r="BE32" s="16">
        <f>AB$60-BD32</f>
        <v>0</v>
      </c>
      <c r="BF32" s="16">
        <f t="shared" si="18"/>
        <v>7.12</v>
      </c>
      <c r="BH32" s="171"/>
    </row>
    <row r="33" spans="1:60" ht="20.25" customHeight="1">
      <c r="A33" s="21" t="s">
        <v>412</v>
      </c>
      <c r="B33" s="174" t="s">
        <v>413</v>
      </c>
      <c r="C33" s="29" t="s">
        <v>326</v>
      </c>
      <c r="D33" s="190">
        <v>7.97</v>
      </c>
      <c r="E33" s="39">
        <f t="shared" si="16"/>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7.97</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7"/>
        <v>0</v>
      </c>
      <c r="BE33" s="16">
        <f>AC$60-BD33</f>
        <v>4.6050000000000004</v>
      </c>
      <c r="BF33" s="16">
        <f t="shared" si="18"/>
        <v>12.574999999999999</v>
      </c>
      <c r="BH33" s="171"/>
    </row>
    <row r="34" spans="1:60" ht="20.25" customHeight="1">
      <c r="A34" s="21" t="s">
        <v>414</v>
      </c>
      <c r="B34" s="174" t="s">
        <v>415</v>
      </c>
      <c r="C34" s="29" t="s">
        <v>327</v>
      </c>
      <c r="D34" s="191">
        <v>0.13</v>
      </c>
      <c r="E34" s="39">
        <f t="shared" si="16"/>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0.13</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7"/>
        <v>0</v>
      </c>
      <c r="BE34" s="16">
        <f>AD$60-BD34</f>
        <v>0</v>
      </c>
      <c r="BF34" s="16">
        <f t="shared" si="18"/>
        <v>0.13</v>
      </c>
      <c r="BH34" s="171"/>
    </row>
    <row r="35" spans="1:60" ht="20.25" customHeight="1">
      <c r="A35" s="21" t="s">
        <v>416</v>
      </c>
      <c r="B35" s="174" t="s">
        <v>417</v>
      </c>
      <c r="C35" s="29" t="s">
        <v>328</v>
      </c>
      <c r="D35" s="190">
        <v>3.83</v>
      </c>
      <c r="E35" s="39">
        <f t="shared" si="16"/>
        <v>0</v>
      </c>
      <c r="F35" s="58"/>
      <c r="G35" s="58"/>
      <c r="H35" s="58"/>
      <c r="I35" s="58"/>
      <c r="J35" s="58"/>
      <c r="K35" s="58"/>
      <c r="L35" s="58"/>
      <c r="M35" s="58"/>
      <c r="N35" s="58"/>
      <c r="O35" s="58"/>
      <c r="P35" s="58"/>
      <c r="Q35" s="47">
        <f t="shared" ref="Q35:Q41" si="19">SUM(R35:Z35,AL35:BB35)</f>
        <v>0</v>
      </c>
      <c r="R35" s="58"/>
      <c r="S35" s="58"/>
      <c r="T35" s="58"/>
      <c r="U35" s="58"/>
      <c r="V35" s="58"/>
      <c r="W35" s="58"/>
      <c r="X35" s="58"/>
      <c r="Y35" s="58"/>
      <c r="Z35" s="47">
        <f>SUM(AA35:AD35,AF35:AK35)</f>
        <v>0</v>
      </c>
      <c r="AA35" s="58"/>
      <c r="AB35" s="58"/>
      <c r="AC35" s="58"/>
      <c r="AD35" s="58"/>
      <c r="AE35" s="54">
        <f>$D35-$BD35</f>
        <v>3.83</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7"/>
        <v>0</v>
      </c>
      <c r="BE35" s="16">
        <f>AE$60-BD35</f>
        <v>1.51</v>
      </c>
      <c r="BF35" s="16">
        <f t="shared" si="18"/>
        <v>5.34</v>
      </c>
      <c r="BH35" s="171"/>
    </row>
    <row r="36" spans="1:60" ht="20.25" customHeight="1">
      <c r="A36" s="21" t="s">
        <v>418</v>
      </c>
      <c r="B36" s="174" t="s">
        <v>419</v>
      </c>
      <c r="C36" s="29" t="s">
        <v>329</v>
      </c>
      <c r="D36" s="190">
        <v>3.31</v>
      </c>
      <c r="E36" s="39">
        <f t="shared" si="16"/>
        <v>0</v>
      </c>
      <c r="F36" s="58"/>
      <c r="G36" s="58"/>
      <c r="H36" s="58"/>
      <c r="I36" s="58"/>
      <c r="J36" s="58"/>
      <c r="K36" s="58"/>
      <c r="L36" s="58"/>
      <c r="M36" s="58"/>
      <c r="N36" s="58"/>
      <c r="O36" s="58"/>
      <c r="P36" s="58"/>
      <c r="Q36" s="47">
        <f t="shared" si="19"/>
        <v>0</v>
      </c>
      <c r="R36" s="58"/>
      <c r="S36" s="58"/>
      <c r="T36" s="58"/>
      <c r="U36" s="58"/>
      <c r="V36" s="58"/>
      <c r="W36" s="58"/>
      <c r="X36" s="58"/>
      <c r="Y36" s="58"/>
      <c r="Z36" s="47">
        <f>SUM(AA36:AE36,AG36:AK36)</f>
        <v>0</v>
      </c>
      <c r="AA36" s="58"/>
      <c r="AB36" s="58"/>
      <c r="AC36" s="58"/>
      <c r="AD36" s="58"/>
      <c r="AE36" s="58"/>
      <c r="AF36" s="54">
        <f>$D36-$BD36</f>
        <v>3.31</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7"/>
        <v>0</v>
      </c>
      <c r="BE36" s="16">
        <f>AF$60-BD36</f>
        <v>1</v>
      </c>
      <c r="BF36" s="16">
        <f t="shared" si="18"/>
        <v>4.3100000000000005</v>
      </c>
      <c r="BH36" s="171"/>
    </row>
    <row r="37" spans="1:60" ht="20.25" customHeight="1">
      <c r="A37" s="21" t="s">
        <v>420</v>
      </c>
      <c r="B37" s="174" t="s">
        <v>421</v>
      </c>
      <c r="C37" s="29" t="s">
        <v>330</v>
      </c>
      <c r="D37" s="190">
        <v>9.3800000000000008</v>
      </c>
      <c r="E37" s="39">
        <f t="shared" si="16"/>
        <v>0</v>
      </c>
      <c r="F37" s="58"/>
      <c r="G37" s="58"/>
      <c r="H37" s="58"/>
      <c r="I37" s="58"/>
      <c r="J37" s="58"/>
      <c r="K37" s="58"/>
      <c r="L37" s="58"/>
      <c r="M37" s="58"/>
      <c r="N37" s="58"/>
      <c r="O37" s="58"/>
      <c r="P37" s="58"/>
      <c r="Q37" s="47">
        <f t="shared" si="19"/>
        <v>2.4300000000000002</v>
      </c>
      <c r="R37" s="58"/>
      <c r="S37" s="58"/>
      <c r="T37" s="58"/>
      <c r="U37" s="58"/>
      <c r="V37" s="58"/>
      <c r="W37" s="58"/>
      <c r="X37" s="58"/>
      <c r="Y37" s="58"/>
      <c r="Z37" s="47">
        <f>SUM(AA37:AF37,AH37:AK37)</f>
        <v>0.35</v>
      </c>
      <c r="AA37" s="58"/>
      <c r="AB37" s="58"/>
      <c r="AC37" s="58"/>
      <c r="AD37" s="58"/>
      <c r="AE37" s="58">
        <v>0.35</v>
      </c>
      <c r="AF37" s="58"/>
      <c r="AG37" s="54">
        <f>$D37-$BD37</f>
        <v>6.9500000000000011</v>
      </c>
      <c r="AH37" s="58"/>
      <c r="AI37" s="58"/>
      <c r="AJ37" s="58"/>
      <c r="AK37" s="58"/>
      <c r="AL37" s="58"/>
      <c r="AM37" s="58"/>
      <c r="AN37" s="58"/>
      <c r="AO37" s="58"/>
      <c r="AP37" s="58"/>
      <c r="AQ37" s="58">
        <v>2.08</v>
      </c>
      <c r="AR37" s="58"/>
      <c r="AS37" s="58"/>
      <c r="AT37" s="58"/>
      <c r="AU37" s="58"/>
      <c r="AV37" s="58"/>
      <c r="AW37" s="58"/>
      <c r="AX37" s="58"/>
      <c r="AY37" s="58"/>
      <c r="AZ37" s="58"/>
      <c r="BA37" s="58"/>
      <c r="BB37" s="58"/>
      <c r="BC37" s="58"/>
      <c r="BD37" s="16">
        <f t="shared" si="17"/>
        <v>2.4300000000000002</v>
      </c>
      <c r="BE37" s="16">
        <f>AG$60-BD37</f>
        <v>1.4</v>
      </c>
      <c r="BF37" s="16">
        <f t="shared" si="18"/>
        <v>10.780000000000001</v>
      </c>
      <c r="BH37" s="171"/>
    </row>
    <row r="38" spans="1:60" ht="20.25" customHeight="1">
      <c r="A38" s="21" t="s">
        <v>422</v>
      </c>
      <c r="B38" s="174" t="s">
        <v>423</v>
      </c>
      <c r="C38" s="29" t="s">
        <v>331</v>
      </c>
      <c r="D38" s="190">
        <v>0.04</v>
      </c>
      <c r="E38" s="39">
        <f t="shared" si="16"/>
        <v>0</v>
      </c>
      <c r="F38" s="58"/>
      <c r="G38" s="58"/>
      <c r="H38" s="58"/>
      <c r="I38" s="58"/>
      <c r="J38" s="58"/>
      <c r="K38" s="58"/>
      <c r="L38" s="58"/>
      <c r="M38" s="58"/>
      <c r="N38" s="58"/>
      <c r="O38" s="58"/>
      <c r="P38" s="58"/>
      <c r="Q38" s="47">
        <f t="shared" si="19"/>
        <v>0</v>
      </c>
      <c r="R38" s="58"/>
      <c r="S38" s="58"/>
      <c r="T38" s="58"/>
      <c r="U38" s="58"/>
      <c r="V38" s="58"/>
      <c r="W38" s="58"/>
      <c r="X38" s="58"/>
      <c r="Y38" s="58"/>
      <c r="Z38" s="47">
        <f>SUM(AA38:AG38,AI38:AK38)</f>
        <v>0</v>
      </c>
      <c r="AA38" s="58"/>
      <c r="AB38" s="58"/>
      <c r="AC38" s="58"/>
      <c r="AD38" s="58"/>
      <c r="AE38" s="58"/>
      <c r="AF38" s="58"/>
      <c r="AG38" s="58"/>
      <c r="AH38" s="54">
        <f>$D38-$BD38</f>
        <v>0.04</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7"/>
        <v>0</v>
      </c>
      <c r="BE38" s="16">
        <f>AH$60-BD38</f>
        <v>0</v>
      </c>
      <c r="BF38" s="16">
        <f t="shared" si="18"/>
        <v>0.04</v>
      </c>
      <c r="BH38" s="171"/>
    </row>
    <row r="39" spans="1:60" ht="20.25" customHeight="1">
      <c r="A39" s="21" t="s">
        <v>424</v>
      </c>
      <c r="B39" s="174" t="s">
        <v>425</v>
      </c>
      <c r="C39" s="29" t="s">
        <v>332</v>
      </c>
      <c r="D39" s="58"/>
      <c r="E39" s="39">
        <f t="shared" si="16"/>
        <v>0</v>
      </c>
      <c r="F39" s="58"/>
      <c r="G39" s="58"/>
      <c r="H39" s="58"/>
      <c r="I39" s="58"/>
      <c r="J39" s="58"/>
      <c r="K39" s="58"/>
      <c r="L39" s="58"/>
      <c r="M39" s="58"/>
      <c r="N39" s="58"/>
      <c r="O39" s="58"/>
      <c r="P39" s="58"/>
      <c r="Q39" s="47">
        <f t="shared" si="19"/>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7"/>
        <v>0</v>
      </c>
      <c r="BE39" s="16">
        <f>AI$60-BD39</f>
        <v>0</v>
      </c>
      <c r="BF39" s="16">
        <f t="shared" si="18"/>
        <v>0</v>
      </c>
      <c r="BH39" s="171"/>
    </row>
    <row r="40" spans="1:60" ht="20.25" customHeight="1">
      <c r="A40" s="21" t="s">
        <v>426</v>
      </c>
      <c r="B40" s="174" t="s">
        <v>427</v>
      </c>
      <c r="C40" s="29" t="s">
        <v>333</v>
      </c>
      <c r="D40" s="58"/>
      <c r="E40" s="39">
        <f t="shared" si="16"/>
        <v>0</v>
      </c>
      <c r="F40" s="58"/>
      <c r="G40" s="58"/>
      <c r="H40" s="58"/>
      <c r="I40" s="58"/>
      <c r="J40" s="58"/>
      <c r="K40" s="58"/>
      <c r="L40" s="58"/>
      <c r="M40" s="58"/>
      <c r="N40" s="58"/>
      <c r="O40" s="58"/>
      <c r="P40" s="58"/>
      <c r="Q40" s="47">
        <f t="shared" si="19"/>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7"/>
        <v>0</v>
      </c>
      <c r="BE40" s="16">
        <f>AJ$60-BD40</f>
        <v>1</v>
      </c>
      <c r="BF40" s="16">
        <f t="shared" si="18"/>
        <v>1</v>
      </c>
      <c r="BH40" s="171"/>
    </row>
    <row r="41" spans="1:60" ht="20.25" customHeight="1">
      <c r="A41" s="21" t="s">
        <v>428</v>
      </c>
      <c r="B41" s="174" t="s">
        <v>429</v>
      </c>
      <c r="C41" s="29" t="s">
        <v>334</v>
      </c>
      <c r="D41" s="191">
        <v>0.63</v>
      </c>
      <c r="E41" s="39">
        <f t="shared" si="16"/>
        <v>0</v>
      </c>
      <c r="F41" s="58"/>
      <c r="G41" s="58"/>
      <c r="H41" s="58"/>
      <c r="I41" s="58"/>
      <c r="J41" s="58"/>
      <c r="K41" s="58"/>
      <c r="L41" s="58"/>
      <c r="M41" s="58"/>
      <c r="N41" s="58"/>
      <c r="O41" s="58"/>
      <c r="P41" s="58"/>
      <c r="Q41" s="47">
        <f t="shared" si="19"/>
        <v>0</v>
      </c>
      <c r="R41" s="58"/>
      <c r="S41" s="58"/>
      <c r="T41" s="58"/>
      <c r="U41" s="58"/>
      <c r="V41" s="58"/>
      <c r="W41" s="58"/>
      <c r="X41" s="58"/>
      <c r="Y41" s="58"/>
      <c r="Z41" s="47">
        <f>SUM(AA41:AJ41)</f>
        <v>0</v>
      </c>
      <c r="AA41" s="58"/>
      <c r="AB41" s="58"/>
      <c r="AC41" s="58"/>
      <c r="AD41" s="58"/>
      <c r="AE41" s="58"/>
      <c r="AF41" s="58"/>
      <c r="AG41" s="58"/>
      <c r="AH41" s="58"/>
      <c r="AI41" s="58"/>
      <c r="AJ41" s="58"/>
      <c r="AK41" s="54">
        <f>$D41-$BD41</f>
        <v>0.63</v>
      </c>
      <c r="AL41" s="58"/>
      <c r="AM41" s="58"/>
      <c r="AN41" s="58"/>
      <c r="AO41" s="58"/>
      <c r="AP41" s="58"/>
      <c r="AQ41" s="58"/>
      <c r="AR41" s="58"/>
      <c r="AS41" s="58"/>
      <c r="AT41" s="58"/>
      <c r="AU41" s="58"/>
      <c r="AV41" s="58"/>
      <c r="AW41" s="58"/>
      <c r="AX41" s="58"/>
      <c r="AY41" s="58"/>
      <c r="AZ41" s="58"/>
      <c r="BA41" s="58"/>
      <c r="BB41" s="58"/>
      <c r="BC41" s="58"/>
      <c r="BD41" s="16">
        <f t="shared" si="17"/>
        <v>0</v>
      </c>
      <c r="BE41" s="16">
        <f>AK$60-BD41</f>
        <v>1</v>
      </c>
      <c r="BF41" s="16">
        <f t="shared" si="18"/>
        <v>1.63</v>
      </c>
      <c r="BH41" s="171"/>
    </row>
    <row r="42" spans="1:60" ht="20.25" customHeight="1">
      <c r="A42" s="25" t="s">
        <v>430</v>
      </c>
      <c r="B42" s="180" t="s">
        <v>431</v>
      </c>
      <c r="C42" s="29" t="s">
        <v>335</v>
      </c>
      <c r="D42" s="58"/>
      <c r="E42" s="39">
        <f t="shared" si="16"/>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20">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7"/>
        <v>0</v>
      </c>
      <c r="BE42" s="16">
        <f>AL$60-BD42</f>
        <v>0</v>
      </c>
      <c r="BF42" s="16">
        <f t="shared" si="18"/>
        <v>0</v>
      </c>
      <c r="BH42" s="171"/>
    </row>
    <row r="43" spans="1:60" ht="20.25" customHeight="1">
      <c r="A43" s="25" t="s">
        <v>432</v>
      </c>
      <c r="B43" s="21" t="s">
        <v>433</v>
      </c>
      <c r="C43" s="29" t="s">
        <v>336</v>
      </c>
      <c r="D43" s="58"/>
      <c r="E43" s="39">
        <f t="shared" si="16"/>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20"/>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7"/>
        <v>0</v>
      </c>
      <c r="BE43" s="16">
        <f>AM$60-BD43</f>
        <v>0</v>
      </c>
      <c r="BF43" s="16">
        <f t="shared" si="18"/>
        <v>0</v>
      </c>
      <c r="BH43" s="171"/>
    </row>
    <row r="44" spans="1:60" ht="20.25" customHeight="1">
      <c r="A44" s="25" t="s">
        <v>434</v>
      </c>
      <c r="B44" s="25" t="s">
        <v>435</v>
      </c>
      <c r="C44" s="29" t="s">
        <v>337</v>
      </c>
      <c r="D44" s="58"/>
      <c r="E44" s="39">
        <f t="shared" si="16"/>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20"/>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7"/>
        <v>0</v>
      </c>
      <c r="BE44" s="16">
        <f>AN$60-BD44</f>
        <v>0.12</v>
      </c>
      <c r="BF44" s="16">
        <f t="shared" si="18"/>
        <v>0.12</v>
      </c>
      <c r="BH44" s="171"/>
    </row>
    <row r="45" spans="1:60" ht="20.25" customHeight="1">
      <c r="A45" s="21" t="s">
        <v>436</v>
      </c>
      <c r="B45" s="25" t="s">
        <v>437</v>
      </c>
      <c r="C45" s="29" t="s">
        <v>338</v>
      </c>
      <c r="D45" s="196"/>
      <c r="E45" s="39">
        <f t="shared" si="16"/>
        <v>0</v>
      </c>
      <c r="F45" s="58"/>
      <c r="G45" s="58"/>
      <c r="H45" s="58"/>
      <c r="I45" s="58"/>
      <c r="J45" s="58"/>
      <c r="K45" s="58"/>
      <c r="L45" s="58"/>
      <c r="M45" s="58"/>
      <c r="N45" s="58"/>
      <c r="O45" s="58"/>
      <c r="P45" s="58"/>
      <c r="Q45" s="47">
        <f>SUM(R45:Z45,AL45:AN45,AP45:BB45)</f>
        <v>0</v>
      </c>
      <c r="R45" s="58"/>
      <c r="S45" s="58"/>
      <c r="T45" s="58"/>
      <c r="U45" s="58"/>
      <c r="V45" s="58"/>
      <c r="W45" s="58"/>
      <c r="X45" s="58"/>
      <c r="Y45" s="58"/>
      <c r="Z45" s="47">
        <f t="shared" si="20"/>
        <v>0</v>
      </c>
      <c r="AA45" s="58"/>
      <c r="AB45" s="58"/>
      <c r="AC45" s="58"/>
      <c r="AD45" s="58"/>
      <c r="AE45" s="58"/>
      <c r="AF45" s="58"/>
      <c r="AG45" s="58"/>
      <c r="AH45" s="58"/>
      <c r="AI45" s="58"/>
      <c r="AJ45" s="58"/>
      <c r="AK45" s="58"/>
      <c r="AL45" s="58"/>
      <c r="AM45" s="58"/>
      <c r="AN45" s="58"/>
      <c r="AO45" s="54">
        <f>$D45-$BD45</f>
        <v>0</v>
      </c>
      <c r="AP45" s="58"/>
      <c r="AQ45" s="58"/>
      <c r="AR45" s="58"/>
      <c r="AS45" s="58"/>
      <c r="AT45" s="58"/>
      <c r="AU45" s="58"/>
      <c r="AV45" s="58"/>
      <c r="AW45" s="58"/>
      <c r="AX45" s="58"/>
      <c r="AY45" s="58"/>
      <c r="AZ45" s="58"/>
      <c r="BA45" s="58"/>
      <c r="BB45" s="58"/>
      <c r="BC45" s="58">
        <v>0</v>
      </c>
      <c r="BD45" s="16">
        <f t="shared" si="17"/>
        <v>0</v>
      </c>
      <c r="BE45" s="16">
        <f>AO$60-BD45</f>
        <v>0</v>
      </c>
      <c r="BF45" s="16">
        <f t="shared" si="18"/>
        <v>0</v>
      </c>
      <c r="BH45" s="171"/>
    </row>
    <row r="46" spans="1:60" ht="20.25" customHeight="1">
      <c r="A46" s="21" t="s">
        <v>438</v>
      </c>
      <c r="B46" s="25" t="s">
        <v>439</v>
      </c>
      <c r="C46" s="29" t="s">
        <v>339</v>
      </c>
      <c r="D46" s="190">
        <v>52.2</v>
      </c>
      <c r="E46" s="39">
        <f t="shared" si="16"/>
        <v>0</v>
      </c>
      <c r="F46" s="58"/>
      <c r="G46" s="58"/>
      <c r="H46" s="58"/>
      <c r="I46" s="58"/>
      <c r="J46" s="58"/>
      <c r="K46" s="58"/>
      <c r="L46" s="58"/>
      <c r="M46" s="58"/>
      <c r="N46" s="58"/>
      <c r="O46" s="58"/>
      <c r="P46" s="58"/>
      <c r="Q46" s="47">
        <f>SUM(R46:Z46,AL46:AO46,AQ46:BB46)</f>
        <v>1.72</v>
      </c>
      <c r="R46" s="58"/>
      <c r="S46" s="58"/>
      <c r="T46" s="58"/>
      <c r="U46" s="58"/>
      <c r="V46" s="58"/>
      <c r="W46" s="58"/>
      <c r="X46" s="58"/>
      <c r="Y46" s="58"/>
      <c r="Z46" s="47">
        <f t="shared" si="20"/>
        <v>1.72</v>
      </c>
      <c r="AA46" s="58">
        <v>1.22</v>
      </c>
      <c r="AB46" s="58"/>
      <c r="AC46" s="58"/>
      <c r="AD46" s="58"/>
      <c r="AE46" s="58"/>
      <c r="AF46" s="58"/>
      <c r="AG46" s="58"/>
      <c r="AH46" s="58"/>
      <c r="AI46" s="58"/>
      <c r="AJ46" s="58"/>
      <c r="AK46" s="58">
        <v>0.5</v>
      </c>
      <c r="AL46" s="58"/>
      <c r="AM46" s="58"/>
      <c r="AN46" s="58"/>
      <c r="AO46" s="58"/>
      <c r="AP46" s="54">
        <f>$D46-$BD46</f>
        <v>50.480000000000004</v>
      </c>
      <c r="AQ46" s="58"/>
      <c r="AR46" s="58"/>
      <c r="AS46" s="58"/>
      <c r="AT46" s="58"/>
      <c r="AU46" s="58"/>
      <c r="AV46" s="58"/>
      <c r="AW46" s="58"/>
      <c r="AX46" s="58"/>
      <c r="AY46" s="58"/>
      <c r="AZ46" s="58"/>
      <c r="BA46" s="58"/>
      <c r="BB46" s="58"/>
      <c r="BC46" s="58"/>
      <c r="BD46" s="16">
        <f t="shared" si="17"/>
        <v>1.72</v>
      </c>
      <c r="BE46" s="16">
        <f>AP$60-BD46</f>
        <v>67.169999999999987</v>
      </c>
      <c r="BF46" s="16">
        <f t="shared" si="18"/>
        <v>119.36999999999999</v>
      </c>
      <c r="BH46" s="171"/>
    </row>
    <row r="47" spans="1:60" ht="20.25" customHeight="1">
      <c r="A47" s="174" t="s">
        <v>440</v>
      </c>
      <c r="B47" s="25" t="s">
        <v>441</v>
      </c>
      <c r="C47" s="29" t="s">
        <v>340</v>
      </c>
      <c r="D47" s="190">
        <v>8.0299999999999994</v>
      </c>
      <c r="E47" s="39">
        <f t="shared" si="16"/>
        <v>0</v>
      </c>
      <c r="F47" s="58"/>
      <c r="G47" s="58"/>
      <c r="H47" s="58"/>
      <c r="I47" s="58"/>
      <c r="J47" s="58"/>
      <c r="K47" s="58"/>
      <c r="L47" s="58"/>
      <c r="M47" s="58"/>
      <c r="N47" s="58"/>
      <c r="O47" s="58"/>
      <c r="P47" s="58"/>
      <c r="Q47" s="47">
        <f>SUM(R47:Z47,AL47:AP47,AR47:BB47)</f>
        <v>1.44</v>
      </c>
      <c r="R47" s="58"/>
      <c r="S47" s="58"/>
      <c r="T47" s="58"/>
      <c r="U47" s="58"/>
      <c r="V47" s="58"/>
      <c r="W47" s="58">
        <v>1</v>
      </c>
      <c r="X47" s="58"/>
      <c r="Y47" s="58"/>
      <c r="Z47" s="47">
        <f t="shared" si="20"/>
        <v>0.44</v>
      </c>
      <c r="AA47" s="58"/>
      <c r="AB47" s="58"/>
      <c r="AC47" s="58"/>
      <c r="AD47" s="58"/>
      <c r="AE47" s="58">
        <v>0.44</v>
      </c>
      <c r="AF47" s="58"/>
      <c r="AG47" s="58"/>
      <c r="AH47" s="58"/>
      <c r="AI47" s="58"/>
      <c r="AJ47" s="58"/>
      <c r="AK47" s="58"/>
      <c r="AL47" s="58"/>
      <c r="AM47" s="58"/>
      <c r="AN47" s="58"/>
      <c r="AO47" s="58"/>
      <c r="AP47" s="58"/>
      <c r="AQ47" s="54">
        <f>$D47-$BD47</f>
        <v>6.59</v>
      </c>
      <c r="AR47" s="58"/>
      <c r="AS47" s="58"/>
      <c r="AT47" s="58"/>
      <c r="AU47" s="58"/>
      <c r="AV47" s="58"/>
      <c r="AW47" s="58"/>
      <c r="AX47" s="58"/>
      <c r="AY47" s="58"/>
      <c r="AZ47" s="58"/>
      <c r="BA47" s="58"/>
      <c r="BB47" s="58"/>
      <c r="BC47" s="58"/>
      <c r="BD47" s="16">
        <f t="shared" si="17"/>
        <v>1.44</v>
      </c>
      <c r="BE47" s="16">
        <f>AQ$60-BD47</f>
        <v>1.29</v>
      </c>
      <c r="BF47" s="16">
        <f t="shared" si="18"/>
        <v>9.32</v>
      </c>
      <c r="BH47" s="171"/>
    </row>
    <row r="48" spans="1:60" ht="20.25" customHeight="1">
      <c r="A48" s="174" t="s">
        <v>442</v>
      </c>
      <c r="B48" s="181" t="s">
        <v>443</v>
      </c>
      <c r="C48" s="29" t="s">
        <v>341</v>
      </c>
      <c r="D48" s="58">
        <v>0</v>
      </c>
      <c r="E48" s="39">
        <f t="shared" si="16"/>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20"/>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7"/>
        <v>0</v>
      </c>
      <c r="BE48" s="16">
        <f>AR$60-BD48</f>
        <v>0</v>
      </c>
      <c r="BF48" s="16">
        <f t="shared" si="18"/>
        <v>0</v>
      </c>
      <c r="BH48" s="171"/>
    </row>
    <row r="49" spans="1:60" ht="20.25" customHeight="1">
      <c r="A49" s="174" t="s">
        <v>444</v>
      </c>
      <c r="B49" s="181" t="s">
        <v>445</v>
      </c>
      <c r="C49" s="29" t="s">
        <v>342</v>
      </c>
      <c r="D49" s="58">
        <v>0</v>
      </c>
      <c r="E49" s="39">
        <f t="shared" si="16"/>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20"/>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7"/>
        <v>0</v>
      </c>
      <c r="BE49" s="16">
        <f>AS$60-BD49</f>
        <v>0</v>
      </c>
      <c r="BF49" s="16">
        <f t="shared" si="18"/>
        <v>0</v>
      </c>
      <c r="BH49" s="171"/>
    </row>
    <row r="50" spans="1:60" ht="20.25" customHeight="1">
      <c r="A50" s="21" t="s">
        <v>446</v>
      </c>
      <c r="B50" s="21" t="s">
        <v>447</v>
      </c>
      <c r="C50" s="29" t="s">
        <v>343</v>
      </c>
      <c r="D50" s="191">
        <v>0.17</v>
      </c>
      <c r="E50" s="39">
        <f t="shared" si="16"/>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20"/>
        <v>0</v>
      </c>
      <c r="AA50" s="58"/>
      <c r="AB50" s="58"/>
      <c r="AC50" s="58"/>
      <c r="AD50" s="58"/>
      <c r="AE50" s="58"/>
      <c r="AF50" s="58"/>
      <c r="AG50" s="58"/>
      <c r="AH50" s="58"/>
      <c r="AI50" s="58"/>
      <c r="AJ50" s="58"/>
      <c r="AK50" s="58"/>
      <c r="AL50" s="58"/>
      <c r="AM50" s="58"/>
      <c r="AN50" s="58"/>
      <c r="AO50" s="58"/>
      <c r="AP50" s="58"/>
      <c r="AQ50" s="58"/>
      <c r="AR50" s="58"/>
      <c r="AS50" s="58"/>
      <c r="AT50" s="54">
        <f>$D50-$BD50</f>
        <v>0.17</v>
      </c>
      <c r="AU50" s="58">
        <v>0</v>
      </c>
      <c r="AV50" s="58">
        <v>0</v>
      </c>
      <c r="AW50" s="58">
        <v>0</v>
      </c>
      <c r="AX50" s="58">
        <v>0</v>
      </c>
      <c r="AY50" s="58">
        <v>0</v>
      </c>
      <c r="AZ50" s="58">
        <v>0</v>
      </c>
      <c r="BA50" s="58">
        <v>0</v>
      </c>
      <c r="BB50" s="58">
        <v>0</v>
      </c>
      <c r="BC50" s="58">
        <v>0</v>
      </c>
      <c r="BD50" s="16">
        <f t="shared" si="17"/>
        <v>0</v>
      </c>
      <c r="BE50" s="16">
        <f>AT$60-BD50</f>
        <v>2.4500000000000002</v>
      </c>
      <c r="BF50" s="16">
        <f t="shared" si="18"/>
        <v>2.62</v>
      </c>
      <c r="BH50" s="171"/>
    </row>
    <row r="51" spans="1:60" ht="34.15" customHeight="1">
      <c r="A51" s="21" t="s">
        <v>448</v>
      </c>
      <c r="B51" s="28" t="s">
        <v>449</v>
      </c>
      <c r="C51" s="29" t="s">
        <v>344</v>
      </c>
      <c r="D51" s="190">
        <v>7.78</v>
      </c>
      <c r="E51" s="39">
        <f t="shared" si="16"/>
        <v>0</v>
      </c>
      <c r="F51" s="58"/>
      <c r="G51" s="58"/>
      <c r="H51" s="58"/>
      <c r="I51" s="58"/>
      <c r="J51" s="58"/>
      <c r="K51" s="58"/>
      <c r="L51" s="58"/>
      <c r="M51" s="58"/>
      <c r="N51" s="58"/>
      <c r="O51" s="58"/>
      <c r="P51" s="58"/>
      <c r="Q51" s="47">
        <f>SUM(R51:Z51,AL51:AT51,AV51:BB51)</f>
        <v>0.6</v>
      </c>
      <c r="R51" s="58"/>
      <c r="S51" s="58"/>
      <c r="T51" s="58"/>
      <c r="U51" s="58"/>
      <c r="V51" s="58"/>
      <c r="W51" s="58"/>
      <c r="X51" s="58"/>
      <c r="Y51" s="58"/>
      <c r="Z51" s="47">
        <f t="shared" si="20"/>
        <v>0.5</v>
      </c>
      <c r="AA51" s="58"/>
      <c r="AB51" s="58"/>
      <c r="AC51" s="58"/>
      <c r="AD51" s="58"/>
      <c r="AE51" s="58">
        <v>0.5</v>
      </c>
      <c r="AF51" s="58"/>
      <c r="AG51" s="58"/>
      <c r="AH51" s="58"/>
      <c r="AI51" s="58"/>
      <c r="AJ51" s="58"/>
      <c r="AK51" s="58"/>
      <c r="AL51" s="58"/>
      <c r="AM51" s="58"/>
      <c r="AN51" s="58"/>
      <c r="AO51" s="58"/>
      <c r="AP51" s="58"/>
      <c r="AQ51" s="58">
        <v>0.1</v>
      </c>
      <c r="AR51" s="58"/>
      <c r="AS51" s="58"/>
      <c r="AT51" s="58"/>
      <c r="AU51" s="54">
        <f>$D51-$BD51</f>
        <v>7.1800000000000006</v>
      </c>
      <c r="AV51" s="58">
        <v>0</v>
      </c>
      <c r="AW51" s="58">
        <v>0</v>
      </c>
      <c r="AX51" s="58">
        <v>0</v>
      </c>
      <c r="AY51" s="58">
        <v>0</v>
      </c>
      <c r="AZ51" s="58">
        <v>0</v>
      </c>
      <c r="BA51" s="58">
        <v>0</v>
      </c>
      <c r="BB51" s="58">
        <v>0</v>
      </c>
      <c r="BC51" s="58">
        <v>0</v>
      </c>
      <c r="BD51" s="16">
        <f t="shared" si="17"/>
        <v>0.6</v>
      </c>
      <c r="BE51" s="16">
        <f>AU$60-BD51</f>
        <v>3.4599999999999995</v>
      </c>
      <c r="BF51" s="16">
        <f t="shared" si="18"/>
        <v>11.24</v>
      </c>
      <c r="BH51" s="171"/>
    </row>
    <row r="52" spans="1:60" ht="20.25" customHeight="1">
      <c r="A52" s="21" t="s">
        <v>450</v>
      </c>
      <c r="B52" s="25" t="s">
        <v>451</v>
      </c>
      <c r="C52" s="29" t="s">
        <v>345</v>
      </c>
      <c r="D52" s="58"/>
      <c r="E52" s="39">
        <f t="shared" si="16"/>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20"/>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7"/>
        <v>0</v>
      </c>
      <c r="BE52" s="16">
        <f>AV$60-BD52</f>
        <v>0</v>
      </c>
      <c r="BF52" s="16">
        <f t="shared" si="18"/>
        <v>0</v>
      </c>
      <c r="BH52" s="171"/>
    </row>
    <row r="53" spans="1:60" ht="20.25" customHeight="1">
      <c r="A53" s="21" t="s">
        <v>452</v>
      </c>
      <c r="B53" s="174" t="s">
        <v>453</v>
      </c>
      <c r="C53" s="29" t="s">
        <v>346</v>
      </c>
      <c r="D53" s="58"/>
      <c r="E53" s="39">
        <f t="shared" si="16"/>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20"/>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7"/>
        <v>0</v>
      </c>
      <c r="BE53" s="16">
        <f>AW$60-BD53</f>
        <v>0</v>
      </c>
      <c r="BF53" s="16">
        <f t="shared" si="18"/>
        <v>0</v>
      </c>
      <c r="BH53" s="171"/>
    </row>
    <row r="54" spans="1:60" ht="20.25" customHeight="1">
      <c r="A54" s="21" t="s">
        <v>454</v>
      </c>
      <c r="B54" s="174" t="s">
        <v>455</v>
      </c>
      <c r="C54" s="29" t="s">
        <v>347</v>
      </c>
      <c r="D54" s="190">
        <v>0.38</v>
      </c>
      <c r="E54" s="39">
        <f t="shared" si="16"/>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20"/>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0.38</v>
      </c>
      <c r="AY54" s="58"/>
      <c r="AZ54" s="58"/>
      <c r="BA54" s="58"/>
      <c r="BB54" s="58"/>
      <c r="BC54" s="58"/>
      <c r="BD54" s="16">
        <f t="shared" si="17"/>
        <v>0</v>
      </c>
      <c r="BE54" s="16">
        <f>AX$60-BD54</f>
        <v>5</v>
      </c>
      <c r="BF54" s="16">
        <f t="shared" si="18"/>
        <v>5.38</v>
      </c>
      <c r="BH54" s="171"/>
    </row>
    <row r="55" spans="1:60" ht="20.25" customHeight="1">
      <c r="A55" s="21" t="s">
        <v>456</v>
      </c>
      <c r="B55" s="174" t="s">
        <v>457</v>
      </c>
      <c r="C55" s="29" t="s">
        <v>348</v>
      </c>
      <c r="D55" s="191">
        <v>1.24</v>
      </c>
      <c r="E55" s="39">
        <f t="shared" si="16"/>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20"/>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1.24</v>
      </c>
      <c r="AZ55" s="58"/>
      <c r="BA55" s="58"/>
      <c r="BB55" s="58"/>
      <c r="BC55" s="58"/>
      <c r="BD55" s="16">
        <f t="shared" si="17"/>
        <v>0</v>
      </c>
      <c r="BE55" s="16">
        <f>AY$60-BD55</f>
        <v>0</v>
      </c>
      <c r="BF55" s="16">
        <f t="shared" si="18"/>
        <v>1.24</v>
      </c>
      <c r="BH55" s="171"/>
    </row>
    <row r="56" spans="1:60" ht="20.25" customHeight="1">
      <c r="A56" s="21" t="s">
        <v>458</v>
      </c>
      <c r="B56" s="25" t="s">
        <v>459</v>
      </c>
      <c r="C56" s="29" t="s">
        <v>349</v>
      </c>
      <c r="D56" s="190">
        <v>68.83</v>
      </c>
      <c r="E56" s="39">
        <f t="shared" si="16"/>
        <v>0</v>
      </c>
      <c r="F56" s="58"/>
      <c r="G56" s="58"/>
      <c r="H56" s="58"/>
      <c r="I56" s="58"/>
      <c r="J56" s="58"/>
      <c r="K56" s="58"/>
      <c r="L56" s="58"/>
      <c r="M56" s="58"/>
      <c r="N56" s="58"/>
      <c r="O56" s="58"/>
      <c r="P56" s="58"/>
      <c r="Q56" s="47">
        <f>SUM(R56:Z56,AL56:AY56,BA56:BB56)</f>
        <v>3.25</v>
      </c>
      <c r="R56" s="58"/>
      <c r="S56" s="58"/>
      <c r="T56" s="58"/>
      <c r="U56" s="58"/>
      <c r="V56" s="58"/>
      <c r="W56" s="58"/>
      <c r="X56" s="58"/>
      <c r="Y56" s="58"/>
      <c r="Z56" s="47">
        <f t="shared" si="20"/>
        <v>0</v>
      </c>
      <c r="AA56" s="58"/>
      <c r="AB56" s="58"/>
      <c r="AC56" s="58"/>
      <c r="AD56" s="58"/>
      <c r="AE56" s="58"/>
      <c r="AF56" s="58"/>
      <c r="AG56" s="58"/>
      <c r="AH56" s="58"/>
      <c r="AI56" s="58"/>
      <c r="AJ56" s="58"/>
      <c r="AK56" s="58"/>
      <c r="AL56" s="58"/>
      <c r="AM56" s="58"/>
      <c r="AN56" s="58"/>
      <c r="AO56" s="58"/>
      <c r="AP56" s="58">
        <v>3.1</v>
      </c>
      <c r="AQ56" s="58">
        <v>0.15</v>
      </c>
      <c r="AR56" s="58"/>
      <c r="AS56" s="58"/>
      <c r="AT56" s="58"/>
      <c r="AU56" s="58"/>
      <c r="AV56" s="58"/>
      <c r="AW56" s="58"/>
      <c r="AX56" s="58"/>
      <c r="AY56" s="58"/>
      <c r="AZ56" s="54">
        <f>$D56-$BD56</f>
        <v>65.58</v>
      </c>
      <c r="BA56" s="58"/>
      <c r="BB56" s="58"/>
      <c r="BC56" s="58"/>
      <c r="BD56" s="16">
        <f t="shared" si="17"/>
        <v>3.25</v>
      </c>
      <c r="BE56" s="16">
        <f>AZ$60-BD56</f>
        <v>-3.25</v>
      </c>
      <c r="BF56" s="16">
        <f t="shared" si="18"/>
        <v>65.58</v>
      </c>
      <c r="BH56" s="171"/>
    </row>
    <row r="57" spans="1:60" ht="20.25" customHeight="1">
      <c r="A57" s="21" t="s">
        <v>460</v>
      </c>
      <c r="B57" s="21" t="s">
        <v>461</v>
      </c>
      <c r="C57" s="29" t="s">
        <v>350</v>
      </c>
      <c r="D57" s="58"/>
      <c r="E57" s="39">
        <f t="shared" si="16"/>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20"/>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7"/>
        <v>0</v>
      </c>
      <c r="BE57" s="16">
        <f>BA$60-BD57</f>
        <v>0</v>
      </c>
      <c r="BF57" s="16">
        <f t="shared" si="18"/>
        <v>0</v>
      </c>
      <c r="BH57" s="171"/>
    </row>
    <row r="58" spans="1:60" ht="20.25" customHeight="1">
      <c r="A58" s="21" t="s">
        <v>462</v>
      </c>
      <c r="B58" s="21" t="s">
        <v>463</v>
      </c>
      <c r="C58" s="29" t="s">
        <v>351</v>
      </c>
      <c r="D58" s="58"/>
      <c r="E58" s="39">
        <f t="shared" si="16"/>
        <v>0</v>
      </c>
      <c r="F58" s="58"/>
      <c r="G58" s="58"/>
      <c r="H58" s="58"/>
      <c r="I58" s="58"/>
      <c r="J58" s="58"/>
      <c r="K58" s="58"/>
      <c r="L58" s="58"/>
      <c r="M58" s="58"/>
      <c r="N58" s="58"/>
      <c r="O58" s="58"/>
      <c r="P58" s="58"/>
      <c r="Q58" s="47">
        <f>SUM(R58:Z58,AL58:BA58)</f>
        <v>0</v>
      </c>
      <c r="R58" s="58"/>
      <c r="S58" s="58"/>
      <c r="T58" s="58"/>
      <c r="U58" s="58"/>
      <c r="V58" s="58"/>
      <c r="W58" s="58"/>
      <c r="X58" s="58"/>
      <c r="Y58" s="58"/>
      <c r="Z58" s="47">
        <f t="shared" si="20"/>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7"/>
        <v>0</v>
      </c>
      <c r="BE58" s="16">
        <f>BB$60-BD58</f>
        <v>0</v>
      </c>
      <c r="BF58" s="16">
        <f t="shared" si="18"/>
        <v>0</v>
      </c>
      <c r="BH58" s="171"/>
    </row>
    <row r="59" spans="1:60" s="170" customFormat="1" ht="20.25" customHeight="1">
      <c r="A59" s="172">
        <v>3</v>
      </c>
      <c r="B59" s="173" t="s">
        <v>464</v>
      </c>
      <c r="C59" s="150" t="s">
        <v>352</v>
      </c>
      <c r="D59" s="59">
        <v>10.55</v>
      </c>
      <c r="E59" s="39">
        <f t="shared" si="16"/>
        <v>0</v>
      </c>
      <c r="F59" s="59"/>
      <c r="G59" s="59"/>
      <c r="H59" s="59"/>
      <c r="I59" s="59"/>
      <c r="J59" s="59"/>
      <c r="K59" s="59"/>
      <c r="L59" s="59"/>
      <c r="M59" s="59"/>
      <c r="N59" s="59"/>
      <c r="O59" s="59"/>
      <c r="P59" s="59"/>
      <c r="Q59" s="46">
        <f>SUM(R59:Z59,AL59:BB59)</f>
        <v>0</v>
      </c>
      <c r="R59" s="59"/>
      <c r="S59" s="59"/>
      <c r="T59" s="59"/>
      <c r="U59" s="59"/>
      <c r="V59" s="59"/>
      <c r="W59" s="59"/>
      <c r="X59" s="59"/>
      <c r="Y59" s="59"/>
      <c r="Z59" s="46">
        <f t="shared" si="20"/>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10.55</v>
      </c>
      <c r="BD59" s="16">
        <f>SUM(E59,Q59)</f>
        <v>0</v>
      </c>
      <c r="BE59" s="16">
        <f>BC$60-BD59</f>
        <v>0</v>
      </c>
      <c r="BF59" s="16">
        <f t="shared" si="18"/>
        <v>10.55</v>
      </c>
      <c r="BH59" s="171"/>
    </row>
    <row r="60" spans="1:60" ht="20.25" customHeight="1">
      <c r="A60" s="182"/>
      <c r="B60" s="173" t="s">
        <v>465</v>
      </c>
      <c r="C60" s="182"/>
      <c r="D60" s="16"/>
      <c r="E60" s="39">
        <v>0</v>
      </c>
      <c r="F60" s="39">
        <f>SUM(F9,F21,F59)</f>
        <v>0</v>
      </c>
      <c r="G60" s="39">
        <f t="shared" ref="G60:BB60" si="21">SUM(G9,G21,G59)</f>
        <v>0</v>
      </c>
      <c r="H60" s="39">
        <f t="shared" si="21"/>
        <v>0</v>
      </c>
      <c r="I60" s="39">
        <f t="shared" si="21"/>
        <v>0</v>
      </c>
      <c r="J60" s="39">
        <f t="shared" si="21"/>
        <v>0</v>
      </c>
      <c r="K60" s="39">
        <f t="shared" si="21"/>
        <v>130.69999999999999</v>
      </c>
      <c r="L60" s="39">
        <f t="shared" si="21"/>
        <v>0</v>
      </c>
      <c r="M60" s="39">
        <f t="shared" si="21"/>
        <v>0</v>
      </c>
      <c r="N60" s="39">
        <f t="shared" si="21"/>
        <v>0</v>
      </c>
      <c r="O60" s="39">
        <f t="shared" si="21"/>
        <v>0</v>
      </c>
      <c r="P60" s="39">
        <f t="shared" si="21"/>
        <v>0</v>
      </c>
      <c r="Q60" s="47">
        <f>SUM(Q9,Q59)</f>
        <v>203.30499999999998</v>
      </c>
      <c r="R60" s="47">
        <f t="shared" si="21"/>
        <v>6.1</v>
      </c>
      <c r="S60" s="47">
        <f t="shared" si="21"/>
        <v>0.16</v>
      </c>
      <c r="T60" s="47">
        <f t="shared" si="21"/>
        <v>0</v>
      </c>
      <c r="U60" s="47">
        <f t="shared" si="21"/>
        <v>0</v>
      </c>
      <c r="V60" s="47">
        <f t="shared" si="21"/>
        <v>0</v>
      </c>
      <c r="W60" s="47">
        <f t="shared" si="21"/>
        <v>27.650000000000002</v>
      </c>
      <c r="X60" s="47">
        <f t="shared" si="21"/>
        <v>6.05</v>
      </c>
      <c r="Y60" s="47">
        <f t="shared" si="21"/>
        <v>0</v>
      </c>
      <c r="Z60" s="47">
        <f t="shared" si="21"/>
        <v>93.00500000000001</v>
      </c>
      <c r="AA60" s="47">
        <f t="shared" si="21"/>
        <v>80.06</v>
      </c>
      <c r="AB60" s="47">
        <f t="shared" si="21"/>
        <v>0</v>
      </c>
      <c r="AC60" s="47">
        <f t="shared" si="21"/>
        <v>4.6050000000000004</v>
      </c>
      <c r="AD60" s="47">
        <f t="shared" si="21"/>
        <v>0</v>
      </c>
      <c r="AE60" s="47">
        <f t="shared" si="21"/>
        <v>1.51</v>
      </c>
      <c r="AF60" s="47">
        <f t="shared" si="21"/>
        <v>1</v>
      </c>
      <c r="AG60" s="47">
        <f t="shared" si="21"/>
        <v>3.83</v>
      </c>
      <c r="AH60" s="47">
        <f t="shared" si="21"/>
        <v>0</v>
      </c>
      <c r="AI60" s="47">
        <f t="shared" si="21"/>
        <v>0</v>
      </c>
      <c r="AJ60" s="47">
        <f t="shared" si="21"/>
        <v>1</v>
      </c>
      <c r="AK60" s="47">
        <f t="shared" si="21"/>
        <v>1</v>
      </c>
      <c r="AL60" s="47">
        <f t="shared" si="21"/>
        <v>0</v>
      </c>
      <c r="AM60" s="47">
        <f t="shared" si="21"/>
        <v>0</v>
      </c>
      <c r="AN60" s="47">
        <f t="shared" si="21"/>
        <v>0.12</v>
      </c>
      <c r="AO60" s="47">
        <f t="shared" si="21"/>
        <v>0</v>
      </c>
      <c r="AP60" s="47">
        <f t="shared" si="21"/>
        <v>68.889999999999986</v>
      </c>
      <c r="AQ60" s="47">
        <f t="shared" si="21"/>
        <v>2.73</v>
      </c>
      <c r="AR60" s="47">
        <f t="shared" si="21"/>
        <v>0</v>
      </c>
      <c r="AS60" s="47">
        <f t="shared" si="21"/>
        <v>0</v>
      </c>
      <c r="AT60" s="47">
        <f t="shared" si="21"/>
        <v>2.4500000000000002</v>
      </c>
      <c r="AU60" s="47">
        <f t="shared" si="21"/>
        <v>4.0599999999999996</v>
      </c>
      <c r="AV60" s="47">
        <f t="shared" si="21"/>
        <v>0</v>
      </c>
      <c r="AW60" s="47">
        <f t="shared" si="21"/>
        <v>0</v>
      </c>
      <c r="AX60" s="47">
        <f t="shared" si="21"/>
        <v>5</v>
      </c>
      <c r="AY60" s="47">
        <f t="shared" si="21"/>
        <v>0</v>
      </c>
      <c r="AZ60" s="47">
        <f t="shared" si="21"/>
        <v>0</v>
      </c>
      <c r="BA60" s="47">
        <f t="shared" si="21"/>
        <v>0</v>
      </c>
      <c r="BB60" s="47">
        <f t="shared" si="21"/>
        <v>0</v>
      </c>
      <c r="BC60" s="16"/>
      <c r="BD60" s="16">
        <f>SUM(BD9,BD21,BD59)</f>
        <v>203.30499999999998</v>
      </c>
      <c r="BE60" s="16"/>
      <c r="BF60" s="16"/>
    </row>
    <row r="61" spans="1:60" s="170" customFormat="1" ht="20.25" customHeight="1">
      <c r="A61" s="183"/>
      <c r="B61" s="184" t="s">
        <v>466</v>
      </c>
      <c r="C61" s="183"/>
      <c r="D61" s="149"/>
      <c r="E61" s="38">
        <f>$D9+E$60-$BD9</f>
        <v>2778.2349999999997</v>
      </c>
      <c r="F61" s="38">
        <f>$D10+F$60-$BD10</f>
        <v>115.84</v>
      </c>
      <c r="G61" s="38">
        <f>$D11+G$60-$BD11</f>
        <v>115.35</v>
      </c>
      <c r="H61" s="38">
        <f>$D12+H$60-$BD12</f>
        <v>0.49000000000000021</v>
      </c>
      <c r="I61" s="38">
        <f>$D13+I$60-$BD13</f>
        <v>0</v>
      </c>
      <c r="J61" s="38">
        <f>$D14+J$60-$BD14</f>
        <v>3.6999999999999957</v>
      </c>
      <c r="K61" s="38">
        <f>$D15+K$60-$BD15</f>
        <v>788.99499999999989</v>
      </c>
      <c r="L61" s="38">
        <f>$D16+L$60-$BD16</f>
        <v>0</v>
      </c>
      <c r="M61" s="38">
        <f>$D17+M$60-$BD17</f>
        <v>0</v>
      </c>
      <c r="N61" s="38">
        <f>$D18+N$60-$BD18</f>
        <v>1777.93</v>
      </c>
      <c r="O61" s="38">
        <f>$D19+O$60-$BD19</f>
        <v>91.77</v>
      </c>
      <c r="P61" s="38">
        <f>$D20+P$60-$BD20</f>
        <v>0</v>
      </c>
      <c r="Q61" s="46">
        <f>$D21+Q$60-$BD21</f>
        <v>488.625</v>
      </c>
      <c r="R61" s="46">
        <f>$D22+R$60-$BD22</f>
        <v>12.08</v>
      </c>
      <c r="S61" s="46">
        <f>$D23+S$60-$BD23</f>
        <v>1.8199999999999998</v>
      </c>
      <c r="T61" s="46">
        <f>$D24+T$60-$BD24</f>
        <v>0</v>
      </c>
      <c r="U61" s="46">
        <f>$D25+U$60-$BD25</f>
        <v>0</v>
      </c>
      <c r="V61" s="46">
        <f>$D26+V$60-$BD26</f>
        <v>0</v>
      </c>
      <c r="W61" s="46">
        <f>$D27+W$60-$BD27</f>
        <v>38.07</v>
      </c>
      <c r="X61" s="46">
        <f>$D28+X$60-$BD28</f>
        <v>11.780000000000001</v>
      </c>
      <c r="Y61" s="46">
        <f>$D29+Y$60-$BD29</f>
        <v>0</v>
      </c>
      <c r="Z61" s="46">
        <f>$D30+Z$60-$BD30</f>
        <v>210.005</v>
      </c>
      <c r="AA61" s="46">
        <f>$D31+AA$60-$BD31</f>
        <v>167.08</v>
      </c>
      <c r="AB61" s="46">
        <f>$D32+AB$60-$BD32</f>
        <v>7.12</v>
      </c>
      <c r="AC61" s="46">
        <f>$D33+AC$60-$BD33</f>
        <v>12.574999999999999</v>
      </c>
      <c r="AD61" s="46">
        <f>$D34+AD$60-$BD34</f>
        <v>0.13</v>
      </c>
      <c r="AE61" s="46">
        <f>$D35+AE$60-$BD35</f>
        <v>5.34</v>
      </c>
      <c r="AF61" s="46">
        <f>$D36+AF$60-$BD36</f>
        <v>4.3100000000000005</v>
      </c>
      <c r="AG61" s="46">
        <f>$D37+AG$60-$BD37</f>
        <v>10.780000000000001</v>
      </c>
      <c r="AH61" s="46">
        <f>$D38+AH$60-$BD38</f>
        <v>0.04</v>
      </c>
      <c r="AI61" s="46">
        <f>$D39+AI$60-$BD39</f>
        <v>0</v>
      </c>
      <c r="AJ61" s="46">
        <f>$D40+AJ$60-$BD40</f>
        <v>1</v>
      </c>
      <c r="AK61" s="46">
        <f>$D41+AK$60-$BD41</f>
        <v>1.63</v>
      </c>
      <c r="AL61" s="46">
        <f>$D42+AL$60-$BD42</f>
        <v>0</v>
      </c>
      <c r="AM61" s="46">
        <f>$D43+AM$60-$BD43</f>
        <v>0</v>
      </c>
      <c r="AN61" s="46">
        <f>$D44+AN$60-$BD44</f>
        <v>0.12</v>
      </c>
      <c r="AO61" s="46">
        <f>$D45+AO$60-$BD45</f>
        <v>0</v>
      </c>
      <c r="AP61" s="46">
        <f>$D46+AP$60-$BD46</f>
        <v>119.36999999999999</v>
      </c>
      <c r="AQ61" s="46">
        <f>$D47+AQ$60-$BD47</f>
        <v>9.32</v>
      </c>
      <c r="AR61" s="46">
        <f>$D48+AR$60-$BD48</f>
        <v>0</v>
      </c>
      <c r="AS61" s="46">
        <f>$D49+AS$60-$BD49</f>
        <v>0</v>
      </c>
      <c r="AT61" s="46">
        <f>$D50+AT$60-$BD50</f>
        <v>2.62</v>
      </c>
      <c r="AU61" s="46">
        <f>$D51+AU$60-$BD51</f>
        <v>11.24</v>
      </c>
      <c r="AV61" s="46">
        <f>$D52+AV$60-$BD52</f>
        <v>0</v>
      </c>
      <c r="AW61" s="46">
        <f>$D53+AW$60-$BD53</f>
        <v>0</v>
      </c>
      <c r="AX61" s="46">
        <f>$D54+AX$60-$BD54</f>
        <v>5.38</v>
      </c>
      <c r="AY61" s="46">
        <f>$D55+AY$60-$BD55</f>
        <v>1.24</v>
      </c>
      <c r="AZ61" s="46">
        <f>$D56+AZ$60-$BD56</f>
        <v>65.58</v>
      </c>
      <c r="BA61" s="46">
        <f>$D57+BA$60-$BD57</f>
        <v>0</v>
      </c>
      <c r="BB61" s="46">
        <f>$D58+BB$60-$BD58</f>
        <v>0</v>
      </c>
      <c r="BC61" s="46">
        <f>$D59+BC$60-$BD59</f>
        <v>10.55</v>
      </c>
      <c r="BD61" s="149"/>
      <c r="BE61" s="149"/>
      <c r="BF61" s="149"/>
    </row>
    <row r="62" spans="1:60" s="185" customFormat="1" ht="12">
      <c r="D62" s="192"/>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93"/>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2:B2"/>
    <mergeCell ref="A3:M3"/>
    <mergeCell ref="N3:AP3"/>
    <mergeCell ref="AN4:AP4"/>
    <mergeCell ref="E5:BC5"/>
    <mergeCell ref="BD4:BF4"/>
    <mergeCell ref="BD5:BD6"/>
    <mergeCell ref="BE5:BE6"/>
    <mergeCell ref="BF5:BF6"/>
    <mergeCell ref="A5:A6"/>
    <mergeCell ref="B5:B6"/>
    <mergeCell ref="C5:C6"/>
    <mergeCell ref="D5:D6"/>
  </mergeCells>
  <phoneticPr fontId="221"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BH63"/>
  <sheetViews>
    <sheetView showZeros="0" zoomScale="55" zoomScaleNormal="55" workbookViewId="0">
      <selection activeCell="X16" sqref="X16"/>
    </sheetView>
  </sheetViews>
  <sheetFormatPr defaultColWidth="8.109375" defaultRowHeight="15"/>
  <cols>
    <col min="1" max="1" width="4.77734375" style="155" customWidth="1"/>
    <col min="2" max="2" width="33.21875" style="155" customWidth="1"/>
    <col min="3" max="3" width="5.6640625" style="155" customWidth="1"/>
    <col min="4" max="4" width="9.21875" style="108" customWidth="1"/>
    <col min="5" max="5" width="7.88671875" style="155" customWidth="1"/>
    <col min="6" max="6" width="6.33203125" style="155" customWidth="1"/>
    <col min="7" max="7" width="6.77734375" style="155" customWidth="1"/>
    <col min="8" max="8" width="6.21875" style="155" customWidth="1"/>
    <col min="9" max="9" width="5.6640625" style="155" customWidth="1"/>
    <col min="10" max="11" width="6.5546875" style="155" customWidth="1"/>
    <col min="12" max="12" width="7" style="155" bestFit="1" customWidth="1"/>
    <col min="13" max="13" width="5.88671875" style="155" customWidth="1"/>
    <col min="14" max="14" width="7.88671875" style="155" bestFit="1"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5" width="4.77734375" style="155" customWidth="1"/>
    <col min="26" max="26" width="7" style="155" bestFit="1" customWidth="1"/>
    <col min="27" max="27" width="5.44140625" style="155" customWidth="1"/>
    <col min="28" max="28" width="6.21875" style="155" customWidth="1"/>
    <col min="29"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4.21875" style="155" customWidth="1"/>
    <col min="46" max="46" width="5.44140625" style="155" customWidth="1"/>
    <col min="47" max="47" width="5.6640625" style="155" customWidth="1"/>
    <col min="48" max="48" width="4.77734375" style="155" customWidth="1"/>
    <col min="49" max="49" width="5.33203125" style="155" customWidth="1"/>
    <col min="50" max="51" width="5.44140625" style="155" customWidth="1"/>
    <col min="52" max="52" width="5.77734375" style="155" customWidth="1"/>
    <col min="53" max="53" width="5.6640625" style="155" customWidth="1"/>
    <col min="54" max="54" width="3.88671875" style="155" bestFit="1" customWidth="1"/>
    <col min="55" max="55" width="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1081</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8" customHeight="1">
      <c r="A5" s="739" t="s">
        <v>297</v>
      </c>
      <c r="B5" s="739" t="s">
        <v>298</v>
      </c>
      <c r="C5" s="739" t="s">
        <v>299</v>
      </c>
      <c r="D5" s="738" t="s">
        <v>179</v>
      </c>
      <c r="E5" s="733" t="s">
        <v>180</v>
      </c>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c r="AT5" s="734"/>
      <c r="AU5" s="734"/>
      <c r="AV5" s="734"/>
      <c r="AW5" s="734"/>
      <c r="AX5" s="734"/>
      <c r="AY5" s="734"/>
      <c r="AZ5" s="734"/>
      <c r="BA5" s="734"/>
      <c r="BB5" s="734"/>
      <c r="BC5" s="735"/>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1427.87</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1427.8700000000001</v>
      </c>
      <c r="BH8" s="171"/>
    </row>
    <row r="9" spans="1:60" s="170" customFormat="1" ht="20.25" customHeight="1">
      <c r="A9" s="172">
        <v>1</v>
      </c>
      <c r="B9" s="173" t="s">
        <v>366</v>
      </c>
      <c r="C9" s="150" t="s">
        <v>302</v>
      </c>
      <c r="D9" s="38">
        <f>SUM(D10,D14:D20)</f>
        <v>1301.95</v>
      </c>
      <c r="E9" s="38">
        <f>SUM(F10,J14,K15,L16,M17,N18,O19,P20,F9,J9:P9)</f>
        <v>1282.68</v>
      </c>
      <c r="F9" s="38">
        <f>SUM(F14,F15,F16,F17,F18,F19,F20)</f>
        <v>0</v>
      </c>
      <c r="G9" s="38">
        <f>SUM(G12:G20)</f>
        <v>0</v>
      </c>
      <c r="H9" s="38">
        <f>SUM(H11,H13:H20)</f>
        <v>0</v>
      </c>
      <c r="I9" s="38">
        <f>SUM(I11:I12,I14:I20)</f>
        <v>0</v>
      </c>
      <c r="J9" s="38">
        <f>SUM(J10,J15,J16,J17,J18,J19,J20)</f>
        <v>0</v>
      </c>
      <c r="K9" s="38">
        <f>SUM(K10,K14,K16,K17,K18,K19,K20)</f>
        <v>0</v>
      </c>
      <c r="L9" s="38">
        <f>SUM(L10,L14,L15,L17,L18,L19,L20)</f>
        <v>0</v>
      </c>
      <c r="M9" s="38">
        <f>SUM(M10,M14,M15,M17,M18,M19,M20)</f>
        <v>0</v>
      </c>
      <c r="N9" s="38">
        <f>SUM(N10,N14,N15,N16,N17,N19,N20)</f>
        <v>0</v>
      </c>
      <c r="O9" s="38">
        <f>SUM(O10,O14,O15,O16,O17,O18,O20)</f>
        <v>0</v>
      </c>
      <c r="P9" s="38">
        <f>SUM(P10,P14,P15,P16,P17,P18,P19)</f>
        <v>0</v>
      </c>
      <c r="Q9" s="46">
        <f t="shared" ref="Q9:BF9" si="0">SUM(Q10,Q14,Q15,Q16,Q17,Q18,Q19,Q20)</f>
        <v>19.27</v>
      </c>
      <c r="R9" s="46">
        <f>SUM(R10,R14,R15,R16,R17,R18,R19,R20)</f>
        <v>0</v>
      </c>
      <c r="S9" s="46">
        <f t="shared" si="0"/>
        <v>0</v>
      </c>
      <c r="T9" s="46">
        <f t="shared" si="0"/>
        <v>0</v>
      </c>
      <c r="U9" s="46">
        <f t="shared" si="0"/>
        <v>0</v>
      </c>
      <c r="V9" s="46">
        <f t="shared" si="0"/>
        <v>0</v>
      </c>
      <c r="W9" s="46">
        <f t="shared" si="0"/>
        <v>1.47</v>
      </c>
      <c r="X9" s="46">
        <f t="shared" si="0"/>
        <v>2</v>
      </c>
      <c r="Y9" s="46">
        <f t="shared" si="0"/>
        <v>0</v>
      </c>
      <c r="Z9" s="46">
        <f t="shared" si="0"/>
        <v>6.3000000000000007</v>
      </c>
      <c r="AA9" s="46">
        <f t="shared" si="0"/>
        <v>5.48</v>
      </c>
      <c r="AB9" s="46">
        <f t="shared" si="0"/>
        <v>0.1</v>
      </c>
      <c r="AC9" s="46">
        <f t="shared" si="0"/>
        <v>0.44</v>
      </c>
      <c r="AD9" s="46">
        <f t="shared" si="0"/>
        <v>0.03</v>
      </c>
      <c r="AE9" s="46">
        <f t="shared" si="0"/>
        <v>0</v>
      </c>
      <c r="AF9" s="46">
        <f t="shared" si="0"/>
        <v>0</v>
      </c>
      <c r="AG9" s="46">
        <f t="shared" si="0"/>
        <v>0.25</v>
      </c>
      <c r="AH9" s="46">
        <f t="shared" si="0"/>
        <v>0</v>
      </c>
      <c r="AI9" s="46">
        <f t="shared" si="0"/>
        <v>0</v>
      </c>
      <c r="AJ9" s="46">
        <f t="shared" si="0"/>
        <v>0</v>
      </c>
      <c r="AK9" s="46">
        <f t="shared" si="0"/>
        <v>0</v>
      </c>
      <c r="AL9" s="46">
        <f t="shared" si="0"/>
        <v>0.48000000000000004</v>
      </c>
      <c r="AM9" s="46">
        <f t="shared" si="0"/>
        <v>0</v>
      </c>
      <c r="AN9" s="46">
        <f t="shared" si="0"/>
        <v>0.02</v>
      </c>
      <c r="AO9" s="46">
        <f t="shared" si="0"/>
        <v>8.2000000000000011</v>
      </c>
      <c r="AP9" s="46">
        <f t="shared" si="0"/>
        <v>0</v>
      </c>
      <c r="AQ9" s="46">
        <f t="shared" si="0"/>
        <v>0.1</v>
      </c>
      <c r="AR9" s="46">
        <f t="shared" si="0"/>
        <v>0</v>
      </c>
      <c r="AS9" s="46">
        <f t="shared" si="0"/>
        <v>0</v>
      </c>
      <c r="AT9" s="46">
        <f t="shared" si="0"/>
        <v>0</v>
      </c>
      <c r="AU9" s="46">
        <f t="shared" si="0"/>
        <v>0</v>
      </c>
      <c r="AV9" s="46">
        <f t="shared" si="0"/>
        <v>0</v>
      </c>
      <c r="AW9" s="46">
        <f t="shared" si="0"/>
        <v>0</v>
      </c>
      <c r="AX9" s="46">
        <f t="shared" si="0"/>
        <v>0.7</v>
      </c>
      <c r="AY9" s="46">
        <f t="shared" si="0"/>
        <v>0</v>
      </c>
      <c r="AZ9" s="46">
        <f t="shared" si="0"/>
        <v>0</v>
      </c>
      <c r="BA9" s="46">
        <f t="shared" si="0"/>
        <v>0</v>
      </c>
      <c r="BB9" s="46">
        <f t="shared" si="0"/>
        <v>0</v>
      </c>
      <c r="BC9" s="46">
        <f t="shared" si="0"/>
        <v>0</v>
      </c>
      <c r="BD9" s="47">
        <f>SUM(Q9,BC9)</f>
        <v>19.27</v>
      </c>
      <c r="BE9" s="46">
        <f t="shared" si="0"/>
        <v>-19.27</v>
      </c>
      <c r="BF9" s="46">
        <f t="shared" si="0"/>
        <v>1282.68</v>
      </c>
      <c r="BH9" s="171"/>
    </row>
    <row r="10" spans="1:60" ht="20.25" customHeight="1">
      <c r="A10" s="174" t="s">
        <v>367</v>
      </c>
      <c r="B10" s="21" t="s">
        <v>368</v>
      </c>
      <c r="C10" s="29" t="s">
        <v>303</v>
      </c>
      <c r="D10" s="39">
        <f>SUM(D11:D13)</f>
        <v>182.74</v>
      </c>
      <c r="E10" s="39">
        <f>SUM(J10:P10)</f>
        <v>0</v>
      </c>
      <c r="F10" s="54">
        <f>$D10-$BD10</f>
        <v>176.66</v>
      </c>
      <c r="G10" s="39">
        <f>SUM(G12:G13)</f>
        <v>0</v>
      </c>
      <c r="H10" s="39">
        <f>SUM(H11,H13)</f>
        <v>0</v>
      </c>
      <c r="I10" s="39">
        <f t="shared" ref="I10:P10" si="1">SUM(I11:I13)</f>
        <v>0</v>
      </c>
      <c r="J10" s="39">
        <f t="shared" si="1"/>
        <v>0</v>
      </c>
      <c r="K10" s="39">
        <f t="shared" si="1"/>
        <v>0</v>
      </c>
      <c r="L10" s="39">
        <f t="shared" si="1"/>
        <v>0</v>
      </c>
      <c r="M10" s="39">
        <f t="shared" si="1"/>
        <v>0</v>
      </c>
      <c r="N10" s="39">
        <f t="shared" si="1"/>
        <v>0</v>
      </c>
      <c r="O10" s="39">
        <f t="shared" si="1"/>
        <v>0</v>
      </c>
      <c r="P10" s="39">
        <f t="shared" si="1"/>
        <v>0</v>
      </c>
      <c r="Q10" s="47">
        <f>SUM(Q11:Q13)</f>
        <v>6.08</v>
      </c>
      <c r="R10" s="47">
        <f>SUM(R11:R13)</f>
        <v>0</v>
      </c>
      <c r="S10" s="47">
        <f t="shared" ref="S10:BF10" si="2">SUM(S11:S13)</f>
        <v>0</v>
      </c>
      <c r="T10" s="47">
        <f t="shared" si="2"/>
        <v>0</v>
      </c>
      <c r="U10" s="47">
        <f t="shared" si="2"/>
        <v>0</v>
      </c>
      <c r="V10" s="47">
        <f t="shared" si="2"/>
        <v>0</v>
      </c>
      <c r="W10" s="47">
        <f t="shared" si="2"/>
        <v>0.4</v>
      </c>
      <c r="X10" s="47">
        <f t="shared" si="2"/>
        <v>0</v>
      </c>
      <c r="Y10" s="47">
        <f t="shared" si="2"/>
        <v>0</v>
      </c>
      <c r="Z10" s="47">
        <f t="shared" si="2"/>
        <v>1.63</v>
      </c>
      <c r="AA10" s="47">
        <f t="shared" si="2"/>
        <v>1.62</v>
      </c>
      <c r="AB10" s="47">
        <f t="shared" si="2"/>
        <v>0</v>
      </c>
      <c r="AC10" s="47">
        <f t="shared" si="2"/>
        <v>0.01</v>
      </c>
      <c r="AD10" s="47">
        <f t="shared" si="2"/>
        <v>0</v>
      </c>
      <c r="AE10" s="47">
        <f t="shared" si="2"/>
        <v>0</v>
      </c>
      <c r="AF10" s="47">
        <f t="shared" si="2"/>
        <v>0</v>
      </c>
      <c r="AG10" s="47">
        <f t="shared" si="2"/>
        <v>0</v>
      </c>
      <c r="AH10" s="47">
        <f t="shared" si="2"/>
        <v>0</v>
      </c>
      <c r="AI10" s="47">
        <f t="shared" si="2"/>
        <v>0</v>
      </c>
      <c r="AJ10" s="47">
        <f t="shared" si="2"/>
        <v>0</v>
      </c>
      <c r="AK10" s="47">
        <f t="shared" si="2"/>
        <v>0</v>
      </c>
      <c r="AL10" s="47">
        <f t="shared" si="2"/>
        <v>0</v>
      </c>
      <c r="AM10" s="47">
        <f t="shared" si="2"/>
        <v>0</v>
      </c>
      <c r="AN10" s="47">
        <f t="shared" si="2"/>
        <v>0</v>
      </c>
      <c r="AO10" s="47">
        <f t="shared" si="2"/>
        <v>3.35</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0.7</v>
      </c>
      <c r="AY10" s="47">
        <f t="shared" si="2"/>
        <v>0</v>
      </c>
      <c r="AZ10" s="47">
        <f t="shared" si="2"/>
        <v>0</v>
      </c>
      <c r="BA10" s="47">
        <f t="shared" si="2"/>
        <v>0</v>
      </c>
      <c r="BB10" s="47">
        <f t="shared" si="2"/>
        <v>0</v>
      </c>
      <c r="BC10" s="47">
        <f t="shared" si="2"/>
        <v>0</v>
      </c>
      <c r="BD10" s="47">
        <f t="shared" si="2"/>
        <v>6.08</v>
      </c>
      <c r="BE10" s="47">
        <f t="shared" si="2"/>
        <v>-6.08</v>
      </c>
      <c r="BF10" s="47">
        <f t="shared" si="2"/>
        <v>176.66</v>
      </c>
      <c r="BH10" s="171"/>
    </row>
    <row r="11" spans="1:60" ht="20.25" customHeight="1">
      <c r="A11" s="174" t="s">
        <v>369</v>
      </c>
      <c r="B11" s="175" t="s">
        <v>370</v>
      </c>
      <c r="C11" s="29" t="s">
        <v>304</v>
      </c>
      <c r="D11" s="188">
        <v>153.6</v>
      </c>
      <c r="E11" s="39">
        <f>SUM(H11:P11)</f>
        <v>0</v>
      </c>
      <c r="F11" s="58"/>
      <c r="G11" s="54">
        <f>$D11-$BD11</f>
        <v>148.54</v>
      </c>
      <c r="H11" s="58">
        <v>0</v>
      </c>
      <c r="I11" s="58">
        <v>0</v>
      </c>
      <c r="J11" s="58"/>
      <c r="K11" s="58"/>
      <c r="L11" s="58"/>
      <c r="M11" s="58"/>
      <c r="N11" s="58"/>
      <c r="O11" s="58"/>
      <c r="P11" s="58"/>
      <c r="Q11" s="47">
        <f>SUM(R11:Z11,AL11:BB11)</f>
        <v>5.0600000000000005</v>
      </c>
      <c r="R11" s="58"/>
      <c r="S11" s="58"/>
      <c r="T11" s="58"/>
      <c r="U11" s="58"/>
      <c r="V11" s="58"/>
      <c r="W11" s="58">
        <v>0.4</v>
      </c>
      <c r="X11" s="58"/>
      <c r="Y11" s="58"/>
      <c r="Z11" s="47">
        <f>SUM(AA11:AK11)</f>
        <v>0.61</v>
      </c>
      <c r="AA11" s="58">
        <v>0.6</v>
      </c>
      <c r="AB11" s="58"/>
      <c r="AC11" s="58">
        <v>0.01</v>
      </c>
      <c r="AD11" s="58"/>
      <c r="AE11" s="58"/>
      <c r="AF11" s="58"/>
      <c r="AG11" s="58"/>
      <c r="AH11" s="58"/>
      <c r="AI11" s="58"/>
      <c r="AJ11" s="58"/>
      <c r="AK11" s="58"/>
      <c r="AL11" s="58"/>
      <c r="AM11" s="58"/>
      <c r="AN11" s="58"/>
      <c r="AO11" s="58">
        <v>3.35</v>
      </c>
      <c r="AP11" s="58"/>
      <c r="AQ11" s="58"/>
      <c r="AR11" s="58"/>
      <c r="AS11" s="58"/>
      <c r="AT11" s="58"/>
      <c r="AU11" s="58"/>
      <c r="AV11" s="58"/>
      <c r="AW11" s="58"/>
      <c r="AX11" s="58">
        <v>0.7</v>
      </c>
      <c r="AY11" s="58"/>
      <c r="AZ11" s="58"/>
      <c r="BA11" s="58"/>
      <c r="BB11" s="58"/>
      <c r="BC11" s="58"/>
      <c r="BD11" s="16">
        <f>SUM(E11,Q11,BC11)</f>
        <v>5.0600000000000005</v>
      </c>
      <c r="BE11" s="16">
        <f>G60-BD11</f>
        <v>-5.0600000000000005</v>
      </c>
      <c r="BF11" s="16">
        <f>SUM(D11,BE11)</f>
        <v>148.54</v>
      </c>
      <c r="BH11" s="171"/>
    </row>
    <row r="12" spans="1:60" ht="20.25" customHeight="1">
      <c r="A12" s="174" t="s">
        <v>371</v>
      </c>
      <c r="B12" s="175" t="s">
        <v>372</v>
      </c>
      <c r="C12" s="29" t="s">
        <v>305</v>
      </c>
      <c r="D12" s="188">
        <v>29.14</v>
      </c>
      <c r="E12" s="39">
        <f>SUM(G12,I12:P12)</f>
        <v>0</v>
      </c>
      <c r="F12" s="58"/>
      <c r="G12" s="58"/>
      <c r="H12" s="54">
        <f>$D12-$BD12</f>
        <v>28.12</v>
      </c>
      <c r="I12" s="58"/>
      <c r="J12" s="58"/>
      <c r="K12" s="58"/>
      <c r="L12" s="58"/>
      <c r="M12" s="58"/>
      <c r="N12" s="58"/>
      <c r="O12" s="58"/>
      <c r="P12" s="58"/>
      <c r="Q12" s="47">
        <f t="shared" ref="Q12:Q17" si="3">SUM(R12:Z12,AL12:BB12)</f>
        <v>1.02</v>
      </c>
      <c r="R12" s="58"/>
      <c r="S12" s="58"/>
      <c r="T12" s="58"/>
      <c r="U12" s="58"/>
      <c r="V12" s="58"/>
      <c r="W12" s="58"/>
      <c r="X12" s="58"/>
      <c r="Y12" s="58"/>
      <c r="Z12" s="47">
        <f t="shared" ref="Z12:Z29" si="4">SUM(AA12:AK12)</f>
        <v>1.02</v>
      </c>
      <c r="AA12" s="58">
        <v>1.02</v>
      </c>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v>0</v>
      </c>
      <c r="BD12" s="16">
        <f t="shared" ref="BD12:BD20" si="5">SUM(E12,Q12,BC12)</f>
        <v>1.02</v>
      </c>
      <c r="BE12" s="16">
        <f>H60-BD12</f>
        <v>-1.02</v>
      </c>
      <c r="BF12" s="16">
        <f t="shared" ref="BF12:BF20" si="6">SUM(D12,BE12)</f>
        <v>28.12</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188">
        <v>58.02</v>
      </c>
      <c r="E14" s="39">
        <f>SUM(F14:G14,K14:P14)</f>
        <v>0</v>
      </c>
      <c r="F14" s="58"/>
      <c r="G14" s="58"/>
      <c r="H14" s="58"/>
      <c r="I14" s="58"/>
      <c r="J14" s="54">
        <f>$D14-$BD14</f>
        <v>56.660000000000004</v>
      </c>
      <c r="K14" s="58"/>
      <c r="L14" s="58"/>
      <c r="M14" s="58"/>
      <c r="N14" s="58"/>
      <c r="O14" s="58"/>
      <c r="P14" s="58"/>
      <c r="Q14" s="47">
        <f t="shared" si="3"/>
        <v>1.36</v>
      </c>
      <c r="R14" s="58"/>
      <c r="S14" s="58"/>
      <c r="T14" s="58"/>
      <c r="U14" s="58"/>
      <c r="V14" s="58"/>
      <c r="W14" s="58">
        <v>7.0000000000000007E-2</v>
      </c>
      <c r="X14" s="58">
        <v>0.5</v>
      </c>
      <c r="Y14" s="58"/>
      <c r="Z14" s="47">
        <f t="shared" si="4"/>
        <v>0.48</v>
      </c>
      <c r="AA14" s="58">
        <v>0.35</v>
      </c>
      <c r="AB14" s="58">
        <v>0.1</v>
      </c>
      <c r="AC14" s="58"/>
      <c r="AD14" s="58">
        <v>0.03</v>
      </c>
      <c r="AE14" s="58"/>
      <c r="AF14" s="58"/>
      <c r="AG14" s="58"/>
      <c r="AH14" s="58"/>
      <c r="AI14" s="58"/>
      <c r="AJ14" s="58"/>
      <c r="AK14" s="58"/>
      <c r="AL14" s="58">
        <v>0.01</v>
      </c>
      <c r="AM14" s="58"/>
      <c r="AN14" s="58"/>
      <c r="AO14" s="58">
        <v>0.3</v>
      </c>
      <c r="AP14" s="58"/>
      <c r="AQ14" s="58"/>
      <c r="AR14" s="58"/>
      <c r="AS14" s="58"/>
      <c r="AT14" s="58"/>
      <c r="AU14" s="58"/>
      <c r="AV14" s="58"/>
      <c r="AW14" s="58"/>
      <c r="AX14" s="58"/>
      <c r="AY14" s="58"/>
      <c r="AZ14" s="58"/>
      <c r="BA14" s="58"/>
      <c r="BB14" s="58"/>
      <c r="BC14" s="58">
        <v>0</v>
      </c>
      <c r="BD14" s="16">
        <f t="shared" si="5"/>
        <v>1.36</v>
      </c>
      <c r="BE14" s="16">
        <f>J60-BD14</f>
        <v>-1.36</v>
      </c>
      <c r="BF14" s="16">
        <f t="shared" si="6"/>
        <v>56.660000000000004</v>
      </c>
      <c r="BH14" s="171"/>
    </row>
    <row r="15" spans="1:60" ht="20.25" customHeight="1">
      <c r="A15" s="21" t="s">
        <v>377</v>
      </c>
      <c r="B15" s="25" t="s">
        <v>378</v>
      </c>
      <c r="C15" s="29" t="s">
        <v>308</v>
      </c>
      <c r="D15" s="188">
        <v>264.51</v>
      </c>
      <c r="E15" s="39">
        <f>SUM(F15:J15,L15:P15)</f>
        <v>0</v>
      </c>
      <c r="F15" s="58"/>
      <c r="G15" s="58"/>
      <c r="H15" s="58"/>
      <c r="I15" s="58"/>
      <c r="J15" s="58"/>
      <c r="K15" s="54">
        <f>$D15-$BD15</f>
        <v>255.6</v>
      </c>
      <c r="L15" s="58"/>
      <c r="M15" s="58"/>
      <c r="N15" s="58"/>
      <c r="O15" s="58"/>
      <c r="P15" s="58"/>
      <c r="Q15" s="47">
        <f t="shared" si="3"/>
        <v>8.9099999999999984</v>
      </c>
      <c r="R15" s="58"/>
      <c r="S15" s="58"/>
      <c r="T15" s="58"/>
      <c r="U15" s="58"/>
      <c r="V15" s="58"/>
      <c r="W15" s="58">
        <v>1</v>
      </c>
      <c r="X15" s="58">
        <v>1.5</v>
      </c>
      <c r="Y15" s="58"/>
      <c r="Z15" s="47">
        <f t="shared" si="4"/>
        <v>2.13</v>
      </c>
      <c r="AA15" s="58">
        <v>1.45</v>
      </c>
      <c r="AB15" s="58"/>
      <c r="AC15" s="58">
        <v>0.43</v>
      </c>
      <c r="AD15" s="58"/>
      <c r="AE15" s="58"/>
      <c r="AF15" s="58"/>
      <c r="AG15" s="58">
        <v>0.25</v>
      </c>
      <c r="AH15" s="58"/>
      <c r="AI15" s="58"/>
      <c r="AJ15" s="58"/>
      <c r="AK15" s="58"/>
      <c r="AL15" s="58">
        <v>0.01</v>
      </c>
      <c r="AM15" s="58"/>
      <c r="AN15" s="58">
        <v>0.02</v>
      </c>
      <c r="AO15" s="58">
        <v>4.1500000000000004</v>
      </c>
      <c r="AP15" s="58"/>
      <c r="AQ15" s="58">
        <v>0.1</v>
      </c>
      <c r="AR15" s="58"/>
      <c r="AS15" s="58"/>
      <c r="AT15" s="58"/>
      <c r="AU15" s="58"/>
      <c r="AV15" s="58"/>
      <c r="AW15" s="58"/>
      <c r="AX15" s="58"/>
      <c r="AY15" s="58"/>
      <c r="AZ15" s="58"/>
      <c r="BA15" s="58"/>
      <c r="BB15" s="58"/>
      <c r="BC15" s="58">
        <v>0</v>
      </c>
      <c r="BD15" s="16">
        <f t="shared" si="5"/>
        <v>8.9099999999999984</v>
      </c>
      <c r="BE15" s="16">
        <f>K60-BD15</f>
        <v>-8.9099999999999984</v>
      </c>
      <c r="BF15" s="16">
        <f t="shared" si="6"/>
        <v>255.6</v>
      </c>
      <c r="BH15" s="171"/>
    </row>
    <row r="16" spans="1:60" ht="20.25" customHeight="1">
      <c r="A16" s="21" t="s">
        <v>379</v>
      </c>
      <c r="B16" s="21" t="s">
        <v>380</v>
      </c>
      <c r="C16" s="176" t="s">
        <v>309</v>
      </c>
      <c r="D16" s="58"/>
      <c r="E16" s="39">
        <f>SUM(F16:K16,M16:P16)</f>
        <v>0</v>
      </c>
      <c r="F16" s="58"/>
      <c r="G16" s="58"/>
      <c r="H16" s="58"/>
      <c r="I16" s="58"/>
      <c r="J16" s="58"/>
      <c r="K16" s="58"/>
      <c r="L16" s="54">
        <f>$D16-$BD16</f>
        <v>0</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0</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189">
        <v>759.97</v>
      </c>
      <c r="E18" s="39">
        <f>SUM(F18:M18,O18:P18)</f>
        <v>0</v>
      </c>
      <c r="F18" s="58"/>
      <c r="G18" s="58"/>
      <c r="H18" s="58"/>
      <c r="I18" s="58"/>
      <c r="J18" s="58"/>
      <c r="K18" s="58"/>
      <c r="L18" s="58"/>
      <c r="M18" s="58"/>
      <c r="N18" s="54">
        <f>$D18-$BD18</f>
        <v>757.15</v>
      </c>
      <c r="O18" s="58"/>
      <c r="P18" s="58"/>
      <c r="Q18" s="47">
        <f>SUM(R18:Z18,AL18:BB18)</f>
        <v>2.82</v>
      </c>
      <c r="R18" s="58"/>
      <c r="S18" s="58"/>
      <c r="T18" s="58"/>
      <c r="U18" s="58"/>
      <c r="V18" s="58"/>
      <c r="W18" s="58"/>
      <c r="X18" s="58"/>
      <c r="Y18" s="58"/>
      <c r="Z18" s="47">
        <f t="shared" si="4"/>
        <v>2.06</v>
      </c>
      <c r="AA18" s="58">
        <v>2.06</v>
      </c>
      <c r="AB18" s="58"/>
      <c r="AC18" s="58"/>
      <c r="AD18" s="58"/>
      <c r="AE18" s="58"/>
      <c r="AF18" s="58"/>
      <c r="AG18" s="58"/>
      <c r="AH18" s="58"/>
      <c r="AI18" s="58"/>
      <c r="AJ18" s="58"/>
      <c r="AK18" s="58"/>
      <c r="AL18" s="58">
        <v>0.46</v>
      </c>
      <c r="AM18" s="58"/>
      <c r="AN18" s="58"/>
      <c r="AO18" s="58">
        <v>0.3</v>
      </c>
      <c r="AP18" s="58"/>
      <c r="AQ18" s="58"/>
      <c r="AR18" s="58"/>
      <c r="AS18" s="58"/>
      <c r="AT18" s="58"/>
      <c r="AU18" s="58"/>
      <c r="AV18" s="58"/>
      <c r="AW18" s="58"/>
      <c r="AX18" s="58"/>
      <c r="AY18" s="58"/>
      <c r="AZ18" s="58"/>
      <c r="BA18" s="58"/>
      <c r="BB18" s="58"/>
      <c r="BC18" s="58">
        <v>0</v>
      </c>
      <c r="BD18" s="16">
        <f t="shared" si="5"/>
        <v>2.82</v>
      </c>
      <c r="BE18" s="16">
        <f>N60-BD18</f>
        <v>-2.82</v>
      </c>
      <c r="BF18" s="16">
        <f t="shared" si="6"/>
        <v>757.15</v>
      </c>
      <c r="BH18" s="171"/>
    </row>
    <row r="19" spans="1:60" ht="20.25" customHeight="1">
      <c r="A19" s="25" t="s">
        <v>385</v>
      </c>
      <c r="B19" s="174" t="s">
        <v>386</v>
      </c>
      <c r="C19" s="29" t="s">
        <v>312</v>
      </c>
      <c r="D19" s="189">
        <v>25.77</v>
      </c>
      <c r="E19" s="39">
        <f>SUM(F19:N19,P19)</f>
        <v>0</v>
      </c>
      <c r="F19" s="58"/>
      <c r="G19" s="58"/>
      <c r="H19" s="58"/>
      <c r="I19" s="58"/>
      <c r="J19" s="58"/>
      <c r="K19" s="58"/>
      <c r="L19" s="58"/>
      <c r="M19" s="58"/>
      <c r="N19" s="58"/>
      <c r="O19" s="54">
        <f>$D19-$BD19</f>
        <v>25.669999999999998</v>
      </c>
      <c r="P19" s="58"/>
      <c r="Q19" s="47">
        <f>SUM(R19:Z19,AL19:BB19)</f>
        <v>0.1</v>
      </c>
      <c r="R19" s="58"/>
      <c r="S19" s="58"/>
      <c r="T19" s="58"/>
      <c r="U19" s="58"/>
      <c r="V19" s="58"/>
      <c r="W19" s="58"/>
      <c r="X19" s="58"/>
      <c r="Y19" s="58"/>
      <c r="Z19" s="47">
        <f t="shared" si="4"/>
        <v>0</v>
      </c>
      <c r="AA19" s="58"/>
      <c r="AB19" s="58"/>
      <c r="AC19" s="58"/>
      <c r="AD19" s="58"/>
      <c r="AE19" s="58"/>
      <c r="AF19" s="58"/>
      <c r="AG19" s="58"/>
      <c r="AH19" s="58"/>
      <c r="AI19" s="58"/>
      <c r="AJ19" s="58"/>
      <c r="AK19" s="58"/>
      <c r="AL19" s="58"/>
      <c r="AM19" s="58"/>
      <c r="AN19" s="58"/>
      <c r="AO19" s="58">
        <v>0.1</v>
      </c>
      <c r="AP19" s="58"/>
      <c r="AQ19" s="58"/>
      <c r="AR19" s="58"/>
      <c r="AS19" s="58"/>
      <c r="AT19" s="58"/>
      <c r="AU19" s="58"/>
      <c r="AV19" s="58"/>
      <c r="AW19" s="58"/>
      <c r="AX19" s="58"/>
      <c r="AY19" s="58"/>
      <c r="AZ19" s="58"/>
      <c r="BA19" s="58"/>
      <c r="BB19" s="58"/>
      <c r="BC19" s="58">
        <v>0</v>
      </c>
      <c r="BD19" s="16">
        <f t="shared" si="5"/>
        <v>0.1</v>
      </c>
      <c r="BE19" s="16">
        <f>O60-BD19</f>
        <v>-0.1</v>
      </c>
      <c r="BF19" s="16">
        <f t="shared" si="6"/>
        <v>25.669999999999998</v>
      </c>
      <c r="BH19" s="171"/>
    </row>
    <row r="20" spans="1:60" ht="20.25" customHeight="1" thickBot="1">
      <c r="A20" s="21" t="s">
        <v>387</v>
      </c>
      <c r="B20" s="21" t="s">
        <v>388</v>
      </c>
      <c r="C20" s="29" t="s">
        <v>313</v>
      </c>
      <c r="D20" s="199">
        <v>10.94</v>
      </c>
      <c r="E20" s="39">
        <f>SUM(F20:O20)</f>
        <v>0</v>
      </c>
      <c r="F20" s="58"/>
      <c r="G20" s="58"/>
      <c r="H20" s="58"/>
      <c r="I20" s="58"/>
      <c r="J20" s="58"/>
      <c r="K20" s="58"/>
      <c r="L20" s="58"/>
      <c r="M20" s="58"/>
      <c r="N20" s="58"/>
      <c r="O20" s="58"/>
      <c r="P20" s="54">
        <f>$D20-$BD20</f>
        <v>10.94</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0</v>
      </c>
      <c r="BF20" s="16">
        <f t="shared" si="6"/>
        <v>10.94</v>
      </c>
      <c r="BH20" s="171"/>
    </row>
    <row r="21" spans="1:60" s="170" customFormat="1" ht="20.25" customHeight="1">
      <c r="A21" s="172">
        <v>2</v>
      </c>
      <c r="B21" s="173" t="s">
        <v>389</v>
      </c>
      <c r="C21" s="150" t="s">
        <v>314</v>
      </c>
      <c r="D21" s="38">
        <f>SUM(D22:D30,D42:D58)</f>
        <v>123.62999999999998</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123.62999999999998</v>
      </c>
      <c r="R21" s="46">
        <f>SUM(R23:R30,R42:R58)</f>
        <v>0</v>
      </c>
      <c r="S21" s="46">
        <f>SUM(S22,S24:S30,S42:S58)</f>
        <v>0.1</v>
      </c>
      <c r="T21" s="46">
        <f>SUM(T22:T23,T25:T30,T42:T58)</f>
        <v>0</v>
      </c>
      <c r="U21" s="46">
        <f>SUM(U22:U24,U26:U30,U42:U58)</f>
        <v>0</v>
      </c>
      <c r="V21" s="46">
        <f>SUM(V22:V25,V27:V30,V42:V58)</f>
        <v>0</v>
      </c>
      <c r="W21" s="46">
        <f>SUM(W22:W26,W28:W30,W42:W58)</f>
        <v>0</v>
      </c>
      <c r="X21" s="46">
        <f>SUM(X22:X27,X29:X30,X42:X58)</f>
        <v>0</v>
      </c>
      <c r="Y21" s="46">
        <f>SUM(Y22:Y28,Y30,Y42:Y58)</f>
        <v>0</v>
      </c>
      <c r="Z21" s="47">
        <f t="shared" si="4"/>
        <v>0.09</v>
      </c>
      <c r="AA21" s="46">
        <f t="shared" ref="AA21:AK21" si="8">SUM(AA22:AA30,AA42:AA58)</f>
        <v>0.06</v>
      </c>
      <c r="AB21" s="46">
        <f t="shared" si="8"/>
        <v>0</v>
      </c>
      <c r="AC21" s="46">
        <f t="shared" si="8"/>
        <v>0</v>
      </c>
      <c r="AD21" s="46">
        <f t="shared" si="8"/>
        <v>0</v>
      </c>
      <c r="AE21" s="46">
        <f t="shared" si="8"/>
        <v>0</v>
      </c>
      <c r="AF21" s="46">
        <f t="shared" si="8"/>
        <v>0</v>
      </c>
      <c r="AG21" s="46">
        <f t="shared" si="8"/>
        <v>0.03</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0.1</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19.27</v>
      </c>
      <c r="BF21" s="149">
        <f>SUM(BF22:BF30,BF42:BF58)</f>
        <v>142.9</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190">
        <v>0.26</v>
      </c>
      <c r="E27" s="39">
        <f t="shared" si="10"/>
        <v>0</v>
      </c>
      <c r="F27" s="58"/>
      <c r="G27" s="58"/>
      <c r="H27" s="58"/>
      <c r="I27" s="58"/>
      <c r="J27" s="58"/>
      <c r="K27" s="58"/>
      <c r="L27" s="58"/>
      <c r="M27" s="58"/>
      <c r="N27" s="58"/>
      <c r="O27" s="58"/>
      <c r="P27" s="58"/>
      <c r="Q27" s="47">
        <f>SUM(R27:V27,X27:Z27,AL27:BB27)</f>
        <v>0</v>
      </c>
      <c r="R27" s="58"/>
      <c r="S27" s="58"/>
      <c r="T27" s="58"/>
      <c r="U27" s="58"/>
      <c r="V27" s="58"/>
      <c r="W27" s="54">
        <f>$D27-$BD27</f>
        <v>0.26</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1.47</v>
      </c>
      <c r="BF27" s="16">
        <f t="shared" si="9"/>
        <v>1.73</v>
      </c>
      <c r="BH27" s="171"/>
    </row>
    <row r="28" spans="1:60" ht="20.25" customHeight="1">
      <c r="A28" s="21" t="s">
        <v>402</v>
      </c>
      <c r="B28" s="25" t="s">
        <v>403</v>
      </c>
      <c r="C28" s="29" t="s">
        <v>321</v>
      </c>
      <c r="D28" s="58"/>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2</v>
      </c>
      <c r="BF28" s="16">
        <f t="shared" si="9"/>
        <v>2</v>
      </c>
      <c r="BH28" s="171"/>
    </row>
    <row r="29" spans="1:60" ht="20.25" customHeight="1">
      <c r="A29" s="21" t="s">
        <v>404</v>
      </c>
      <c r="B29" s="25" t="s">
        <v>405</v>
      </c>
      <c r="C29" s="29" t="s">
        <v>322</v>
      </c>
      <c r="D29" s="190">
        <v>1.28</v>
      </c>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1.28</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0</v>
      </c>
      <c r="BF29" s="16">
        <f t="shared" si="9"/>
        <v>1.28</v>
      </c>
      <c r="BH29" s="171"/>
    </row>
    <row r="30" spans="1:60" ht="31.9" customHeight="1">
      <c r="A30" s="21" t="s">
        <v>406</v>
      </c>
      <c r="B30" s="22" t="s">
        <v>407</v>
      </c>
      <c r="C30" s="23" t="s">
        <v>323</v>
      </c>
      <c r="D30" s="39">
        <f>SUM(D31:D41)</f>
        <v>53.779999999999987</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0.23</v>
      </c>
      <c r="R30" s="47">
        <f>SUM(R31:R41)</f>
        <v>0</v>
      </c>
      <c r="S30" s="47">
        <f t="shared" ref="S30:Y30" si="13">SUM(S31:S41)</f>
        <v>0.1</v>
      </c>
      <c r="T30" s="47">
        <f t="shared" si="13"/>
        <v>0</v>
      </c>
      <c r="U30" s="47">
        <f t="shared" si="13"/>
        <v>0</v>
      </c>
      <c r="V30" s="47">
        <f t="shared" si="13"/>
        <v>0</v>
      </c>
      <c r="W30" s="47">
        <f t="shared" si="13"/>
        <v>0</v>
      </c>
      <c r="X30" s="47">
        <f t="shared" si="13"/>
        <v>0</v>
      </c>
      <c r="Y30" s="47">
        <f t="shared" si="13"/>
        <v>0</v>
      </c>
      <c r="Z30" s="54">
        <f>$D30-$BD30</f>
        <v>53.54999999999999</v>
      </c>
      <c r="AA30" s="47">
        <f>SUM(AA32:AA41)</f>
        <v>0</v>
      </c>
      <c r="AB30" s="47">
        <f>SUM(AB31,AB33:AB41)</f>
        <v>0</v>
      </c>
      <c r="AC30" s="47">
        <f>SUM(AC31:AC32,AC34:AC41)</f>
        <v>0</v>
      </c>
      <c r="AD30" s="47">
        <f>SUM(AD31:AD33,AD35:AD41)</f>
        <v>0</v>
      </c>
      <c r="AE30" s="47">
        <f>SUM(AE31:AE34,AE36:AE41)</f>
        <v>0</v>
      </c>
      <c r="AF30" s="47">
        <f>SUM(AF31:AF35,AF37:AF41)</f>
        <v>0</v>
      </c>
      <c r="AG30" s="47">
        <f>SUM(AG31:AG36,AG38:AG41)</f>
        <v>0.03</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0.1</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0.23</v>
      </c>
      <c r="BE30" s="16">
        <f>Z60-BD30</f>
        <v>6.16</v>
      </c>
      <c r="BF30" s="16">
        <f>SUM(BF31:BF41)</f>
        <v>59.939999999999991</v>
      </c>
      <c r="BH30" s="171"/>
    </row>
    <row r="31" spans="1:60" ht="20.25" customHeight="1">
      <c r="A31" s="21" t="s">
        <v>408</v>
      </c>
      <c r="B31" s="25" t="s">
        <v>409</v>
      </c>
      <c r="C31" s="29" t="s">
        <v>324</v>
      </c>
      <c r="D31" s="197">
        <v>33.159999999999997</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33.159999999999997</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5.54</v>
      </c>
      <c r="BF31" s="16">
        <f t="shared" ref="BF31:BF59" si="17">SUM(D31,BE31)</f>
        <v>38.699999999999996</v>
      </c>
      <c r="BH31" s="171"/>
    </row>
    <row r="32" spans="1:60" ht="20.25" customHeight="1">
      <c r="A32" s="21" t="s">
        <v>410</v>
      </c>
      <c r="B32" s="174" t="s">
        <v>411</v>
      </c>
      <c r="C32" s="179" t="s">
        <v>325</v>
      </c>
      <c r="D32" s="198">
        <v>14.9</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14.9</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0.1</v>
      </c>
      <c r="BF32" s="16">
        <f t="shared" si="17"/>
        <v>15</v>
      </c>
      <c r="BH32" s="171"/>
    </row>
    <row r="33" spans="1:60" ht="20.25" customHeight="1">
      <c r="A33" s="21" t="s">
        <v>412</v>
      </c>
      <c r="B33" s="174" t="s">
        <v>413</v>
      </c>
      <c r="C33" s="29" t="s">
        <v>326</v>
      </c>
      <c r="D33" s="58"/>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0</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0.44</v>
      </c>
      <c r="BF33" s="16">
        <f t="shared" si="17"/>
        <v>0.44</v>
      </c>
      <c r="BH33" s="171"/>
    </row>
    <row r="34" spans="1:60" ht="20.25" customHeight="1">
      <c r="A34" s="21" t="s">
        <v>414</v>
      </c>
      <c r="B34" s="174" t="s">
        <v>415</v>
      </c>
      <c r="C34" s="29" t="s">
        <v>327</v>
      </c>
      <c r="D34" s="191">
        <v>0.03</v>
      </c>
      <c r="E34" s="39">
        <f t="shared" si="15"/>
        <v>0</v>
      </c>
      <c r="F34" s="58"/>
      <c r="G34" s="58"/>
      <c r="H34" s="58"/>
      <c r="I34" s="58"/>
      <c r="J34" s="58"/>
      <c r="K34" s="58"/>
      <c r="L34" s="58"/>
      <c r="M34" s="58"/>
      <c r="N34" s="58"/>
      <c r="O34" s="58"/>
      <c r="P34" s="58"/>
      <c r="Q34" s="47">
        <f>SUM(R34:Z34,AL34:BB34)</f>
        <v>0.03</v>
      </c>
      <c r="R34" s="58"/>
      <c r="S34" s="58"/>
      <c r="T34" s="58"/>
      <c r="U34" s="58"/>
      <c r="V34" s="58"/>
      <c r="W34" s="58"/>
      <c r="X34" s="58"/>
      <c r="Y34" s="58"/>
      <c r="Z34" s="47">
        <f>SUM(AA34:AC34,AE34:AK34)</f>
        <v>0.03</v>
      </c>
      <c r="AA34" s="58"/>
      <c r="AB34" s="58"/>
      <c r="AC34" s="58"/>
      <c r="AD34" s="54">
        <f>$D34-$BD34</f>
        <v>0</v>
      </c>
      <c r="AE34" s="58"/>
      <c r="AF34" s="58"/>
      <c r="AG34" s="58">
        <v>0.03</v>
      </c>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0.03</v>
      </c>
      <c r="BE34" s="16">
        <f>AD$60-BD34</f>
        <v>0</v>
      </c>
      <c r="BF34" s="16">
        <f t="shared" si="17"/>
        <v>0.03</v>
      </c>
      <c r="BH34" s="171"/>
    </row>
    <row r="35" spans="1:60" ht="20.25" customHeight="1">
      <c r="A35" s="21" t="s">
        <v>416</v>
      </c>
      <c r="B35" s="174" t="s">
        <v>417</v>
      </c>
      <c r="C35" s="29" t="s">
        <v>328</v>
      </c>
      <c r="D35" s="190">
        <v>1.61</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1.61</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v>
      </c>
      <c r="BF35" s="16">
        <f t="shared" si="17"/>
        <v>1.61</v>
      </c>
      <c r="BH35" s="171"/>
    </row>
    <row r="36" spans="1:60" ht="20.25" customHeight="1">
      <c r="A36" s="21" t="s">
        <v>418</v>
      </c>
      <c r="B36" s="174" t="s">
        <v>419</v>
      </c>
      <c r="C36" s="29" t="s">
        <v>329</v>
      </c>
      <c r="D36" s="190">
        <v>0.41</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0.41</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0.41</v>
      </c>
      <c r="BH36" s="171"/>
    </row>
    <row r="37" spans="1:60" ht="20.25" customHeight="1">
      <c r="A37" s="21" t="s">
        <v>420</v>
      </c>
      <c r="B37" s="174" t="s">
        <v>421</v>
      </c>
      <c r="C37" s="29" t="s">
        <v>330</v>
      </c>
      <c r="D37" s="190">
        <v>1.66</v>
      </c>
      <c r="E37" s="39">
        <f t="shared" si="15"/>
        <v>0</v>
      </c>
      <c r="F37" s="58"/>
      <c r="G37" s="58"/>
      <c r="H37" s="58"/>
      <c r="I37" s="58"/>
      <c r="J37" s="58"/>
      <c r="K37" s="58"/>
      <c r="L37" s="58"/>
      <c r="M37" s="58"/>
      <c r="N37" s="58"/>
      <c r="O37" s="58"/>
      <c r="P37" s="58"/>
      <c r="Q37" s="47">
        <f t="shared" si="18"/>
        <v>0.2</v>
      </c>
      <c r="R37" s="58"/>
      <c r="S37" s="58">
        <v>0.1</v>
      </c>
      <c r="T37" s="58"/>
      <c r="U37" s="58"/>
      <c r="V37" s="58"/>
      <c r="W37" s="58"/>
      <c r="X37" s="58"/>
      <c r="Y37" s="58"/>
      <c r="Z37" s="47">
        <f>SUM(AA37:AF37,AH37:AK37)</f>
        <v>0</v>
      </c>
      <c r="AA37" s="58"/>
      <c r="AB37" s="58"/>
      <c r="AC37" s="58"/>
      <c r="AD37" s="58"/>
      <c r="AE37" s="58"/>
      <c r="AF37" s="58"/>
      <c r="AG37" s="54">
        <f>$D37-$BD37</f>
        <v>1.46</v>
      </c>
      <c r="AH37" s="58"/>
      <c r="AI37" s="58"/>
      <c r="AJ37" s="58"/>
      <c r="AK37" s="58"/>
      <c r="AL37" s="58"/>
      <c r="AM37" s="58"/>
      <c r="AN37" s="58"/>
      <c r="AO37" s="58"/>
      <c r="AP37" s="58"/>
      <c r="AQ37" s="58">
        <v>0.1</v>
      </c>
      <c r="AR37" s="58"/>
      <c r="AS37" s="58"/>
      <c r="AT37" s="58"/>
      <c r="AU37" s="58"/>
      <c r="AV37" s="58"/>
      <c r="AW37" s="58"/>
      <c r="AX37" s="58"/>
      <c r="AY37" s="58"/>
      <c r="AZ37" s="58"/>
      <c r="BA37" s="58"/>
      <c r="BB37" s="58"/>
      <c r="BC37" s="58"/>
      <c r="BD37" s="16">
        <f t="shared" si="16"/>
        <v>0.2</v>
      </c>
      <c r="BE37" s="16">
        <f>AG$60-BD37</f>
        <v>8.0000000000000016E-2</v>
      </c>
      <c r="BF37" s="16">
        <f t="shared" si="17"/>
        <v>1.74</v>
      </c>
      <c r="BH37" s="171"/>
    </row>
    <row r="38" spans="1:60" ht="20.25" customHeight="1">
      <c r="A38" s="21" t="s">
        <v>422</v>
      </c>
      <c r="B38" s="174" t="s">
        <v>423</v>
      </c>
      <c r="C38" s="29" t="s">
        <v>331</v>
      </c>
      <c r="D38" s="190">
        <v>0.72</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0.72</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0</v>
      </c>
      <c r="BF38" s="16">
        <f t="shared" si="17"/>
        <v>0.72</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191">
        <v>1.29</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1.29</v>
      </c>
      <c r="AL41" s="58"/>
      <c r="AM41" s="58"/>
      <c r="AN41" s="58"/>
      <c r="AO41" s="58"/>
      <c r="AP41" s="58"/>
      <c r="AQ41" s="58"/>
      <c r="AR41" s="58"/>
      <c r="AS41" s="58"/>
      <c r="AT41" s="58"/>
      <c r="AU41" s="58"/>
      <c r="AV41" s="58"/>
      <c r="AW41" s="58"/>
      <c r="AX41" s="58"/>
      <c r="AY41" s="58"/>
      <c r="AZ41" s="58"/>
      <c r="BA41" s="58"/>
      <c r="BB41" s="58"/>
      <c r="BC41" s="58"/>
      <c r="BD41" s="16">
        <f t="shared" si="16"/>
        <v>0</v>
      </c>
      <c r="BE41" s="16">
        <f>AK$60-BD41</f>
        <v>0</v>
      </c>
      <c r="BF41" s="16">
        <f t="shared" si="17"/>
        <v>1.29</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0.48000000000000004</v>
      </c>
      <c r="BF42" s="16">
        <f t="shared" si="17"/>
        <v>0.48000000000000004</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0.02</v>
      </c>
      <c r="BF44" s="16">
        <f t="shared" si="17"/>
        <v>0.02</v>
      </c>
      <c r="BH44" s="171"/>
    </row>
    <row r="45" spans="1:60" ht="20.25" customHeight="1">
      <c r="A45" s="21" t="s">
        <v>436</v>
      </c>
      <c r="B45" s="25" t="s">
        <v>437</v>
      </c>
      <c r="C45" s="29" t="s">
        <v>338</v>
      </c>
      <c r="D45" s="190">
        <v>34.14</v>
      </c>
      <c r="E45" s="39">
        <f t="shared" si="15"/>
        <v>0</v>
      </c>
      <c r="F45" s="58"/>
      <c r="G45" s="58"/>
      <c r="H45" s="58"/>
      <c r="I45" s="58"/>
      <c r="J45" s="58"/>
      <c r="K45" s="58"/>
      <c r="L45" s="58"/>
      <c r="M45" s="58"/>
      <c r="N45" s="58"/>
      <c r="O45" s="58"/>
      <c r="P45" s="58"/>
      <c r="Q45" s="47">
        <f>SUM(R45:Z45,AL45:AN45,AP45:BB45)</f>
        <v>0.06</v>
      </c>
      <c r="R45" s="58"/>
      <c r="S45" s="58"/>
      <c r="T45" s="58"/>
      <c r="U45" s="58"/>
      <c r="V45" s="58"/>
      <c r="W45" s="58"/>
      <c r="X45" s="58"/>
      <c r="Y45" s="58"/>
      <c r="Z45" s="47">
        <f t="shared" si="19"/>
        <v>0.06</v>
      </c>
      <c r="AA45" s="58">
        <v>0.06</v>
      </c>
      <c r="AB45" s="58"/>
      <c r="AC45" s="58"/>
      <c r="AD45" s="58"/>
      <c r="AE45" s="58"/>
      <c r="AF45" s="58"/>
      <c r="AG45" s="58"/>
      <c r="AH45" s="58"/>
      <c r="AI45" s="58"/>
      <c r="AJ45" s="58"/>
      <c r="AK45" s="58"/>
      <c r="AL45" s="58"/>
      <c r="AM45" s="58"/>
      <c r="AN45" s="58"/>
      <c r="AO45" s="54">
        <f>$D45-$BD45</f>
        <v>34.08</v>
      </c>
      <c r="AP45" s="58"/>
      <c r="AQ45" s="58"/>
      <c r="AR45" s="58"/>
      <c r="AS45" s="58"/>
      <c r="AT45" s="58"/>
      <c r="AU45" s="58"/>
      <c r="AV45" s="58"/>
      <c r="AW45" s="58"/>
      <c r="AX45" s="58"/>
      <c r="AY45" s="58"/>
      <c r="AZ45" s="58"/>
      <c r="BA45" s="58"/>
      <c r="BB45" s="58"/>
      <c r="BC45" s="58">
        <v>0</v>
      </c>
      <c r="BD45" s="16">
        <f t="shared" si="16"/>
        <v>0.06</v>
      </c>
      <c r="BE45" s="16">
        <f>AO$60-BD45</f>
        <v>8.14</v>
      </c>
      <c r="BF45" s="16">
        <f t="shared" si="17"/>
        <v>42.28</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190">
        <v>0.22</v>
      </c>
      <c r="E47" s="39">
        <f t="shared" si="15"/>
        <v>0</v>
      </c>
      <c r="F47" s="58"/>
      <c r="G47" s="58"/>
      <c r="H47" s="58"/>
      <c r="I47" s="58"/>
      <c r="J47" s="58"/>
      <c r="K47" s="58"/>
      <c r="L47" s="58"/>
      <c r="M47" s="58"/>
      <c r="N47" s="58"/>
      <c r="O47" s="58"/>
      <c r="P47" s="58"/>
      <c r="Q47" s="47">
        <f>SUM(R47:Z47,AL47:AP47,AR47:BB47)</f>
        <v>0</v>
      </c>
      <c r="R47" s="58"/>
      <c r="S47" s="58"/>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0.22</v>
      </c>
      <c r="AR47" s="58"/>
      <c r="AS47" s="58"/>
      <c r="AT47" s="58"/>
      <c r="AU47" s="58"/>
      <c r="AV47" s="58"/>
      <c r="AW47" s="58"/>
      <c r="AX47" s="58"/>
      <c r="AY47" s="58"/>
      <c r="AZ47" s="58"/>
      <c r="BA47" s="58"/>
      <c r="BB47" s="58"/>
      <c r="BC47" s="58"/>
      <c r="BD47" s="16">
        <f t="shared" si="16"/>
        <v>0</v>
      </c>
      <c r="BE47" s="16">
        <f>AQ$60-BD47</f>
        <v>0.2</v>
      </c>
      <c r="BF47" s="16">
        <f t="shared" si="17"/>
        <v>0.42000000000000004</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58"/>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v>
      </c>
      <c r="AU50" s="58">
        <v>0</v>
      </c>
      <c r="AV50" s="58">
        <v>0</v>
      </c>
      <c r="AW50" s="58">
        <v>0</v>
      </c>
      <c r="AX50" s="58">
        <v>0</v>
      </c>
      <c r="AY50" s="58">
        <v>0</v>
      </c>
      <c r="AZ50" s="58">
        <v>0</v>
      </c>
      <c r="BA50" s="58">
        <v>0</v>
      </c>
      <c r="BB50" s="58">
        <v>0</v>
      </c>
      <c r="BC50" s="58">
        <v>0</v>
      </c>
      <c r="BD50" s="16">
        <f t="shared" si="16"/>
        <v>0</v>
      </c>
      <c r="BE50" s="16">
        <f>AT$60-BD50</f>
        <v>0</v>
      </c>
      <c r="BF50" s="16">
        <f t="shared" si="17"/>
        <v>0</v>
      </c>
      <c r="BH50" s="171"/>
    </row>
    <row r="51" spans="1:60" ht="31.15" customHeight="1">
      <c r="A51" s="21" t="s">
        <v>448</v>
      </c>
      <c r="B51" s="28" t="s">
        <v>449</v>
      </c>
      <c r="C51" s="29" t="s">
        <v>344</v>
      </c>
      <c r="D51" s="190">
        <v>11.94</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11.94</v>
      </c>
      <c r="AV51" s="58">
        <v>0</v>
      </c>
      <c r="AW51" s="58">
        <v>0</v>
      </c>
      <c r="AX51" s="58">
        <v>0</v>
      </c>
      <c r="AY51" s="58">
        <v>0</v>
      </c>
      <c r="AZ51" s="58">
        <v>0</v>
      </c>
      <c r="BA51" s="58">
        <v>0</v>
      </c>
      <c r="BB51" s="58">
        <v>0</v>
      </c>
      <c r="BC51" s="58">
        <v>0</v>
      </c>
      <c r="BD51" s="16">
        <f t="shared" si="16"/>
        <v>0</v>
      </c>
      <c r="BE51" s="16">
        <f>AU$60-BD51</f>
        <v>0</v>
      </c>
      <c r="BF51" s="16">
        <f t="shared" si="17"/>
        <v>11.94</v>
      </c>
      <c r="BH51" s="171"/>
    </row>
    <row r="52" spans="1:60" ht="20.25" customHeight="1">
      <c r="A52" s="21" t="s">
        <v>450</v>
      </c>
      <c r="B52" s="25" t="s">
        <v>451</v>
      </c>
      <c r="C52" s="29" t="s">
        <v>345</v>
      </c>
      <c r="D52" s="58"/>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6"/>
        <v>0</v>
      </c>
      <c r="BE52" s="16">
        <f>AV$60-BD52</f>
        <v>0</v>
      </c>
      <c r="BF52" s="16">
        <f t="shared" si="17"/>
        <v>0</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0.7</v>
      </c>
      <c r="BF54" s="16">
        <f t="shared" si="17"/>
        <v>0.7</v>
      </c>
      <c r="BH54" s="171"/>
    </row>
    <row r="55" spans="1:60" ht="20.25" customHeight="1">
      <c r="A55" s="21" t="s">
        <v>456</v>
      </c>
      <c r="B55" s="17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71"/>
    </row>
    <row r="56" spans="1:60" ht="20.25" customHeight="1">
      <c r="A56" s="21" t="s">
        <v>458</v>
      </c>
      <c r="B56" s="25" t="s">
        <v>459</v>
      </c>
      <c r="C56" s="29" t="s">
        <v>349</v>
      </c>
      <c r="D56" s="190">
        <v>22.01</v>
      </c>
      <c r="E56" s="39">
        <f t="shared" si="15"/>
        <v>0</v>
      </c>
      <c r="F56" s="58"/>
      <c r="G56" s="58"/>
      <c r="H56" s="58"/>
      <c r="I56" s="58"/>
      <c r="J56" s="58"/>
      <c r="K56" s="58"/>
      <c r="L56" s="58"/>
      <c r="M56" s="58"/>
      <c r="N56" s="58"/>
      <c r="O56" s="58"/>
      <c r="P56" s="58"/>
      <c r="Q56" s="47">
        <f>SUM(R56:Z56,AL56:AY56,BA56:BB56)</f>
        <v>0</v>
      </c>
      <c r="R56" s="58"/>
      <c r="S56" s="58"/>
      <c r="T56" s="58"/>
      <c r="U56" s="58"/>
      <c r="V56" s="58"/>
      <c r="W56" s="58"/>
      <c r="X56" s="58"/>
      <c r="Y56" s="58"/>
      <c r="Z56" s="47">
        <f t="shared" si="19"/>
        <v>0</v>
      </c>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22.01</v>
      </c>
      <c r="BA56" s="58"/>
      <c r="BB56" s="58"/>
      <c r="BC56" s="58"/>
      <c r="BD56" s="16">
        <f t="shared" si="16"/>
        <v>0</v>
      </c>
      <c r="BE56" s="16">
        <f>AZ$60-BD56</f>
        <v>0</v>
      </c>
      <c r="BF56" s="16">
        <f t="shared" si="17"/>
        <v>22.01</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v>2.29</v>
      </c>
      <c r="E59" s="39">
        <f t="shared" si="15"/>
        <v>0</v>
      </c>
      <c r="F59" s="59"/>
      <c r="G59" s="59"/>
      <c r="H59" s="59"/>
      <c r="I59" s="59"/>
      <c r="J59" s="59"/>
      <c r="K59" s="59"/>
      <c r="L59" s="59"/>
      <c r="M59" s="59"/>
      <c r="N59" s="59"/>
      <c r="O59" s="59"/>
      <c r="P59" s="59"/>
      <c r="Q59" s="46">
        <f>SUM(R59:Z59,AL59:BB59)</f>
        <v>0</v>
      </c>
      <c r="R59" s="59"/>
      <c r="S59" s="59"/>
      <c r="T59" s="59"/>
      <c r="U59" s="59"/>
      <c r="V59" s="59"/>
      <c r="W59" s="59"/>
      <c r="X59" s="59"/>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2.29</v>
      </c>
      <c r="BD59" s="16">
        <f>SUM(E59,Q59)</f>
        <v>0</v>
      </c>
      <c r="BE59" s="16">
        <f>BC$60-BD59</f>
        <v>0</v>
      </c>
      <c r="BF59" s="16">
        <f t="shared" si="17"/>
        <v>2.29</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0</v>
      </c>
      <c r="L60" s="39">
        <f t="shared" si="20"/>
        <v>0</v>
      </c>
      <c r="M60" s="39">
        <f t="shared" si="20"/>
        <v>0</v>
      </c>
      <c r="N60" s="39">
        <f t="shared" si="20"/>
        <v>0</v>
      </c>
      <c r="O60" s="39">
        <f t="shared" si="20"/>
        <v>0</v>
      </c>
      <c r="P60" s="39">
        <f t="shared" si="20"/>
        <v>0</v>
      </c>
      <c r="Q60" s="47">
        <f>SUM(Q9,Q59)</f>
        <v>19.27</v>
      </c>
      <c r="R60" s="47">
        <f t="shared" si="20"/>
        <v>0</v>
      </c>
      <c r="S60" s="47">
        <f t="shared" si="20"/>
        <v>0.1</v>
      </c>
      <c r="T60" s="47">
        <f t="shared" si="20"/>
        <v>0</v>
      </c>
      <c r="U60" s="47">
        <f t="shared" si="20"/>
        <v>0</v>
      </c>
      <c r="V60" s="47">
        <f t="shared" si="20"/>
        <v>0</v>
      </c>
      <c r="W60" s="47">
        <f t="shared" si="20"/>
        <v>1.47</v>
      </c>
      <c r="X60" s="47">
        <f t="shared" si="20"/>
        <v>2</v>
      </c>
      <c r="Y60" s="47">
        <f t="shared" si="20"/>
        <v>0</v>
      </c>
      <c r="Z60" s="47">
        <f t="shared" si="20"/>
        <v>6.3900000000000006</v>
      </c>
      <c r="AA60" s="47">
        <f t="shared" si="20"/>
        <v>5.54</v>
      </c>
      <c r="AB60" s="47">
        <f t="shared" si="20"/>
        <v>0.1</v>
      </c>
      <c r="AC60" s="47">
        <f t="shared" si="20"/>
        <v>0.44</v>
      </c>
      <c r="AD60" s="47">
        <f t="shared" si="20"/>
        <v>0.03</v>
      </c>
      <c r="AE60" s="47">
        <f t="shared" si="20"/>
        <v>0</v>
      </c>
      <c r="AF60" s="47">
        <f t="shared" si="20"/>
        <v>0</v>
      </c>
      <c r="AG60" s="47">
        <f t="shared" si="20"/>
        <v>0.28000000000000003</v>
      </c>
      <c r="AH60" s="47">
        <f t="shared" si="20"/>
        <v>0</v>
      </c>
      <c r="AI60" s="47">
        <f t="shared" si="20"/>
        <v>0</v>
      </c>
      <c r="AJ60" s="47">
        <f t="shared" si="20"/>
        <v>0</v>
      </c>
      <c r="AK60" s="47">
        <f t="shared" si="20"/>
        <v>0</v>
      </c>
      <c r="AL60" s="47">
        <f t="shared" si="20"/>
        <v>0.48000000000000004</v>
      </c>
      <c r="AM60" s="47">
        <f t="shared" si="20"/>
        <v>0</v>
      </c>
      <c r="AN60" s="47">
        <f t="shared" si="20"/>
        <v>0.02</v>
      </c>
      <c r="AO60" s="47">
        <f t="shared" si="20"/>
        <v>8.2000000000000011</v>
      </c>
      <c r="AP60" s="47">
        <f t="shared" si="20"/>
        <v>0</v>
      </c>
      <c r="AQ60" s="47">
        <f t="shared" si="20"/>
        <v>0.2</v>
      </c>
      <c r="AR60" s="47">
        <f t="shared" si="20"/>
        <v>0</v>
      </c>
      <c r="AS60" s="47">
        <f t="shared" si="20"/>
        <v>0</v>
      </c>
      <c r="AT60" s="47">
        <f t="shared" si="20"/>
        <v>0</v>
      </c>
      <c r="AU60" s="47">
        <f t="shared" si="20"/>
        <v>0</v>
      </c>
      <c r="AV60" s="47">
        <f t="shared" si="20"/>
        <v>0</v>
      </c>
      <c r="AW60" s="47">
        <f t="shared" si="20"/>
        <v>0</v>
      </c>
      <c r="AX60" s="47">
        <f t="shared" si="20"/>
        <v>0.7</v>
      </c>
      <c r="AY60" s="47">
        <f t="shared" si="20"/>
        <v>0</v>
      </c>
      <c r="AZ60" s="47">
        <f t="shared" si="20"/>
        <v>0</v>
      </c>
      <c r="BA60" s="47">
        <f t="shared" si="20"/>
        <v>0</v>
      </c>
      <c r="BB60" s="47">
        <f t="shared" si="20"/>
        <v>0</v>
      </c>
      <c r="BC60" s="16"/>
      <c r="BD60" s="16">
        <f>SUM(BD9,BD21,BD59)</f>
        <v>19.27</v>
      </c>
      <c r="BE60" s="16"/>
      <c r="BF60" s="16"/>
    </row>
    <row r="61" spans="1:60" s="170" customFormat="1" ht="20.25" customHeight="1">
      <c r="A61" s="183"/>
      <c r="B61" s="184" t="s">
        <v>466</v>
      </c>
      <c r="C61" s="183"/>
      <c r="D61" s="149"/>
      <c r="E61" s="38">
        <f>$D9+E$60-$BD9</f>
        <v>1282.68</v>
      </c>
      <c r="F61" s="38">
        <f>$D10+F$60-$BD10</f>
        <v>176.66</v>
      </c>
      <c r="G61" s="38">
        <f>$D11+G$60-$BD11</f>
        <v>148.54</v>
      </c>
      <c r="H61" s="38">
        <f>$D12+H$60-$BD12</f>
        <v>28.12</v>
      </c>
      <c r="I61" s="38">
        <f>$D13+I$60-$BD13</f>
        <v>0</v>
      </c>
      <c r="J61" s="38">
        <f>$D14+J$60-$BD14</f>
        <v>56.660000000000004</v>
      </c>
      <c r="K61" s="38">
        <f>$D15+K$60-$BD15</f>
        <v>255.6</v>
      </c>
      <c r="L61" s="38">
        <f>$D16+L$60-$BD16</f>
        <v>0</v>
      </c>
      <c r="M61" s="38">
        <f>$D17+M$60-$BD17</f>
        <v>0</v>
      </c>
      <c r="N61" s="38">
        <f>$D18+N$60-$BD18</f>
        <v>757.15</v>
      </c>
      <c r="O61" s="38">
        <f>$D19+O$60-$BD19</f>
        <v>25.669999999999998</v>
      </c>
      <c r="P61" s="38">
        <f>$D20+P$60-$BD20</f>
        <v>10.94</v>
      </c>
      <c r="Q61" s="46">
        <f>$D21+Q$60-$BD21</f>
        <v>142.89999999999998</v>
      </c>
      <c r="R61" s="46">
        <f>$D22+R$60-$BD22</f>
        <v>0</v>
      </c>
      <c r="S61" s="46">
        <f>$D23+S$60-$BD23</f>
        <v>0.1</v>
      </c>
      <c r="T61" s="46">
        <f>$D24+T$60-$BD24</f>
        <v>0</v>
      </c>
      <c r="U61" s="46">
        <f>$D25+U$60-$BD25</f>
        <v>0</v>
      </c>
      <c r="V61" s="46">
        <f>$D26+V$60-$BD26</f>
        <v>0</v>
      </c>
      <c r="W61" s="46">
        <f>$D27+W$60-$BD27</f>
        <v>1.73</v>
      </c>
      <c r="X61" s="46">
        <f>$D28+X$60-$BD28</f>
        <v>2</v>
      </c>
      <c r="Y61" s="46">
        <f>$D29+Y$60-$BD29</f>
        <v>1.28</v>
      </c>
      <c r="Z61" s="46">
        <f>$D30+Z$60-$BD30</f>
        <v>59.939999999999991</v>
      </c>
      <c r="AA61" s="46">
        <f>$D31+AA$60-$BD31</f>
        <v>38.699999999999996</v>
      </c>
      <c r="AB61" s="46">
        <f>$D32+AB$60-$BD32</f>
        <v>15</v>
      </c>
      <c r="AC61" s="46">
        <f>$D33+AC$60-$BD33</f>
        <v>0.44</v>
      </c>
      <c r="AD61" s="46">
        <f>$D34+AD$60-$BD34</f>
        <v>0.03</v>
      </c>
      <c r="AE61" s="46">
        <f>$D35+AE$60-$BD35</f>
        <v>1.61</v>
      </c>
      <c r="AF61" s="46">
        <f>$D36+AF$60-$BD36</f>
        <v>0.41</v>
      </c>
      <c r="AG61" s="46">
        <f>$D37+AG$60-$BD37</f>
        <v>1.74</v>
      </c>
      <c r="AH61" s="46">
        <f>$D38+AH$60-$BD38</f>
        <v>0.72</v>
      </c>
      <c r="AI61" s="46">
        <f>$D39+AI$60-$BD39</f>
        <v>0</v>
      </c>
      <c r="AJ61" s="46">
        <f>$D40+AJ$60-$BD40</f>
        <v>0</v>
      </c>
      <c r="AK61" s="46">
        <f>$D41+AK$60-$BD41</f>
        <v>1.29</v>
      </c>
      <c r="AL61" s="46">
        <f>$D42+AL$60-$BD42</f>
        <v>0.48000000000000004</v>
      </c>
      <c r="AM61" s="46">
        <f>$D43+AM$60-$BD43</f>
        <v>0</v>
      </c>
      <c r="AN61" s="46">
        <f>$D44+AN$60-$BD44</f>
        <v>0.02</v>
      </c>
      <c r="AO61" s="46">
        <f>$D45+AO$60-$BD45</f>
        <v>42.28</v>
      </c>
      <c r="AP61" s="46">
        <f>$D46+AP$60-$BD46</f>
        <v>0</v>
      </c>
      <c r="AQ61" s="46">
        <f>$D47+AQ$60-$BD47</f>
        <v>0.42000000000000004</v>
      </c>
      <c r="AR61" s="46">
        <f>$D48+AR$60-$BD48</f>
        <v>0</v>
      </c>
      <c r="AS61" s="46">
        <f>$D49+AS$60-$BD49</f>
        <v>0</v>
      </c>
      <c r="AT61" s="46">
        <f>$D50+AT$60-$BD50</f>
        <v>0</v>
      </c>
      <c r="AU61" s="46">
        <f>$D51+AU$60-$BD51</f>
        <v>11.94</v>
      </c>
      <c r="AV61" s="46">
        <f>$D52+AV$60-$BD52</f>
        <v>0</v>
      </c>
      <c r="AW61" s="46">
        <f>$D53+AW$60-$BD53</f>
        <v>0</v>
      </c>
      <c r="AX61" s="46">
        <f>$D54+AX$60-$BD54</f>
        <v>0.7</v>
      </c>
      <c r="AY61" s="46">
        <f>$D55+AY$60-$BD55</f>
        <v>0</v>
      </c>
      <c r="AZ61" s="46">
        <f>$D56+AZ$60-$BD56</f>
        <v>22.01</v>
      </c>
      <c r="BA61" s="46">
        <f>$D57+BA$60-$BD57</f>
        <v>0</v>
      </c>
      <c r="BB61" s="46">
        <f>$D58+BB$60-$BD58</f>
        <v>0</v>
      </c>
      <c r="BC61" s="46">
        <f>$D59+BC$60-$BD59</f>
        <v>2.29</v>
      </c>
      <c r="BD61" s="149"/>
      <c r="BE61" s="149"/>
      <c r="BF61" s="149"/>
    </row>
    <row r="62" spans="1:60" s="185" customFormat="1" ht="12">
      <c r="D62" s="192"/>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93"/>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2:B2"/>
    <mergeCell ref="A3:M3"/>
    <mergeCell ref="N3:AP3"/>
    <mergeCell ref="AN4:AP4"/>
    <mergeCell ref="E5:BC5"/>
    <mergeCell ref="BD4:BF4"/>
    <mergeCell ref="BD5:BD6"/>
    <mergeCell ref="BE5:BE6"/>
    <mergeCell ref="BF5:BF6"/>
    <mergeCell ref="A5:A6"/>
    <mergeCell ref="B5:B6"/>
    <mergeCell ref="C5:C6"/>
    <mergeCell ref="D5:D6"/>
  </mergeCells>
  <phoneticPr fontId="221" type="noConversion"/>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dimension ref="A1:BH63"/>
  <sheetViews>
    <sheetView showZeros="0" zoomScale="55" zoomScaleNormal="55" workbookViewId="0">
      <selection activeCell="X16" sqref="X16"/>
    </sheetView>
  </sheetViews>
  <sheetFormatPr defaultColWidth="8.109375" defaultRowHeight="15"/>
  <cols>
    <col min="1" max="1" width="4.77734375" style="155" customWidth="1"/>
    <col min="2" max="2" width="33.21875" style="155" customWidth="1"/>
    <col min="3" max="3" width="5.6640625" style="155" customWidth="1"/>
    <col min="4" max="4" width="9.21875" style="108" customWidth="1"/>
    <col min="5" max="5" width="8.33203125" style="155" customWidth="1"/>
    <col min="6" max="6" width="6.33203125" style="155" customWidth="1"/>
    <col min="7" max="7" width="6" style="155" customWidth="1"/>
    <col min="8" max="8" width="6.21875" style="155" customWidth="1"/>
    <col min="9" max="9" width="4.77734375" style="155" customWidth="1"/>
    <col min="10" max="11" width="6.5546875" style="155" customWidth="1"/>
    <col min="12" max="12" width="7" style="155" bestFit="1" customWidth="1"/>
    <col min="13" max="13" width="5.88671875" style="155" customWidth="1"/>
    <col min="14" max="14" width="7.88671875" style="155" bestFit="1" customWidth="1"/>
    <col min="15" max="15" width="6.109375" style="155" customWidth="1"/>
    <col min="16" max="16" width="7.109375" style="155" customWidth="1"/>
    <col min="17" max="17" width="7.44140625" style="155" customWidth="1"/>
    <col min="18" max="18" width="5.33203125" style="155" customWidth="1"/>
    <col min="19" max="19" width="5.5546875" style="155" customWidth="1"/>
    <col min="20" max="24" width="4.77734375" style="155" customWidth="1"/>
    <col min="25" max="25" width="5.77734375" style="155" customWidth="1"/>
    <col min="26" max="26" width="7" style="155" bestFit="1" customWidth="1"/>
    <col min="27" max="27" width="5.44140625" style="155" customWidth="1"/>
    <col min="28" max="39" width="4.77734375" style="155" customWidth="1"/>
    <col min="40" max="40" width="6.109375" style="155" customWidth="1"/>
    <col min="41" max="41" width="6.21875" style="155" customWidth="1"/>
    <col min="42" max="42" width="6.33203125" style="155" customWidth="1"/>
    <col min="43" max="43" width="6" style="155" customWidth="1"/>
    <col min="44" max="45" width="4.77734375" style="155" customWidth="1"/>
    <col min="46" max="46" width="5.44140625" style="155" customWidth="1"/>
    <col min="47" max="47" width="5.6640625" style="155" customWidth="1"/>
    <col min="48" max="48" width="4.77734375" style="155" customWidth="1"/>
    <col min="49" max="49" width="5.33203125" style="155" customWidth="1"/>
    <col min="50" max="51" width="5.44140625" style="155" customWidth="1"/>
    <col min="52" max="52" width="5.6640625" style="155" customWidth="1"/>
    <col min="53" max="53" width="7.88671875" style="155" bestFit="1" customWidth="1"/>
    <col min="54" max="54" width="3.88671875" style="155" bestFit="1" customWidth="1"/>
    <col min="55" max="55" width="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1082</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8" customHeight="1">
      <c r="A5" s="739" t="s">
        <v>297</v>
      </c>
      <c r="B5" s="739" t="s">
        <v>298</v>
      </c>
      <c r="C5" s="739" t="s">
        <v>299</v>
      </c>
      <c r="D5" s="738" t="s">
        <v>179</v>
      </c>
      <c r="E5" s="733" t="s">
        <v>180</v>
      </c>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c r="AT5" s="734"/>
      <c r="AU5" s="734"/>
      <c r="AV5" s="734"/>
      <c r="AW5" s="734"/>
      <c r="AX5" s="734"/>
      <c r="AY5" s="734"/>
      <c r="AZ5" s="734"/>
      <c r="BA5" s="734"/>
      <c r="BB5" s="734"/>
      <c r="BC5" s="735"/>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2857.0100000000007</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2857.0099999999998</v>
      </c>
      <c r="BH8" s="171"/>
    </row>
    <row r="9" spans="1:60" s="170" customFormat="1" ht="20.25" customHeight="1">
      <c r="A9" s="172">
        <v>1</v>
      </c>
      <c r="B9" s="173" t="s">
        <v>366</v>
      </c>
      <c r="C9" s="150" t="s">
        <v>302</v>
      </c>
      <c r="D9" s="38">
        <f>SUM(D10,D14:D20)</f>
        <v>2743.3400000000006</v>
      </c>
      <c r="E9" s="38">
        <f>SUM(F10,J14,K15,L16,M17,N18,O19,P20,F9,J9:P9)</f>
        <v>2708.6400000000003</v>
      </c>
      <c r="F9" s="38">
        <f>SUM(F14,F15,F16,F17,F18,F19,F20)</f>
        <v>0</v>
      </c>
      <c r="G9" s="38">
        <f>SUM(G12:G20)</f>
        <v>0</v>
      </c>
      <c r="H9" s="38">
        <f>SUM(H11,H13:H20)</f>
        <v>0</v>
      </c>
      <c r="I9" s="38">
        <f>SUM(I11:I12,I14:I20)</f>
        <v>0</v>
      </c>
      <c r="J9" s="38">
        <f>SUM(J10,J15,J16,J17,J18,J19,J20)</f>
        <v>0</v>
      </c>
      <c r="K9" s="38">
        <f>SUM(K10,K14,K16,K17,K18,K19,K20)</f>
        <v>24</v>
      </c>
      <c r="L9" s="38">
        <f>SUM(L10,L14,L15,L17,L18,L19,L20)</f>
        <v>0</v>
      </c>
      <c r="M9" s="38">
        <f>SUM(M10,M14,M15,M17,M18,M19,M20)</f>
        <v>0</v>
      </c>
      <c r="N9" s="38">
        <f>SUM(N10,N14,N15,N16,N17,N19,N20)</f>
        <v>0</v>
      </c>
      <c r="O9" s="38">
        <f>SUM(O10,O14,O15,O16,O17,O18,O20)</f>
        <v>0</v>
      </c>
      <c r="P9" s="38">
        <f>SUM(P10,P14,P15,P16,P17,P18,P19)</f>
        <v>0</v>
      </c>
      <c r="Q9" s="46">
        <f t="shared" ref="Q9:BF9" si="0">SUM(Q10,Q14,Q15,Q16,Q17,Q18,Q19,Q20)</f>
        <v>34.700000000000003</v>
      </c>
      <c r="R9" s="46">
        <f>SUM(R10,R14,R15,R16,R17,R18,R19,R20)</f>
        <v>0</v>
      </c>
      <c r="S9" s="46">
        <f t="shared" si="0"/>
        <v>0.1</v>
      </c>
      <c r="T9" s="46">
        <f t="shared" si="0"/>
        <v>0</v>
      </c>
      <c r="U9" s="46">
        <f t="shared" si="0"/>
        <v>0</v>
      </c>
      <c r="V9" s="46">
        <f t="shared" si="0"/>
        <v>0</v>
      </c>
      <c r="W9" s="46">
        <f t="shared" si="0"/>
        <v>1.7000000000000002</v>
      </c>
      <c r="X9" s="46">
        <f t="shared" si="0"/>
        <v>4</v>
      </c>
      <c r="Y9" s="46">
        <f t="shared" si="0"/>
        <v>8.56</v>
      </c>
      <c r="Z9" s="46">
        <f t="shared" si="0"/>
        <v>8.7199999999999989</v>
      </c>
      <c r="AA9" s="46">
        <f t="shared" si="0"/>
        <v>4.01</v>
      </c>
      <c r="AB9" s="46">
        <f t="shared" si="0"/>
        <v>0.2</v>
      </c>
      <c r="AC9" s="46">
        <f t="shared" si="0"/>
        <v>1.42</v>
      </c>
      <c r="AD9" s="46">
        <f t="shared" si="0"/>
        <v>0</v>
      </c>
      <c r="AE9" s="46">
        <f t="shared" si="0"/>
        <v>0.15</v>
      </c>
      <c r="AF9" s="46">
        <f t="shared" si="0"/>
        <v>0</v>
      </c>
      <c r="AG9" s="46">
        <f t="shared" si="0"/>
        <v>2</v>
      </c>
      <c r="AH9" s="46">
        <f t="shared" si="0"/>
        <v>0.94000000000000006</v>
      </c>
      <c r="AI9" s="46">
        <f t="shared" si="0"/>
        <v>0</v>
      </c>
      <c r="AJ9" s="46">
        <f t="shared" si="0"/>
        <v>0</v>
      </c>
      <c r="AK9" s="46">
        <f t="shared" si="0"/>
        <v>0</v>
      </c>
      <c r="AL9" s="46">
        <f t="shared" si="0"/>
        <v>2.5</v>
      </c>
      <c r="AM9" s="46">
        <f t="shared" si="0"/>
        <v>0</v>
      </c>
      <c r="AN9" s="46">
        <f t="shared" si="0"/>
        <v>0.02</v>
      </c>
      <c r="AO9" s="46">
        <f t="shared" si="0"/>
        <v>6.3999999999999995</v>
      </c>
      <c r="AP9" s="46">
        <f t="shared" si="0"/>
        <v>0</v>
      </c>
      <c r="AQ9" s="46">
        <f t="shared" si="0"/>
        <v>0.25</v>
      </c>
      <c r="AR9" s="46">
        <f t="shared" si="0"/>
        <v>0</v>
      </c>
      <c r="AS9" s="46">
        <f t="shared" si="0"/>
        <v>0</v>
      </c>
      <c r="AT9" s="46">
        <f t="shared" si="0"/>
        <v>0</v>
      </c>
      <c r="AU9" s="46">
        <f t="shared" si="0"/>
        <v>2.4500000000000002</v>
      </c>
      <c r="AV9" s="46">
        <f t="shared" si="0"/>
        <v>0</v>
      </c>
      <c r="AW9" s="46">
        <f t="shared" si="0"/>
        <v>0</v>
      </c>
      <c r="AX9" s="46">
        <f t="shared" si="0"/>
        <v>0</v>
      </c>
      <c r="AY9" s="46">
        <f t="shared" si="0"/>
        <v>0</v>
      </c>
      <c r="AZ9" s="46">
        <f t="shared" si="0"/>
        <v>0</v>
      </c>
      <c r="BA9" s="46">
        <f t="shared" si="0"/>
        <v>0</v>
      </c>
      <c r="BB9" s="46">
        <f t="shared" si="0"/>
        <v>0</v>
      </c>
      <c r="BC9" s="46">
        <f t="shared" si="0"/>
        <v>0</v>
      </c>
      <c r="BD9" s="47">
        <f>SUM(Q9,BC9)</f>
        <v>34.700000000000003</v>
      </c>
      <c r="BE9" s="46">
        <f t="shared" si="0"/>
        <v>-34.700000000000003</v>
      </c>
      <c r="BF9" s="46">
        <f t="shared" si="0"/>
        <v>2708.64</v>
      </c>
      <c r="BH9" s="171"/>
    </row>
    <row r="10" spans="1:60" ht="20.25" customHeight="1">
      <c r="A10" s="174" t="s">
        <v>367</v>
      </c>
      <c r="B10" s="21" t="s">
        <v>368</v>
      </c>
      <c r="C10" s="29" t="s">
        <v>303</v>
      </c>
      <c r="D10" s="39">
        <f>SUM(D11:D13)</f>
        <v>151.43</v>
      </c>
      <c r="E10" s="39">
        <f>SUM(J10:P10)</f>
        <v>0</v>
      </c>
      <c r="F10" s="54">
        <f>$D10-$BD10</f>
        <v>147.05000000000001</v>
      </c>
      <c r="G10" s="39">
        <f>SUM(G12:G13)</f>
        <v>0</v>
      </c>
      <c r="H10" s="39">
        <f>SUM(H11,H13)</f>
        <v>0</v>
      </c>
      <c r="I10" s="39">
        <f t="shared" ref="I10:P10" si="1">SUM(I11:I13)</f>
        <v>0</v>
      </c>
      <c r="J10" s="39">
        <f t="shared" si="1"/>
        <v>0</v>
      </c>
      <c r="K10" s="39">
        <f t="shared" si="1"/>
        <v>0</v>
      </c>
      <c r="L10" s="39">
        <f t="shared" si="1"/>
        <v>0</v>
      </c>
      <c r="M10" s="39">
        <f t="shared" si="1"/>
        <v>0</v>
      </c>
      <c r="N10" s="39">
        <f t="shared" si="1"/>
        <v>0</v>
      </c>
      <c r="O10" s="39">
        <f t="shared" si="1"/>
        <v>0</v>
      </c>
      <c r="P10" s="39">
        <f t="shared" si="1"/>
        <v>0</v>
      </c>
      <c r="Q10" s="47">
        <f>SUM(Q11:Q13)</f>
        <v>4.38</v>
      </c>
      <c r="R10" s="47">
        <f>SUM(R11:R13)</f>
        <v>0</v>
      </c>
      <c r="S10" s="47">
        <f t="shared" ref="S10:BF10" si="2">SUM(S11:S13)</f>
        <v>0.1</v>
      </c>
      <c r="T10" s="47">
        <f t="shared" si="2"/>
        <v>0</v>
      </c>
      <c r="U10" s="47">
        <f t="shared" si="2"/>
        <v>0</v>
      </c>
      <c r="V10" s="47">
        <f t="shared" si="2"/>
        <v>0</v>
      </c>
      <c r="W10" s="47">
        <f t="shared" si="2"/>
        <v>0</v>
      </c>
      <c r="X10" s="47">
        <f t="shared" si="2"/>
        <v>0.7</v>
      </c>
      <c r="Y10" s="47">
        <f t="shared" si="2"/>
        <v>0</v>
      </c>
      <c r="Z10" s="47">
        <f t="shared" si="2"/>
        <v>2.5300000000000002</v>
      </c>
      <c r="AA10" s="47">
        <f t="shared" si="2"/>
        <v>0.96</v>
      </c>
      <c r="AB10" s="47">
        <f t="shared" si="2"/>
        <v>0.2</v>
      </c>
      <c r="AC10" s="47">
        <f t="shared" si="2"/>
        <v>0.02</v>
      </c>
      <c r="AD10" s="47">
        <f t="shared" si="2"/>
        <v>0</v>
      </c>
      <c r="AE10" s="47">
        <f t="shared" si="2"/>
        <v>0</v>
      </c>
      <c r="AF10" s="47">
        <f t="shared" si="2"/>
        <v>0</v>
      </c>
      <c r="AG10" s="47">
        <f t="shared" si="2"/>
        <v>1.05</v>
      </c>
      <c r="AH10" s="47">
        <f t="shared" si="2"/>
        <v>0.3</v>
      </c>
      <c r="AI10" s="47">
        <f t="shared" si="2"/>
        <v>0</v>
      </c>
      <c r="AJ10" s="47">
        <f t="shared" si="2"/>
        <v>0</v>
      </c>
      <c r="AK10" s="47">
        <f t="shared" si="2"/>
        <v>0</v>
      </c>
      <c r="AL10" s="47">
        <f t="shared" si="2"/>
        <v>0</v>
      </c>
      <c r="AM10" s="47">
        <f t="shared" si="2"/>
        <v>0</v>
      </c>
      <c r="AN10" s="47">
        <f t="shared" si="2"/>
        <v>0</v>
      </c>
      <c r="AO10" s="47">
        <f t="shared" si="2"/>
        <v>0.9</v>
      </c>
      <c r="AP10" s="47">
        <f t="shared" si="2"/>
        <v>0</v>
      </c>
      <c r="AQ10" s="47">
        <f t="shared" si="2"/>
        <v>0.15</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4.38</v>
      </c>
      <c r="BE10" s="47">
        <f t="shared" si="2"/>
        <v>-4.38</v>
      </c>
      <c r="BF10" s="47">
        <f t="shared" si="2"/>
        <v>147.04999999999998</v>
      </c>
      <c r="BH10" s="171"/>
    </row>
    <row r="11" spans="1:60" ht="20.25" customHeight="1">
      <c r="A11" s="174" t="s">
        <v>369</v>
      </c>
      <c r="B11" s="175" t="s">
        <v>370</v>
      </c>
      <c r="C11" s="29" t="s">
        <v>304</v>
      </c>
      <c r="D11" s="188">
        <v>118.07</v>
      </c>
      <c r="E11" s="39">
        <f>SUM(H11:P11)</f>
        <v>0</v>
      </c>
      <c r="F11" s="58"/>
      <c r="G11" s="54">
        <f>$D11-$BD11</f>
        <v>114.41999999999999</v>
      </c>
      <c r="H11" s="58">
        <v>0</v>
      </c>
      <c r="I11" s="58">
        <v>0</v>
      </c>
      <c r="J11" s="58"/>
      <c r="K11" s="58"/>
      <c r="L11" s="58"/>
      <c r="M11" s="58"/>
      <c r="N11" s="58"/>
      <c r="O11" s="58"/>
      <c r="P11" s="58"/>
      <c r="Q11" s="47">
        <f>SUM(R11:Z11,AL11:BB11)</f>
        <v>3.65</v>
      </c>
      <c r="R11" s="58"/>
      <c r="S11" s="58">
        <v>0.1</v>
      </c>
      <c r="T11" s="58"/>
      <c r="U11" s="58"/>
      <c r="V11" s="58"/>
      <c r="W11" s="58"/>
      <c r="X11" s="58">
        <v>0.7</v>
      </c>
      <c r="Y11" s="58"/>
      <c r="Z11" s="47">
        <f>SUM(AA11:AK11)</f>
        <v>1.8</v>
      </c>
      <c r="AA11" s="58">
        <v>0.43</v>
      </c>
      <c r="AB11" s="58"/>
      <c r="AC11" s="58">
        <v>0.02</v>
      </c>
      <c r="AD11" s="58"/>
      <c r="AE11" s="58"/>
      <c r="AF11" s="58"/>
      <c r="AG11" s="58">
        <v>1.05</v>
      </c>
      <c r="AH11" s="58">
        <v>0.3</v>
      </c>
      <c r="AI11" s="58"/>
      <c r="AJ11" s="58"/>
      <c r="AK11" s="58"/>
      <c r="AL11" s="58"/>
      <c r="AM11" s="58"/>
      <c r="AN11" s="58"/>
      <c r="AO11" s="58">
        <v>0.9</v>
      </c>
      <c r="AP11" s="58"/>
      <c r="AQ11" s="58">
        <v>0.15</v>
      </c>
      <c r="AR11" s="58"/>
      <c r="AS11" s="58"/>
      <c r="AT11" s="58"/>
      <c r="AU11" s="58"/>
      <c r="AV11" s="58"/>
      <c r="AW11" s="58"/>
      <c r="AX11" s="58"/>
      <c r="AY11" s="58"/>
      <c r="AZ11" s="58"/>
      <c r="BA11" s="58"/>
      <c r="BB11" s="58"/>
      <c r="BC11" s="58"/>
      <c r="BD11" s="16">
        <f>SUM(E11,Q11,BC11)</f>
        <v>3.65</v>
      </c>
      <c r="BE11" s="16">
        <f>G60-BD11</f>
        <v>-3.65</v>
      </c>
      <c r="BF11" s="16">
        <f>SUM(D11,BE11)</f>
        <v>114.41999999999999</v>
      </c>
      <c r="BH11" s="171"/>
    </row>
    <row r="12" spans="1:60" ht="20.25" customHeight="1">
      <c r="A12" s="174" t="s">
        <v>371</v>
      </c>
      <c r="B12" s="175" t="s">
        <v>372</v>
      </c>
      <c r="C12" s="29" t="s">
        <v>305</v>
      </c>
      <c r="D12" s="188">
        <v>33.36</v>
      </c>
      <c r="E12" s="39">
        <f>SUM(G12,I12:P12)</f>
        <v>0</v>
      </c>
      <c r="F12" s="58"/>
      <c r="G12" s="58"/>
      <c r="H12" s="54">
        <f>$D12-$BD12</f>
        <v>32.630000000000003</v>
      </c>
      <c r="I12" s="58"/>
      <c r="J12" s="58"/>
      <c r="K12" s="58"/>
      <c r="L12" s="58"/>
      <c r="M12" s="58"/>
      <c r="N12" s="58"/>
      <c r="O12" s="58"/>
      <c r="P12" s="58"/>
      <c r="Q12" s="47">
        <f t="shared" ref="Q12:Q17" si="3">SUM(R12:Z12,AL12:BB12)</f>
        <v>0.73</v>
      </c>
      <c r="R12" s="58"/>
      <c r="S12" s="58"/>
      <c r="T12" s="58"/>
      <c r="U12" s="58"/>
      <c r="V12" s="58"/>
      <c r="W12" s="58"/>
      <c r="X12" s="58"/>
      <c r="Y12" s="58"/>
      <c r="Z12" s="47">
        <f t="shared" ref="Z12:Z29" si="4">SUM(AA12:AK12)</f>
        <v>0.73</v>
      </c>
      <c r="AA12" s="58">
        <v>0.53</v>
      </c>
      <c r="AB12" s="58">
        <v>0.2</v>
      </c>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v>0</v>
      </c>
      <c r="BD12" s="16">
        <f t="shared" ref="BD12:BD20" si="5">SUM(E12,Q12,BC12)</f>
        <v>0.73</v>
      </c>
      <c r="BE12" s="16">
        <f>H60-BD12</f>
        <v>-0.73</v>
      </c>
      <c r="BF12" s="16">
        <f t="shared" ref="BF12:BF20" si="6">SUM(D12,BE12)</f>
        <v>32.630000000000003</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188">
        <v>60.03</v>
      </c>
      <c r="E14" s="39">
        <f>SUM(F14:G14,K14:P14)</f>
        <v>0</v>
      </c>
      <c r="F14" s="58"/>
      <c r="G14" s="58"/>
      <c r="H14" s="58"/>
      <c r="I14" s="58"/>
      <c r="J14" s="54">
        <f>$D14-$BD14</f>
        <v>55.730000000000004</v>
      </c>
      <c r="K14" s="58"/>
      <c r="L14" s="58"/>
      <c r="M14" s="58"/>
      <c r="N14" s="58"/>
      <c r="O14" s="58"/>
      <c r="P14" s="58"/>
      <c r="Q14" s="47">
        <f t="shared" si="3"/>
        <v>4.3</v>
      </c>
      <c r="R14" s="58"/>
      <c r="S14" s="58"/>
      <c r="T14" s="58"/>
      <c r="U14" s="58"/>
      <c r="V14" s="58"/>
      <c r="W14" s="58">
        <v>0.4</v>
      </c>
      <c r="X14" s="58">
        <v>1.7</v>
      </c>
      <c r="Y14" s="58"/>
      <c r="Z14" s="47">
        <f t="shared" si="4"/>
        <v>0.9</v>
      </c>
      <c r="AA14" s="58">
        <v>0.55000000000000004</v>
      </c>
      <c r="AB14" s="58"/>
      <c r="AC14" s="58"/>
      <c r="AD14" s="58"/>
      <c r="AE14" s="58"/>
      <c r="AF14" s="58"/>
      <c r="AG14" s="58">
        <v>0.35</v>
      </c>
      <c r="AH14" s="58"/>
      <c r="AI14" s="58"/>
      <c r="AJ14" s="58"/>
      <c r="AK14" s="58"/>
      <c r="AL14" s="58"/>
      <c r="AM14" s="58"/>
      <c r="AN14" s="58"/>
      <c r="AO14" s="58">
        <v>1.3</v>
      </c>
      <c r="AP14" s="58"/>
      <c r="AQ14" s="58"/>
      <c r="AR14" s="58"/>
      <c r="AS14" s="58"/>
      <c r="AT14" s="58"/>
      <c r="AU14" s="58"/>
      <c r="AV14" s="58"/>
      <c r="AW14" s="58"/>
      <c r="AX14" s="58"/>
      <c r="AY14" s="58"/>
      <c r="AZ14" s="58"/>
      <c r="BA14" s="58"/>
      <c r="BB14" s="58"/>
      <c r="BC14" s="58">
        <v>0</v>
      </c>
      <c r="BD14" s="16">
        <f t="shared" si="5"/>
        <v>4.3</v>
      </c>
      <c r="BE14" s="16">
        <f>J60-BD14</f>
        <v>-4.3</v>
      </c>
      <c r="BF14" s="16">
        <f t="shared" si="6"/>
        <v>55.730000000000004</v>
      </c>
      <c r="BH14" s="171"/>
    </row>
    <row r="15" spans="1:60" ht="20.25" customHeight="1">
      <c r="A15" s="21" t="s">
        <v>377</v>
      </c>
      <c r="B15" s="25" t="s">
        <v>378</v>
      </c>
      <c r="C15" s="29" t="s">
        <v>308</v>
      </c>
      <c r="D15" s="188">
        <v>375.68</v>
      </c>
      <c r="E15" s="39">
        <f>SUM(F15:J15,L15:P15)</f>
        <v>0</v>
      </c>
      <c r="F15" s="58"/>
      <c r="G15" s="58"/>
      <c r="H15" s="58"/>
      <c r="I15" s="58"/>
      <c r="J15" s="58"/>
      <c r="K15" s="54">
        <f>$D15-$BD15</f>
        <v>367.82</v>
      </c>
      <c r="L15" s="58"/>
      <c r="M15" s="58"/>
      <c r="N15" s="58"/>
      <c r="O15" s="58"/>
      <c r="P15" s="58"/>
      <c r="Q15" s="47">
        <f t="shared" si="3"/>
        <v>7.8599999999999994</v>
      </c>
      <c r="R15" s="58"/>
      <c r="S15" s="58"/>
      <c r="T15" s="58"/>
      <c r="U15" s="58"/>
      <c r="V15" s="58"/>
      <c r="W15" s="58">
        <v>1.3</v>
      </c>
      <c r="X15" s="58">
        <v>1.6</v>
      </c>
      <c r="Y15" s="58"/>
      <c r="Z15" s="47">
        <f t="shared" si="4"/>
        <v>1.5399999999999998</v>
      </c>
      <c r="AA15" s="58">
        <v>0.7</v>
      </c>
      <c r="AB15" s="58"/>
      <c r="AC15" s="58"/>
      <c r="AD15" s="58"/>
      <c r="AE15" s="58"/>
      <c r="AF15" s="58"/>
      <c r="AG15" s="58">
        <v>0.6</v>
      </c>
      <c r="AH15" s="58">
        <v>0.24</v>
      </c>
      <c r="AI15" s="58"/>
      <c r="AJ15" s="58"/>
      <c r="AK15" s="58"/>
      <c r="AL15" s="58"/>
      <c r="AM15" s="58"/>
      <c r="AN15" s="58">
        <v>0.02</v>
      </c>
      <c r="AO15" s="58">
        <v>3.3</v>
      </c>
      <c r="AP15" s="58"/>
      <c r="AQ15" s="58">
        <v>0.1</v>
      </c>
      <c r="AR15" s="58"/>
      <c r="AS15" s="58"/>
      <c r="AT15" s="58"/>
      <c r="AU15" s="58"/>
      <c r="AV15" s="58"/>
      <c r="AW15" s="58"/>
      <c r="AX15" s="58"/>
      <c r="AY15" s="58"/>
      <c r="AZ15" s="58"/>
      <c r="BA15" s="58"/>
      <c r="BB15" s="58"/>
      <c r="BC15" s="58">
        <v>0</v>
      </c>
      <c r="BD15" s="16">
        <f t="shared" si="5"/>
        <v>7.8599999999999994</v>
      </c>
      <c r="BE15" s="16">
        <f>K60-BD15</f>
        <v>16.14</v>
      </c>
      <c r="BF15" s="16">
        <f t="shared" si="6"/>
        <v>391.82</v>
      </c>
      <c r="BH15" s="171"/>
    </row>
    <row r="16" spans="1:60" ht="20.25" customHeight="1">
      <c r="A16" s="21" t="s">
        <v>379</v>
      </c>
      <c r="B16" s="21" t="s">
        <v>380</v>
      </c>
      <c r="C16" s="176" t="s">
        <v>309</v>
      </c>
      <c r="D16" s="189">
        <v>48.74</v>
      </c>
      <c r="E16" s="39">
        <f>SUM(F16:K16,M16:P16)</f>
        <v>0</v>
      </c>
      <c r="F16" s="58"/>
      <c r="G16" s="58"/>
      <c r="H16" s="58"/>
      <c r="I16" s="58"/>
      <c r="J16" s="58"/>
      <c r="K16" s="58"/>
      <c r="L16" s="54">
        <f>$D16-$BD16</f>
        <v>48.74</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48.74</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189">
        <v>2060.5100000000002</v>
      </c>
      <c r="E18" s="39">
        <f>SUM(F18:M18,O18:P18)</f>
        <v>24</v>
      </c>
      <c r="F18" s="58"/>
      <c r="G18" s="58"/>
      <c r="H18" s="58"/>
      <c r="I18" s="58"/>
      <c r="J18" s="58"/>
      <c r="K18" s="58">
        <v>24</v>
      </c>
      <c r="L18" s="58"/>
      <c r="M18" s="58"/>
      <c r="N18" s="54">
        <f>$D18-$BD18</f>
        <v>2018.4500000000003</v>
      </c>
      <c r="O18" s="58"/>
      <c r="P18" s="58"/>
      <c r="Q18" s="47">
        <f>SUM(R18:Z18,AL18:BB18)</f>
        <v>18.060000000000002</v>
      </c>
      <c r="R18" s="58"/>
      <c r="S18" s="58"/>
      <c r="T18" s="58"/>
      <c r="U18" s="58"/>
      <c r="V18" s="58"/>
      <c r="W18" s="58"/>
      <c r="X18" s="58"/>
      <c r="Y18" s="58">
        <v>8.56</v>
      </c>
      <c r="Z18" s="47">
        <f t="shared" si="4"/>
        <v>3.75</v>
      </c>
      <c r="AA18" s="58">
        <v>1.8</v>
      </c>
      <c r="AB18" s="58"/>
      <c r="AC18" s="58">
        <v>1.4</v>
      </c>
      <c r="AD18" s="58"/>
      <c r="AE18" s="58">
        <v>0.15</v>
      </c>
      <c r="AF18" s="58"/>
      <c r="AG18" s="58"/>
      <c r="AH18" s="58">
        <v>0.4</v>
      </c>
      <c r="AI18" s="58"/>
      <c r="AJ18" s="58"/>
      <c r="AK18" s="58"/>
      <c r="AL18" s="58">
        <v>2.5</v>
      </c>
      <c r="AM18" s="58"/>
      <c r="AN18" s="58"/>
      <c r="AO18" s="58">
        <v>0.8</v>
      </c>
      <c r="AP18" s="58"/>
      <c r="AQ18" s="58"/>
      <c r="AR18" s="58"/>
      <c r="AS18" s="58"/>
      <c r="AT18" s="58"/>
      <c r="AU18" s="58">
        <v>2.4500000000000002</v>
      </c>
      <c r="AV18" s="58"/>
      <c r="AW18" s="58"/>
      <c r="AX18" s="58"/>
      <c r="AY18" s="58"/>
      <c r="AZ18" s="58"/>
      <c r="BA18" s="58"/>
      <c r="BB18" s="58"/>
      <c r="BC18" s="58">
        <v>0</v>
      </c>
      <c r="BD18" s="16">
        <f t="shared" si="5"/>
        <v>42.06</v>
      </c>
      <c r="BE18" s="16">
        <f>N60-BD18</f>
        <v>-42.06</v>
      </c>
      <c r="BF18" s="16">
        <f t="shared" si="6"/>
        <v>2018.4500000000003</v>
      </c>
      <c r="BH18" s="171"/>
    </row>
    <row r="19" spans="1:60" ht="20.25" customHeight="1">
      <c r="A19" s="25" t="s">
        <v>385</v>
      </c>
      <c r="B19" s="174" t="s">
        <v>386</v>
      </c>
      <c r="C19" s="29" t="s">
        <v>312</v>
      </c>
      <c r="D19" s="189">
        <v>38.53</v>
      </c>
      <c r="E19" s="39">
        <f>SUM(F19:N19,P19)</f>
        <v>0</v>
      </c>
      <c r="F19" s="58"/>
      <c r="G19" s="58"/>
      <c r="H19" s="58"/>
      <c r="I19" s="58"/>
      <c r="J19" s="58"/>
      <c r="K19" s="58"/>
      <c r="L19" s="58"/>
      <c r="M19" s="58"/>
      <c r="N19" s="58"/>
      <c r="O19" s="54">
        <f>$D19-$BD19</f>
        <v>38.43</v>
      </c>
      <c r="P19" s="58"/>
      <c r="Q19" s="47">
        <f>SUM(R19:Z19,AL19:BB19)</f>
        <v>0.1</v>
      </c>
      <c r="R19" s="58"/>
      <c r="S19" s="58"/>
      <c r="T19" s="58"/>
      <c r="U19" s="58"/>
      <c r="V19" s="58"/>
      <c r="W19" s="58"/>
      <c r="X19" s="58"/>
      <c r="Y19" s="58"/>
      <c r="Z19" s="47">
        <f t="shared" si="4"/>
        <v>0</v>
      </c>
      <c r="AA19" s="58"/>
      <c r="AB19" s="58"/>
      <c r="AC19" s="58"/>
      <c r="AD19" s="58"/>
      <c r="AE19" s="58"/>
      <c r="AF19" s="58"/>
      <c r="AG19" s="58"/>
      <c r="AH19" s="58"/>
      <c r="AI19" s="58"/>
      <c r="AJ19" s="58"/>
      <c r="AK19" s="58"/>
      <c r="AL19" s="58"/>
      <c r="AM19" s="58"/>
      <c r="AN19" s="58"/>
      <c r="AO19" s="58">
        <v>0.1</v>
      </c>
      <c r="AP19" s="58"/>
      <c r="AQ19" s="58"/>
      <c r="AR19" s="58"/>
      <c r="AS19" s="58"/>
      <c r="AT19" s="58"/>
      <c r="AU19" s="58"/>
      <c r="AV19" s="58"/>
      <c r="AW19" s="58"/>
      <c r="AX19" s="58"/>
      <c r="AY19" s="58"/>
      <c r="AZ19" s="58"/>
      <c r="BA19" s="58"/>
      <c r="BB19" s="58"/>
      <c r="BC19" s="58">
        <v>0</v>
      </c>
      <c r="BD19" s="16">
        <f t="shared" si="5"/>
        <v>0.1</v>
      </c>
      <c r="BE19" s="16">
        <f>O60-BD19</f>
        <v>-0.1</v>
      </c>
      <c r="BF19" s="16">
        <f t="shared" si="6"/>
        <v>38.43</v>
      </c>
      <c r="BH19" s="171"/>
    </row>
    <row r="20" spans="1:60" ht="20.25" customHeight="1" thickBot="1">
      <c r="A20" s="21" t="s">
        <v>387</v>
      </c>
      <c r="B20" s="21" t="s">
        <v>388</v>
      </c>
      <c r="C20" s="29" t="s">
        <v>313</v>
      </c>
      <c r="D20" s="199">
        <v>8.42</v>
      </c>
      <c r="E20" s="39">
        <f>SUM(F20:O20)</f>
        <v>0</v>
      </c>
      <c r="F20" s="58"/>
      <c r="G20" s="58"/>
      <c r="H20" s="58"/>
      <c r="I20" s="58"/>
      <c r="J20" s="58"/>
      <c r="K20" s="58"/>
      <c r="L20" s="58"/>
      <c r="M20" s="58"/>
      <c r="N20" s="58"/>
      <c r="O20" s="58"/>
      <c r="P20" s="54">
        <f>$D20-$BD20</f>
        <v>8.42</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0</v>
      </c>
      <c r="BF20" s="16">
        <f t="shared" si="6"/>
        <v>8.42</v>
      </c>
      <c r="BH20" s="171"/>
    </row>
    <row r="21" spans="1:60" s="170" customFormat="1" ht="20.25" customHeight="1">
      <c r="A21" s="172">
        <v>2</v>
      </c>
      <c r="B21" s="173" t="s">
        <v>389</v>
      </c>
      <c r="C21" s="150" t="s">
        <v>314</v>
      </c>
      <c r="D21" s="38">
        <f>SUM(D22:D30,D42:D58)</f>
        <v>111.81</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111.81</v>
      </c>
      <c r="R21" s="46">
        <f>SUM(R23:R30,R42:R58)</f>
        <v>0</v>
      </c>
      <c r="S21" s="46">
        <f>SUM(S22,S24:S30,S42:S58)</f>
        <v>0</v>
      </c>
      <c r="T21" s="46">
        <f>SUM(T22:T23,T25:T30,T42:T58)</f>
        <v>0</v>
      </c>
      <c r="U21" s="46">
        <f>SUM(U22:U24,U26:U30,U42:U58)</f>
        <v>0</v>
      </c>
      <c r="V21" s="46">
        <f>SUM(V22:V25,V27:V30,V42:V58)</f>
        <v>0</v>
      </c>
      <c r="W21" s="46">
        <f>SUM(W22:W26,W28:W30,W42:W58)</f>
        <v>0</v>
      </c>
      <c r="X21" s="46">
        <f>SUM(X22:X27,X29:X30,X42:X58)</f>
        <v>0</v>
      </c>
      <c r="Y21" s="46">
        <f>SUM(Y22:Y28,Y30,Y42:Y58)</f>
        <v>0</v>
      </c>
      <c r="Z21" s="47">
        <f t="shared" si="4"/>
        <v>0.06</v>
      </c>
      <c r="AA21" s="46">
        <f t="shared" ref="AA21:AK21" si="8">SUM(AA22:AA30,AA42:AA58)</f>
        <v>0</v>
      </c>
      <c r="AB21" s="46">
        <f t="shared" si="8"/>
        <v>0</v>
      </c>
      <c r="AC21" s="46">
        <f t="shared" si="8"/>
        <v>0</v>
      </c>
      <c r="AD21" s="46">
        <f t="shared" si="8"/>
        <v>0</v>
      </c>
      <c r="AE21" s="46">
        <f t="shared" si="8"/>
        <v>0</v>
      </c>
      <c r="AF21" s="46">
        <f t="shared" si="8"/>
        <v>0</v>
      </c>
      <c r="AG21" s="46">
        <f t="shared" si="8"/>
        <v>0</v>
      </c>
      <c r="AH21" s="46">
        <f t="shared" si="8"/>
        <v>0.06</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34.700000000000003</v>
      </c>
      <c r="BF21" s="149">
        <f>SUM(BF22:BF30,BF42:BF58)</f>
        <v>146.51</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58"/>
      <c r="E27" s="39">
        <f t="shared" si="10"/>
        <v>0</v>
      </c>
      <c r="F27" s="58"/>
      <c r="G27" s="58"/>
      <c r="H27" s="58"/>
      <c r="I27" s="58"/>
      <c r="J27" s="58"/>
      <c r="K27" s="58"/>
      <c r="L27" s="58"/>
      <c r="M27" s="58"/>
      <c r="N27" s="58"/>
      <c r="O27" s="58"/>
      <c r="P27" s="58"/>
      <c r="Q27" s="47">
        <f>SUM(R27:V27,X27:Z27,AL27:BB27)</f>
        <v>0</v>
      </c>
      <c r="R27" s="58"/>
      <c r="S27" s="58"/>
      <c r="T27" s="58"/>
      <c r="U27" s="58"/>
      <c r="V27" s="58"/>
      <c r="W27" s="54">
        <f>$D27-$BD27</f>
        <v>0</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1.7000000000000002</v>
      </c>
      <c r="BF27" s="16">
        <f t="shared" si="9"/>
        <v>1.7000000000000002</v>
      </c>
      <c r="BH27" s="171"/>
    </row>
    <row r="28" spans="1:60" ht="20.25" customHeight="1">
      <c r="A28" s="21" t="s">
        <v>402</v>
      </c>
      <c r="B28" s="25" t="s">
        <v>403</v>
      </c>
      <c r="C28" s="29" t="s">
        <v>321</v>
      </c>
      <c r="D28" s="58"/>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4</v>
      </c>
      <c r="BF28" s="16">
        <f t="shared" si="9"/>
        <v>4</v>
      </c>
      <c r="BH28" s="171"/>
    </row>
    <row r="29" spans="1:60" ht="20.25" customHeight="1">
      <c r="A29" s="21" t="s">
        <v>404</v>
      </c>
      <c r="B29" s="25" t="s">
        <v>405</v>
      </c>
      <c r="C29" s="29" t="s">
        <v>322</v>
      </c>
      <c r="D29" s="58"/>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0</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8.56</v>
      </c>
      <c r="BF29" s="16">
        <f t="shared" si="9"/>
        <v>8.56</v>
      </c>
      <c r="BH29" s="171"/>
    </row>
    <row r="30" spans="1:60" ht="25.5">
      <c r="A30" s="21" t="s">
        <v>406</v>
      </c>
      <c r="B30" s="22" t="s">
        <v>407</v>
      </c>
      <c r="C30" s="23" t="s">
        <v>323</v>
      </c>
      <c r="D30" s="39">
        <f>SUM(D31:D41)</f>
        <v>43.03</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v>
      </c>
      <c r="R30" s="47">
        <f>SUM(R31:R41)</f>
        <v>0</v>
      </c>
      <c r="S30" s="47">
        <f t="shared" ref="S30:Y30" si="13">SUM(S31:S41)</f>
        <v>0</v>
      </c>
      <c r="T30" s="47">
        <f t="shared" si="13"/>
        <v>0</v>
      </c>
      <c r="U30" s="47">
        <f t="shared" si="13"/>
        <v>0</v>
      </c>
      <c r="V30" s="47">
        <f t="shared" si="13"/>
        <v>0</v>
      </c>
      <c r="W30" s="47">
        <f t="shared" si="13"/>
        <v>0</v>
      </c>
      <c r="X30" s="47">
        <f t="shared" si="13"/>
        <v>0</v>
      </c>
      <c r="Y30" s="47">
        <f t="shared" si="13"/>
        <v>0</v>
      </c>
      <c r="Z30" s="54">
        <f>$D30-$BD30</f>
        <v>43.03</v>
      </c>
      <c r="AA30" s="47">
        <f>SUM(AA32:AA41)</f>
        <v>0</v>
      </c>
      <c r="AB30" s="47">
        <f>SUM(AB31,AB33:AB41)</f>
        <v>0</v>
      </c>
      <c r="AC30" s="47">
        <f>SUM(AC31:AC32,AC34:AC41)</f>
        <v>0</v>
      </c>
      <c r="AD30" s="47">
        <f>SUM(AD31:AD33,AD35:AD41)</f>
        <v>0</v>
      </c>
      <c r="AE30" s="47">
        <f>SUM(AE31:AE34,AE36:AE41)</f>
        <v>0</v>
      </c>
      <c r="AF30" s="47">
        <f>SUM(AF31:AF35,AF37:AF41)</f>
        <v>0</v>
      </c>
      <c r="AG30" s="47">
        <f>SUM(AG31:AG36,AG38:AG41)</f>
        <v>0</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v>
      </c>
      <c r="BE30" s="16">
        <f>Z60-BD30</f>
        <v>8.7799999999999994</v>
      </c>
      <c r="BF30" s="16">
        <f>SUM(BF31:BF41)</f>
        <v>51.81</v>
      </c>
      <c r="BH30" s="171"/>
    </row>
    <row r="31" spans="1:60" ht="20.25" customHeight="1">
      <c r="A31" s="21" t="s">
        <v>408</v>
      </c>
      <c r="B31" s="25" t="s">
        <v>409</v>
      </c>
      <c r="C31" s="29" t="s">
        <v>324</v>
      </c>
      <c r="D31" s="200">
        <v>38.75</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38.75</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4.01</v>
      </c>
      <c r="BF31" s="16">
        <f t="shared" ref="BF31:BF59" si="17">SUM(D31,BE31)</f>
        <v>42.76</v>
      </c>
      <c r="BH31" s="171"/>
    </row>
    <row r="32" spans="1:60" ht="20.25" customHeight="1">
      <c r="A32" s="21" t="s">
        <v>410</v>
      </c>
      <c r="B32" s="174" t="s">
        <v>411</v>
      </c>
      <c r="C32" s="179" t="s">
        <v>325</v>
      </c>
      <c r="D32" s="58">
        <v>0.61</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0.61</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0.2</v>
      </c>
      <c r="BF32" s="16">
        <f t="shared" si="17"/>
        <v>0.81</v>
      </c>
      <c r="BH32" s="171"/>
    </row>
    <row r="33" spans="1:60" ht="20.25" customHeight="1">
      <c r="A33" s="21" t="s">
        <v>412</v>
      </c>
      <c r="B33" s="174" t="s">
        <v>413</v>
      </c>
      <c r="C33" s="29" t="s">
        <v>326</v>
      </c>
      <c r="D33" s="58"/>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0</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1.42</v>
      </c>
      <c r="BF33" s="16">
        <f t="shared" si="17"/>
        <v>1.42</v>
      </c>
      <c r="BH33" s="171"/>
    </row>
    <row r="34" spans="1:60" ht="20.25" customHeight="1">
      <c r="A34" s="21" t="s">
        <v>414</v>
      </c>
      <c r="B34" s="174" t="s">
        <v>415</v>
      </c>
      <c r="C34" s="29" t="s">
        <v>327</v>
      </c>
      <c r="D34" s="58"/>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v>
      </c>
      <c r="BH34" s="171"/>
    </row>
    <row r="35" spans="1:60" ht="20.25" customHeight="1">
      <c r="A35" s="21" t="s">
        <v>416</v>
      </c>
      <c r="B35" s="174" t="s">
        <v>417</v>
      </c>
      <c r="C35" s="29" t="s">
        <v>328</v>
      </c>
      <c r="D35" s="190">
        <v>0.71</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0.71</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0.15</v>
      </c>
      <c r="BF35" s="16">
        <f t="shared" si="17"/>
        <v>0.86</v>
      </c>
      <c r="BH35" s="171"/>
    </row>
    <row r="36" spans="1:60" ht="20.25" customHeight="1">
      <c r="A36" s="21" t="s">
        <v>418</v>
      </c>
      <c r="B36" s="174" t="s">
        <v>419</v>
      </c>
      <c r="C36" s="29" t="s">
        <v>329</v>
      </c>
      <c r="D36" s="190">
        <v>0.11</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0.11</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0.11</v>
      </c>
      <c r="BH36" s="171"/>
    </row>
    <row r="37" spans="1:60" ht="20.25" customHeight="1">
      <c r="A37" s="21" t="s">
        <v>420</v>
      </c>
      <c r="B37" s="174" t="s">
        <v>421</v>
      </c>
      <c r="C37" s="29" t="s">
        <v>330</v>
      </c>
      <c r="D37" s="190">
        <v>1.43</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1.43</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2</v>
      </c>
      <c r="BF37" s="16">
        <f t="shared" si="17"/>
        <v>3.4299999999999997</v>
      </c>
      <c r="BH37" s="171"/>
    </row>
    <row r="38" spans="1:60" ht="20.25" customHeight="1">
      <c r="A38" s="21" t="s">
        <v>422</v>
      </c>
      <c r="B38" s="174" t="s">
        <v>423</v>
      </c>
      <c r="C38" s="29" t="s">
        <v>331</v>
      </c>
      <c r="D38" s="190">
        <v>0.78</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0.78</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1</v>
      </c>
      <c r="BF38" s="16">
        <f t="shared" si="17"/>
        <v>1.78</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191">
        <v>0.64</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0.64</v>
      </c>
      <c r="AL41" s="58"/>
      <c r="AM41" s="58"/>
      <c r="AN41" s="58"/>
      <c r="AO41" s="58"/>
      <c r="AP41" s="58"/>
      <c r="AQ41" s="58"/>
      <c r="AR41" s="58"/>
      <c r="AS41" s="58"/>
      <c r="AT41" s="58"/>
      <c r="AU41" s="58"/>
      <c r="AV41" s="58"/>
      <c r="AW41" s="58"/>
      <c r="AX41" s="58"/>
      <c r="AY41" s="58"/>
      <c r="AZ41" s="58"/>
      <c r="BA41" s="58"/>
      <c r="BB41" s="58"/>
      <c r="BC41" s="58"/>
      <c r="BD41" s="16">
        <f t="shared" si="16"/>
        <v>0</v>
      </c>
      <c r="BE41" s="16">
        <f>AK$60-BD41</f>
        <v>0</v>
      </c>
      <c r="BF41" s="16">
        <f t="shared" si="17"/>
        <v>0.64</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2.5</v>
      </c>
      <c r="BF42" s="16">
        <f t="shared" si="17"/>
        <v>2.5</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0.02</v>
      </c>
      <c r="BF44" s="16">
        <f t="shared" si="17"/>
        <v>0.02</v>
      </c>
      <c r="BH44" s="171"/>
    </row>
    <row r="45" spans="1:60" ht="20.25" customHeight="1">
      <c r="A45" s="21" t="s">
        <v>436</v>
      </c>
      <c r="B45" s="25" t="s">
        <v>437</v>
      </c>
      <c r="C45" s="29" t="s">
        <v>338</v>
      </c>
      <c r="D45" s="190">
        <v>32.17</v>
      </c>
      <c r="E45" s="39">
        <f t="shared" si="15"/>
        <v>0</v>
      </c>
      <c r="F45" s="58"/>
      <c r="G45" s="58"/>
      <c r="H45" s="58"/>
      <c r="I45" s="58"/>
      <c r="J45" s="58"/>
      <c r="K45" s="58"/>
      <c r="L45" s="58"/>
      <c r="M45" s="58"/>
      <c r="N45" s="58"/>
      <c r="O45" s="58"/>
      <c r="P45" s="58"/>
      <c r="Q45" s="47">
        <f>SUM(R45:Z45,AL45:AN45,AP45:BB45)</f>
        <v>0.06</v>
      </c>
      <c r="R45" s="58"/>
      <c r="S45" s="58"/>
      <c r="T45" s="58"/>
      <c r="U45" s="58"/>
      <c r="V45" s="58"/>
      <c r="W45" s="58"/>
      <c r="X45" s="58"/>
      <c r="Y45" s="58"/>
      <c r="Z45" s="47">
        <f t="shared" si="19"/>
        <v>0.06</v>
      </c>
      <c r="AA45" s="58"/>
      <c r="AB45" s="58"/>
      <c r="AC45" s="58"/>
      <c r="AD45" s="58"/>
      <c r="AE45" s="58"/>
      <c r="AF45" s="58"/>
      <c r="AG45" s="58"/>
      <c r="AH45" s="58">
        <v>0.06</v>
      </c>
      <c r="AI45" s="58"/>
      <c r="AJ45" s="58"/>
      <c r="AK45" s="58"/>
      <c r="AL45" s="58"/>
      <c r="AM45" s="58"/>
      <c r="AN45" s="58"/>
      <c r="AO45" s="54">
        <f>$D45-$BD45</f>
        <v>32.11</v>
      </c>
      <c r="AP45" s="58"/>
      <c r="AQ45" s="58"/>
      <c r="AR45" s="58"/>
      <c r="AS45" s="58"/>
      <c r="AT45" s="58"/>
      <c r="AU45" s="58"/>
      <c r="AV45" s="58"/>
      <c r="AW45" s="58"/>
      <c r="AX45" s="58"/>
      <c r="AY45" s="58"/>
      <c r="AZ45" s="58"/>
      <c r="BA45" s="58"/>
      <c r="BB45" s="58"/>
      <c r="BC45" s="58">
        <v>0</v>
      </c>
      <c r="BD45" s="16">
        <f t="shared" si="16"/>
        <v>0.06</v>
      </c>
      <c r="BE45" s="16">
        <f>AO$60-BD45</f>
        <v>6.34</v>
      </c>
      <c r="BF45" s="16">
        <f t="shared" si="17"/>
        <v>38.510000000000005</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190">
        <v>1.74</v>
      </c>
      <c r="E47" s="39">
        <f t="shared" si="15"/>
        <v>0</v>
      </c>
      <c r="F47" s="58"/>
      <c r="G47" s="58"/>
      <c r="H47" s="58"/>
      <c r="I47" s="58"/>
      <c r="J47" s="58"/>
      <c r="K47" s="58"/>
      <c r="L47" s="58"/>
      <c r="M47" s="58"/>
      <c r="N47" s="58"/>
      <c r="O47" s="58"/>
      <c r="P47" s="58"/>
      <c r="Q47" s="47">
        <f>SUM(R47:Z47,AL47:AP47,AR47:BB47)</f>
        <v>0</v>
      </c>
      <c r="R47" s="58"/>
      <c r="S47" s="58"/>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1.74</v>
      </c>
      <c r="AR47" s="58"/>
      <c r="AS47" s="58"/>
      <c r="AT47" s="58"/>
      <c r="AU47" s="58"/>
      <c r="AV47" s="58"/>
      <c r="AW47" s="58"/>
      <c r="AX47" s="58"/>
      <c r="AY47" s="58"/>
      <c r="AZ47" s="58"/>
      <c r="BA47" s="58"/>
      <c r="BB47" s="58"/>
      <c r="BC47" s="58"/>
      <c r="BD47" s="16">
        <f t="shared" si="16"/>
        <v>0</v>
      </c>
      <c r="BE47" s="16">
        <f>AQ$60-BD47</f>
        <v>0.25</v>
      </c>
      <c r="BF47" s="16">
        <f t="shared" si="17"/>
        <v>1.99</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58"/>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v>
      </c>
      <c r="AU50" s="58">
        <v>0</v>
      </c>
      <c r="AV50" s="58">
        <v>0</v>
      </c>
      <c r="AW50" s="58">
        <v>0</v>
      </c>
      <c r="AX50" s="58">
        <v>0</v>
      </c>
      <c r="AY50" s="58">
        <v>0</v>
      </c>
      <c r="AZ50" s="58">
        <v>0</v>
      </c>
      <c r="BA50" s="58">
        <v>0</v>
      </c>
      <c r="BB50" s="58">
        <v>0</v>
      </c>
      <c r="BC50" s="58">
        <v>0</v>
      </c>
      <c r="BD50" s="16">
        <f t="shared" si="16"/>
        <v>0</v>
      </c>
      <c r="BE50" s="16">
        <f>AT$60-BD50</f>
        <v>0</v>
      </c>
      <c r="BF50" s="16">
        <f t="shared" si="17"/>
        <v>0</v>
      </c>
      <c r="BH50" s="171"/>
    </row>
    <row r="51" spans="1:60" ht="37.15" customHeight="1">
      <c r="A51" s="21" t="s">
        <v>448</v>
      </c>
      <c r="B51" s="28" t="s">
        <v>449</v>
      </c>
      <c r="C51" s="29" t="s">
        <v>344</v>
      </c>
      <c r="D51" s="190">
        <v>1.03</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1.03</v>
      </c>
      <c r="AV51" s="58">
        <v>0</v>
      </c>
      <c r="AW51" s="58">
        <v>0</v>
      </c>
      <c r="AX51" s="58">
        <v>0</v>
      </c>
      <c r="AY51" s="58">
        <v>0</v>
      </c>
      <c r="AZ51" s="58">
        <v>0</v>
      </c>
      <c r="BA51" s="58">
        <v>0</v>
      </c>
      <c r="BB51" s="58">
        <v>0</v>
      </c>
      <c r="BC51" s="58">
        <v>0</v>
      </c>
      <c r="BD51" s="16">
        <f t="shared" si="16"/>
        <v>0</v>
      </c>
      <c r="BE51" s="16">
        <f>AU$60-BD51</f>
        <v>2.4500000000000002</v>
      </c>
      <c r="BF51" s="16">
        <f t="shared" si="17"/>
        <v>3.4800000000000004</v>
      </c>
      <c r="BH51" s="171"/>
    </row>
    <row r="52" spans="1:60" ht="20.25" customHeight="1">
      <c r="A52" s="21" t="s">
        <v>450</v>
      </c>
      <c r="B52" s="25" t="s">
        <v>451</v>
      </c>
      <c r="C52" s="29" t="s">
        <v>345</v>
      </c>
      <c r="D52" s="58"/>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6"/>
        <v>0</v>
      </c>
      <c r="BE52" s="16">
        <f>AV$60-BD52</f>
        <v>0</v>
      </c>
      <c r="BF52" s="16">
        <f t="shared" si="17"/>
        <v>0</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71"/>
    </row>
    <row r="55" spans="1:60" ht="20.25" customHeight="1">
      <c r="A55" s="21" t="s">
        <v>456</v>
      </c>
      <c r="B55" s="17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71"/>
    </row>
    <row r="56" spans="1:60" ht="20.25" customHeight="1">
      <c r="A56" s="21" t="s">
        <v>458</v>
      </c>
      <c r="B56" s="25" t="s">
        <v>459</v>
      </c>
      <c r="C56" s="29" t="s">
        <v>349</v>
      </c>
      <c r="D56" s="190">
        <v>33.840000000000003</v>
      </c>
      <c r="E56" s="39">
        <f t="shared" si="15"/>
        <v>0</v>
      </c>
      <c r="F56" s="58"/>
      <c r="G56" s="58"/>
      <c r="H56" s="58"/>
      <c r="I56" s="58"/>
      <c r="J56" s="58"/>
      <c r="K56" s="58"/>
      <c r="L56" s="58"/>
      <c r="M56" s="58"/>
      <c r="N56" s="58"/>
      <c r="O56" s="58"/>
      <c r="P56" s="58"/>
      <c r="Q56" s="47">
        <f>SUM(R56:Z56,AL56:AY56,BA56:BB56)</f>
        <v>0</v>
      </c>
      <c r="R56" s="58"/>
      <c r="S56" s="58"/>
      <c r="T56" s="58"/>
      <c r="U56" s="58"/>
      <c r="V56" s="58"/>
      <c r="W56" s="58"/>
      <c r="X56" s="58"/>
      <c r="Y56" s="58"/>
      <c r="Z56" s="47">
        <f t="shared" si="19"/>
        <v>0</v>
      </c>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33.840000000000003</v>
      </c>
      <c r="BA56" s="58"/>
      <c r="BB56" s="58"/>
      <c r="BC56" s="58"/>
      <c r="BD56" s="16">
        <f t="shared" si="16"/>
        <v>0</v>
      </c>
      <c r="BE56" s="16">
        <f>AZ$60-BD56</f>
        <v>0</v>
      </c>
      <c r="BF56" s="16">
        <f t="shared" si="17"/>
        <v>33.840000000000003</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201">
        <v>1.86</v>
      </c>
      <c r="E59" s="39">
        <f t="shared" si="15"/>
        <v>0</v>
      </c>
      <c r="F59" s="59"/>
      <c r="G59" s="59"/>
      <c r="H59" s="59"/>
      <c r="I59" s="59"/>
      <c r="J59" s="59"/>
      <c r="K59" s="59"/>
      <c r="L59" s="59"/>
      <c r="M59" s="59"/>
      <c r="N59" s="59"/>
      <c r="O59" s="59"/>
      <c r="P59" s="59"/>
      <c r="Q59" s="46">
        <f>SUM(R59:Z59,AL59:BB59)</f>
        <v>0</v>
      </c>
      <c r="R59" s="59"/>
      <c r="S59" s="59"/>
      <c r="T59" s="59"/>
      <c r="U59" s="59"/>
      <c r="V59" s="59"/>
      <c r="W59" s="59"/>
      <c r="X59" s="59"/>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1.86</v>
      </c>
      <c r="BD59" s="16">
        <f>SUM(E59,Q59)</f>
        <v>0</v>
      </c>
      <c r="BE59" s="16">
        <f>BC$60-BD59</f>
        <v>0</v>
      </c>
      <c r="BF59" s="16">
        <f t="shared" si="17"/>
        <v>1.86</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24</v>
      </c>
      <c r="L60" s="39">
        <f t="shared" si="20"/>
        <v>0</v>
      </c>
      <c r="M60" s="39">
        <f t="shared" si="20"/>
        <v>0</v>
      </c>
      <c r="N60" s="39">
        <f t="shared" si="20"/>
        <v>0</v>
      </c>
      <c r="O60" s="39">
        <f t="shared" si="20"/>
        <v>0</v>
      </c>
      <c r="P60" s="39">
        <f t="shared" si="20"/>
        <v>0</v>
      </c>
      <c r="Q60" s="47">
        <f>SUM(Q9,Q59)</f>
        <v>34.700000000000003</v>
      </c>
      <c r="R60" s="47">
        <f t="shared" si="20"/>
        <v>0</v>
      </c>
      <c r="S60" s="47">
        <f t="shared" si="20"/>
        <v>0.1</v>
      </c>
      <c r="T60" s="47">
        <f t="shared" si="20"/>
        <v>0</v>
      </c>
      <c r="U60" s="47">
        <f t="shared" si="20"/>
        <v>0</v>
      </c>
      <c r="V60" s="47">
        <f t="shared" si="20"/>
        <v>0</v>
      </c>
      <c r="W60" s="47">
        <f t="shared" si="20"/>
        <v>1.7000000000000002</v>
      </c>
      <c r="X60" s="47">
        <f t="shared" si="20"/>
        <v>4</v>
      </c>
      <c r="Y60" s="47">
        <f t="shared" si="20"/>
        <v>8.56</v>
      </c>
      <c r="Z60" s="47">
        <f t="shared" si="20"/>
        <v>8.7799999999999994</v>
      </c>
      <c r="AA60" s="47">
        <f t="shared" si="20"/>
        <v>4.01</v>
      </c>
      <c r="AB60" s="47">
        <f t="shared" si="20"/>
        <v>0.2</v>
      </c>
      <c r="AC60" s="47">
        <f t="shared" si="20"/>
        <v>1.42</v>
      </c>
      <c r="AD60" s="47">
        <f t="shared" si="20"/>
        <v>0</v>
      </c>
      <c r="AE60" s="47">
        <f t="shared" si="20"/>
        <v>0.15</v>
      </c>
      <c r="AF60" s="47">
        <f t="shared" si="20"/>
        <v>0</v>
      </c>
      <c r="AG60" s="47">
        <f t="shared" si="20"/>
        <v>2</v>
      </c>
      <c r="AH60" s="47">
        <f t="shared" si="20"/>
        <v>1</v>
      </c>
      <c r="AI60" s="47">
        <f t="shared" si="20"/>
        <v>0</v>
      </c>
      <c r="AJ60" s="47">
        <f t="shared" si="20"/>
        <v>0</v>
      </c>
      <c r="AK60" s="47">
        <f t="shared" si="20"/>
        <v>0</v>
      </c>
      <c r="AL60" s="47">
        <f t="shared" si="20"/>
        <v>2.5</v>
      </c>
      <c r="AM60" s="47">
        <f t="shared" si="20"/>
        <v>0</v>
      </c>
      <c r="AN60" s="47">
        <f t="shared" si="20"/>
        <v>0.02</v>
      </c>
      <c r="AO60" s="47">
        <f t="shared" si="20"/>
        <v>6.3999999999999995</v>
      </c>
      <c r="AP60" s="47">
        <f t="shared" si="20"/>
        <v>0</v>
      </c>
      <c r="AQ60" s="47">
        <f t="shared" si="20"/>
        <v>0.25</v>
      </c>
      <c r="AR60" s="47">
        <f t="shared" si="20"/>
        <v>0</v>
      </c>
      <c r="AS60" s="47">
        <f t="shared" si="20"/>
        <v>0</v>
      </c>
      <c r="AT60" s="47">
        <f t="shared" si="20"/>
        <v>0</v>
      </c>
      <c r="AU60" s="47">
        <f t="shared" si="20"/>
        <v>2.4500000000000002</v>
      </c>
      <c r="AV60" s="47">
        <f t="shared" si="20"/>
        <v>0</v>
      </c>
      <c r="AW60" s="47">
        <f t="shared" si="20"/>
        <v>0</v>
      </c>
      <c r="AX60" s="47">
        <f t="shared" si="20"/>
        <v>0</v>
      </c>
      <c r="AY60" s="47">
        <f t="shared" si="20"/>
        <v>0</v>
      </c>
      <c r="AZ60" s="47">
        <f t="shared" si="20"/>
        <v>0</v>
      </c>
      <c r="BA60" s="47">
        <f t="shared" si="20"/>
        <v>0</v>
      </c>
      <c r="BB60" s="47">
        <f t="shared" si="20"/>
        <v>0</v>
      </c>
      <c r="BC60" s="16"/>
      <c r="BD60" s="16">
        <f>SUM(BD9,BD21,BD59)</f>
        <v>34.700000000000003</v>
      </c>
      <c r="BE60" s="16"/>
      <c r="BF60" s="16"/>
    </row>
    <row r="61" spans="1:60" s="170" customFormat="1" ht="20.25" customHeight="1">
      <c r="A61" s="183"/>
      <c r="B61" s="184" t="s">
        <v>466</v>
      </c>
      <c r="C61" s="183"/>
      <c r="D61" s="149"/>
      <c r="E61" s="38">
        <f>$D9+E$60-$BD9</f>
        <v>2708.6400000000008</v>
      </c>
      <c r="F61" s="38">
        <f>$D10+F$60-$BD10</f>
        <v>147.05000000000001</v>
      </c>
      <c r="G61" s="38">
        <f>$D11+G$60-$BD11</f>
        <v>114.41999999999999</v>
      </c>
      <c r="H61" s="38">
        <f>$D12+H$60-$BD12</f>
        <v>32.630000000000003</v>
      </c>
      <c r="I61" s="38">
        <f>$D13+I$60-$BD13</f>
        <v>0</v>
      </c>
      <c r="J61" s="38">
        <f>$D14+J$60-$BD14</f>
        <v>55.730000000000004</v>
      </c>
      <c r="K61" s="38">
        <f>$D15+K$60-$BD15</f>
        <v>391.82</v>
      </c>
      <c r="L61" s="38">
        <f>$D16+L$60-$BD16</f>
        <v>48.74</v>
      </c>
      <c r="M61" s="38">
        <f>$D17+M$60-$BD17</f>
        <v>0</v>
      </c>
      <c r="N61" s="38">
        <f>$D18+N$60-$BD18</f>
        <v>2018.4500000000003</v>
      </c>
      <c r="O61" s="38">
        <f>$D19+O$60-$BD19</f>
        <v>38.43</v>
      </c>
      <c r="P61" s="38">
        <f>$D20+P$60-$BD20</f>
        <v>8.42</v>
      </c>
      <c r="Q61" s="46">
        <f>$D21+Q$60-$BD21</f>
        <v>146.51</v>
      </c>
      <c r="R61" s="46">
        <f>$D22+R$60-$BD22</f>
        <v>0</v>
      </c>
      <c r="S61" s="46">
        <f>$D23+S$60-$BD23</f>
        <v>0.1</v>
      </c>
      <c r="T61" s="46">
        <f>$D24+T$60-$BD24</f>
        <v>0</v>
      </c>
      <c r="U61" s="46">
        <f>$D25+U$60-$BD25</f>
        <v>0</v>
      </c>
      <c r="V61" s="46">
        <f>$D26+V$60-$BD26</f>
        <v>0</v>
      </c>
      <c r="W61" s="46">
        <f>$D27+W$60-$BD27</f>
        <v>1.7000000000000002</v>
      </c>
      <c r="X61" s="46">
        <f>$D28+X$60-$BD28</f>
        <v>4</v>
      </c>
      <c r="Y61" s="46">
        <f>$D29+Y$60-$BD29</f>
        <v>8.56</v>
      </c>
      <c r="Z61" s="46">
        <f>$D30+Z$60-$BD30</f>
        <v>51.81</v>
      </c>
      <c r="AA61" s="46">
        <f>$D31+AA$60-$BD31</f>
        <v>42.76</v>
      </c>
      <c r="AB61" s="46">
        <f>$D32+AB$60-$BD32</f>
        <v>0.81</v>
      </c>
      <c r="AC61" s="46">
        <f>$D33+AC$60-$BD33</f>
        <v>1.42</v>
      </c>
      <c r="AD61" s="46">
        <f>$D34+AD$60-$BD34</f>
        <v>0</v>
      </c>
      <c r="AE61" s="46">
        <f>$D35+AE$60-$BD35</f>
        <v>0.86</v>
      </c>
      <c r="AF61" s="46">
        <f>$D36+AF$60-$BD36</f>
        <v>0.11</v>
      </c>
      <c r="AG61" s="46">
        <f>$D37+AG$60-$BD37</f>
        <v>3.4299999999999997</v>
      </c>
      <c r="AH61" s="46">
        <f>$D38+AH$60-$BD38</f>
        <v>1.78</v>
      </c>
      <c r="AI61" s="46">
        <f>$D39+AI$60-$BD39</f>
        <v>0</v>
      </c>
      <c r="AJ61" s="46">
        <f>$D40+AJ$60-$BD40</f>
        <v>0</v>
      </c>
      <c r="AK61" s="46">
        <f>$D41+AK$60-$BD41</f>
        <v>0.64</v>
      </c>
      <c r="AL61" s="46">
        <f>$D42+AL$60-$BD42</f>
        <v>2.5</v>
      </c>
      <c r="AM61" s="46">
        <f>$D43+AM$60-$BD43</f>
        <v>0</v>
      </c>
      <c r="AN61" s="46">
        <f>$D44+AN$60-$BD44</f>
        <v>0.02</v>
      </c>
      <c r="AO61" s="46">
        <f>$D45+AO$60-$BD45</f>
        <v>38.51</v>
      </c>
      <c r="AP61" s="46">
        <f>$D46+AP$60-$BD46</f>
        <v>0</v>
      </c>
      <c r="AQ61" s="46">
        <f>$D47+AQ$60-$BD47</f>
        <v>1.99</v>
      </c>
      <c r="AR61" s="46">
        <f>$D48+AR$60-$BD48</f>
        <v>0</v>
      </c>
      <c r="AS61" s="46">
        <f>$D49+AS$60-$BD49</f>
        <v>0</v>
      </c>
      <c r="AT61" s="46">
        <f>$D50+AT$60-$BD50</f>
        <v>0</v>
      </c>
      <c r="AU61" s="46">
        <f>$D51+AU$60-$BD51</f>
        <v>3.4800000000000004</v>
      </c>
      <c r="AV61" s="46">
        <f>$D52+AV$60-$BD52</f>
        <v>0</v>
      </c>
      <c r="AW61" s="46">
        <f>$D53+AW$60-$BD53</f>
        <v>0</v>
      </c>
      <c r="AX61" s="46">
        <f>$D54+AX$60-$BD54</f>
        <v>0</v>
      </c>
      <c r="AY61" s="46">
        <f>$D55+AY$60-$BD55</f>
        <v>0</v>
      </c>
      <c r="AZ61" s="46">
        <f>$D56+AZ$60-$BD56</f>
        <v>33.840000000000003</v>
      </c>
      <c r="BA61" s="46">
        <f>$D57+BA$60-$BD57</f>
        <v>0</v>
      </c>
      <c r="BB61" s="46">
        <f>$D58+BB$60-$BD58</f>
        <v>0</v>
      </c>
      <c r="BC61" s="46">
        <f>$D59+BC$60-$BD59</f>
        <v>1.86</v>
      </c>
      <c r="BD61" s="149"/>
      <c r="BE61" s="149"/>
      <c r="BF61" s="149"/>
    </row>
    <row r="62" spans="1:60" s="185" customFormat="1" ht="12">
      <c r="D62" s="192"/>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93"/>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2:B2"/>
    <mergeCell ref="A3:M3"/>
    <mergeCell ref="N3:AP3"/>
    <mergeCell ref="AN4:AP4"/>
    <mergeCell ref="E5:BC5"/>
    <mergeCell ref="BD4:BF4"/>
    <mergeCell ref="BD5:BD6"/>
    <mergeCell ref="BE5:BE6"/>
    <mergeCell ref="BF5:BF6"/>
    <mergeCell ref="A5:A6"/>
    <mergeCell ref="B5:B6"/>
    <mergeCell ref="C5:C6"/>
    <mergeCell ref="D5:D6"/>
  </mergeCells>
  <phoneticPr fontId="22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A1:V35"/>
  <sheetViews>
    <sheetView showZeros="0" zoomScale="70" zoomScaleNormal="70" workbookViewId="0">
      <selection activeCell="B8" sqref="B8"/>
    </sheetView>
  </sheetViews>
  <sheetFormatPr defaultColWidth="7.44140625" defaultRowHeight="15.75"/>
  <cols>
    <col min="1" max="1" width="5.5546875" style="111" customWidth="1"/>
    <col min="2" max="2" width="36.6640625" style="109" customWidth="1"/>
    <col min="3" max="3" width="11.33203125" style="109" customWidth="1"/>
    <col min="4" max="4" width="10.5546875" style="110" customWidth="1"/>
    <col min="5" max="5" width="7.44140625" style="109" customWidth="1"/>
    <col min="6" max="6" width="7.6640625" style="109" customWidth="1"/>
    <col min="7" max="7" width="7" style="109" customWidth="1"/>
    <col min="8" max="8" width="8.33203125" style="109" customWidth="1"/>
    <col min="9" max="9" width="8.109375" style="109" customWidth="1"/>
    <col min="10" max="10" width="7.88671875" style="109" customWidth="1"/>
    <col min="11" max="11" width="7.77734375" style="109" customWidth="1"/>
    <col min="12" max="12" width="8.33203125" style="109" customWidth="1"/>
    <col min="13" max="13" width="7.44140625" style="109" customWidth="1"/>
    <col min="14" max="14" width="7.77734375" style="109" customWidth="1"/>
    <col min="15" max="15" width="7.21875" style="109" customWidth="1"/>
    <col min="16" max="16" width="7.33203125" style="109" customWidth="1"/>
    <col min="17" max="17" width="8.109375" style="109" customWidth="1"/>
    <col min="18" max="18" width="7.88671875" style="109" customWidth="1"/>
    <col min="19" max="19" width="8" style="109" customWidth="1"/>
    <col min="20" max="20" width="9.21875" style="109" customWidth="1"/>
    <col min="21" max="21" width="7.77734375" style="109" customWidth="1"/>
    <col min="22" max="22" width="8.109375" style="109" customWidth="1"/>
    <col min="23" max="243" width="7.88671875" style="109" customWidth="1"/>
    <col min="244" max="244" width="5.5546875" style="109" customWidth="1"/>
    <col min="245" max="245" width="38" style="109" customWidth="1"/>
    <col min="246" max="246" width="9.21875" style="109" customWidth="1"/>
    <col min="247" max="247" width="9.5546875" style="109" customWidth="1"/>
    <col min="248" max="248" width="7.44140625" style="109" customWidth="1"/>
    <col min="249" max="249" width="7.6640625" style="109" customWidth="1"/>
    <col min="250" max="250" width="7" style="109" customWidth="1"/>
    <col min="251" max="251" width="8.33203125" style="109" customWidth="1"/>
    <col min="252" max="252" width="8.109375" style="109" customWidth="1"/>
    <col min="253" max="253" width="7.88671875" style="109" customWidth="1"/>
    <col min="254" max="254" width="7.77734375" style="109" customWidth="1"/>
    <col min="255" max="255" width="8.33203125" style="109" customWidth="1"/>
    <col min="256" max="16384" width="7.44140625" style="109"/>
  </cols>
  <sheetData>
    <row r="1" spans="1:22">
      <c r="A1" s="669" t="s">
        <v>2630</v>
      </c>
      <c r="B1" s="670"/>
    </row>
    <row r="2" spans="1:22" ht="38.25" customHeight="1">
      <c r="B2" s="671" t="s">
        <v>1792</v>
      </c>
      <c r="C2" s="671"/>
      <c r="D2" s="671"/>
      <c r="E2" s="671"/>
      <c r="F2" s="671"/>
      <c r="G2" s="671"/>
      <c r="H2" s="671"/>
      <c r="I2" s="671"/>
      <c r="J2" s="671"/>
      <c r="K2" s="671"/>
      <c r="L2" s="671"/>
      <c r="M2" s="671"/>
      <c r="N2" s="671"/>
      <c r="O2" s="671"/>
      <c r="P2" s="671"/>
      <c r="Q2" s="671"/>
      <c r="R2" s="671"/>
      <c r="S2" s="671"/>
      <c r="T2" s="671"/>
      <c r="U2" s="671"/>
      <c r="V2" s="671"/>
    </row>
    <row r="3" spans="1:22" ht="24" customHeight="1">
      <c r="A3" s="672" t="s">
        <v>1327</v>
      </c>
      <c r="B3" s="672"/>
      <c r="C3" s="672"/>
      <c r="D3" s="672"/>
      <c r="E3" s="672"/>
      <c r="F3" s="672"/>
      <c r="G3" s="672"/>
      <c r="H3" s="672"/>
      <c r="I3" s="672"/>
      <c r="J3" s="672"/>
      <c r="K3" s="672"/>
      <c r="L3" s="672"/>
      <c r="M3" s="672"/>
      <c r="N3" s="672"/>
      <c r="O3" s="672"/>
      <c r="P3" s="672"/>
      <c r="Q3" s="672"/>
      <c r="R3" s="672"/>
      <c r="S3" s="672"/>
      <c r="T3" s="672"/>
      <c r="U3" s="672"/>
      <c r="V3" s="672"/>
    </row>
    <row r="4" spans="1:22" ht="18.75" customHeight="1">
      <c r="A4" s="112"/>
      <c r="B4" s="113"/>
      <c r="C4" s="113"/>
      <c r="D4" s="109"/>
      <c r="O4" s="673" t="s">
        <v>296</v>
      </c>
      <c r="P4" s="673"/>
      <c r="Q4" s="673"/>
      <c r="R4" s="673"/>
      <c r="S4" s="673"/>
      <c r="T4" s="673"/>
      <c r="U4" s="673"/>
      <c r="V4" s="277"/>
    </row>
    <row r="5" spans="1:22">
      <c r="A5" s="665" t="s">
        <v>468</v>
      </c>
      <c r="B5" s="665" t="s">
        <v>492</v>
      </c>
      <c r="C5" s="665" t="s">
        <v>299</v>
      </c>
      <c r="D5" s="667" t="s">
        <v>502</v>
      </c>
      <c r="E5" s="662" t="s">
        <v>503</v>
      </c>
      <c r="F5" s="663"/>
      <c r="G5" s="663"/>
      <c r="H5" s="663"/>
      <c r="I5" s="663"/>
      <c r="J5" s="663"/>
      <c r="K5" s="663"/>
      <c r="L5" s="663"/>
      <c r="M5" s="663"/>
      <c r="N5" s="663"/>
      <c r="O5" s="663"/>
      <c r="P5" s="663"/>
      <c r="Q5" s="663"/>
      <c r="R5" s="663"/>
      <c r="S5" s="663"/>
      <c r="T5" s="663"/>
      <c r="U5" s="663"/>
      <c r="V5" s="664"/>
    </row>
    <row r="6" spans="1:22" ht="47.25">
      <c r="A6" s="666"/>
      <c r="B6" s="666"/>
      <c r="C6" s="666"/>
      <c r="D6" s="668"/>
      <c r="E6" s="93" t="s">
        <v>1793</v>
      </c>
      <c r="F6" s="93" t="s">
        <v>1794</v>
      </c>
      <c r="G6" s="93" t="s">
        <v>1795</v>
      </c>
      <c r="H6" s="93" t="s">
        <v>1796</v>
      </c>
      <c r="I6" s="93" t="s">
        <v>1797</v>
      </c>
      <c r="J6" s="93" t="s">
        <v>1798</v>
      </c>
      <c r="K6" s="93" t="s">
        <v>1799</v>
      </c>
      <c r="L6" s="93" t="s">
        <v>1800</v>
      </c>
      <c r="M6" s="93" t="s">
        <v>1801</v>
      </c>
      <c r="N6" s="93" t="s">
        <v>153</v>
      </c>
      <c r="O6" s="93" t="s">
        <v>154</v>
      </c>
      <c r="P6" s="93" t="s">
        <v>155</v>
      </c>
      <c r="Q6" s="93" t="s">
        <v>156</v>
      </c>
      <c r="R6" s="93" t="s">
        <v>157</v>
      </c>
      <c r="S6" s="93" t="s">
        <v>158</v>
      </c>
      <c r="T6" s="93" t="s">
        <v>159</v>
      </c>
      <c r="U6" s="93" t="s">
        <v>160</v>
      </c>
      <c r="V6" s="93" t="s">
        <v>161</v>
      </c>
    </row>
    <row r="7" spans="1:22" ht="28.9" customHeight="1">
      <c r="A7" s="114">
        <v>-1</v>
      </c>
      <c r="B7" s="114">
        <v>-2</v>
      </c>
      <c r="C7" s="114">
        <v>-3</v>
      </c>
      <c r="D7" s="114" t="s">
        <v>504</v>
      </c>
      <c r="E7" s="115">
        <v>-5</v>
      </c>
      <c r="F7" s="115">
        <v>-6</v>
      </c>
      <c r="G7" s="115">
        <v>-7</v>
      </c>
      <c r="H7" s="115">
        <v>-8</v>
      </c>
      <c r="I7" s="115">
        <v>-9</v>
      </c>
      <c r="J7" s="116">
        <v>-10</v>
      </c>
      <c r="K7" s="117">
        <v>-11</v>
      </c>
      <c r="L7" s="117">
        <v>-12</v>
      </c>
      <c r="M7" s="117">
        <v>-13</v>
      </c>
      <c r="N7" s="117">
        <v>-14</v>
      </c>
      <c r="O7" s="117">
        <v>-15</v>
      </c>
      <c r="P7" s="117">
        <v>-16</v>
      </c>
      <c r="Q7" s="117">
        <v>-17</v>
      </c>
      <c r="R7" s="117">
        <v>-18</v>
      </c>
      <c r="S7" s="117">
        <v>-19</v>
      </c>
      <c r="T7" s="117">
        <v>-20</v>
      </c>
      <c r="U7" s="117">
        <v>-21</v>
      </c>
      <c r="V7" s="117">
        <v>-22</v>
      </c>
    </row>
    <row r="8" spans="1:22" s="120" customFormat="1" ht="42" customHeight="1">
      <c r="A8" s="93">
        <v>1</v>
      </c>
      <c r="B8" s="274" t="s">
        <v>505</v>
      </c>
      <c r="C8" s="118" t="s">
        <v>506</v>
      </c>
      <c r="D8" s="118">
        <f t="shared" ref="D8:D19" si="0">SUM(E8:V8)</f>
        <v>1502.2250000000001</v>
      </c>
      <c r="E8" s="119">
        <f>E9+SUM(E11:E18)</f>
        <v>203.30499999999998</v>
      </c>
      <c r="F8" s="119">
        <f t="shared" ref="F8:V8" si="1">F9+SUM(F11:F18)</f>
        <v>19.269999999999996</v>
      </c>
      <c r="G8" s="119">
        <f t="shared" si="1"/>
        <v>34.700000000000003</v>
      </c>
      <c r="H8" s="119">
        <f t="shared" si="1"/>
        <v>252.29</v>
      </c>
      <c r="I8" s="119">
        <f t="shared" si="1"/>
        <v>73.939999999999984</v>
      </c>
      <c r="J8" s="119">
        <f t="shared" si="1"/>
        <v>72.180000000000007</v>
      </c>
      <c r="K8" s="119">
        <f t="shared" si="1"/>
        <v>156.73999999999998</v>
      </c>
      <c r="L8" s="119">
        <f t="shared" si="1"/>
        <v>19.98</v>
      </c>
      <c r="M8" s="119">
        <f t="shared" si="1"/>
        <v>26.3</v>
      </c>
      <c r="N8" s="119">
        <f t="shared" si="1"/>
        <v>19.57</v>
      </c>
      <c r="O8" s="119">
        <f t="shared" si="1"/>
        <v>80.16</v>
      </c>
      <c r="P8" s="119">
        <f t="shared" si="1"/>
        <v>130.42000000000002</v>
      </c>
      <c r="Q8" s="119">
        <f t="shared" si="1"/>
        <v>90.94</v>
      </c>
      <c r="R8" s="119">
        <f t="shared" si="1"/>
        <v>36.25</v>
      </c>
      <c r="S8" s="119">
        <f t="shared" si="1"/>
        <v>28.570000000000004</v>
      </c>
      <c r="T8" s="119">
        <f t="shared" si="1"/>
        <v>95.92</v>
      </c>
      <c r="U8" s="119">
        <f t="shared" si="1"/>
        <v>123.53</v>
      </c>
      <c r="V8" s="119">
        <f t="shared" si="1"/>
        <v>38.159999999999997</v>
      </c>
    </row>
    <row r="9" spans="1:22" s="120" customFormat="1" ht="27.75" customHeight="1">
      <c r="A9" s="121" t="s">
        <v>375</v>
      </c>
      <c r="B9" s="273" t="s">
        <v>368</v>
      </c>
      <c r="C9" s="121" t="s">
        <v>507</v>
      </c>
      <c r="D9" s="122">
        <f t="shared" si="0"/>
        <v>163.91</v>
      </c>
      <c r="E9" s="122">
        <f ca="1">'1.TT_TYEN'!$Q10</f>
        <v>33.630000000000003</v>
      </c>
      <c r="F9" s="122">
        <f ca="1">'2.N_MUC'!$Q10</f>
        <v>6.08</v>
      </c>
      <c r="G9" s="122">
        <f ca="1">'3.B_COC'!$Q10</f>
        <v>4.38</v>
      </c>
      <c r="H9" s="122">
        <f ca="1">'4.T_LONG'!$Q10</f>
        <v>5.21</v>
      </c>
      <c r="I9" s="122">
        <f ca="1">'5.BI_XA'!$Q10</f>
        <v>7.05</v>
      </c>
      <c r="J9" s="122">
        <f ca="1">'6.T_HOA'!$Q10</f>
        <v>7.45</v>
      </c>
      <c r="K9" s="122">
        <f ca="1">'7.T_SON'!$Q10</f>
        <v>18.350000000000001</v>
      </c>
      <c r="L9" s="122">
        <f ca="1">'8.M_HUONG'!$Q10</f>
        <v>6.2700000000000005</v>
      </c>
      <c r="M9" s="122">
        <f ca="1">'9.M_DAN'!$Q10</f>
        <v>5.6900000000000013</v>
      </c>
      <c r="N9" s="122">
        <f ca="1">'10.M_KHUONG'!$Q10</f>
        <v>2.85</v>
      </c>
      <c r="O9" s="122">
        <f ca="1">'11.P_LUU'!$Q10</f>
        <v>11.41</v>
      </c>
      <c r="P9" s="122">
        <f ca="1">'12.T_THANH'!$Q10</f>
        <v>3.96</v>
      </c>
      <c r="Q9" s="122">
        <f ca="1">'13.Y_THUAN'!$Q10</f>
        <v>13.129999999999999</v>
      </c>
      <c r="R9" s="122">
        <f ca="1">'14.BA_XA'!$Q10</f>
        <v>3.68</v>
      </c>
      <c r="S9" s="122">
        <f ca="1">'15.Y_LAM'!$Q10</f>
        <v>2.0100000000000002</v>
      </c>
      <c r="T9" s="122">
        <f ca="1">'16.Y_PHU'!$Q10</f>
        <v>17.11</v>
      </c>
      <c r="U9" s="122">
        <f ca="1">'17.D_NINH'!$Q10</f>
        <v>11.11</v>
      </c>
      <c r="V9" s="122">
        <f ca="1">'18.H_DUC'!$Q10</f>
        <v>4.54</v>
      </c>
    </row>
    <row r="10" spans="1:22" s="125" customFormat="1" ht="27.75" customHeight="1">
      <c r="A10" s="123"/>
      <c r="B10" s="275" t="s">
        <v>508</v>
      </c>
      <c r="C10" s="124" t="s">
        <v>509</v>
      </c>
      <c r="D10" s="122">
        <f t="shared" si="0"/>
        <v>120.26000000000002</v>
      </c>
      <c r="E10" s="122">
        <f ca="1">'1.TT_TYEN'!$Q11</f>
        <v>31.25</v>
      </c>
      <c r="F10" s="122">
        <f ca="1">'2.N_MUC'!$Q11</f>
        <v>5.0600000000000005</v>
      </c>
      <c r="G10" s="122">
        <f ca="1">'3.B_COC'!$Q11</f>
        <v>3.65</v>
      </c>
      <c r="H10" s="122">
        <f ca="1">'4.T_LONG'!$Q11</f>
        <v>2.4</v>
      </c>
      <c r="I10" s="122">
        <f ca="1">'5.BI_XA'!$Q11</f>
        <v>3.8499999999999996</v>
      </c>
      <c r="J10" s="122">
        <f ca="1">'6.T_HOA'!$Q11</f>
        <v>5.49</v>
      </c>
      <c r="K10" s="122">
        <f ca="1">'7.T_SON'!$Q11</f>
        <v>15.120000000000001</v>
      </c>
      <c r="L10" s="122">
        <f ca="1">'8.M_HUONG'!$Q11</f>
        <v>5.07</v>
      </c>
      <c r="M10" s="122">
        <f ca="1">'9.M_DAN'!$Q11</f>
        <v>5.2900000000000009</v>
      </c>
      <c r="N10" s="122">
        <f ca="1">'10.M_KHUONG'!$Q11</f>
        <v>1.6800000000000002</v>
      </c>
      <c r="O10" s="122">
        <f ca="1">'11.P_LUU'!$Q11</f>
        <v>9.5400000000000009</v>
      </c>
      <c r="P10" s="122">
        <f ca="1">'12.T_THANH'!$Q11</f>
        <v>2.66</v>
      </c>
      <c r="Q10" s="122">
        <f ca="1">'13.Y_THUAN'!$Q11</f>
        <v>4.2699999999999996</v>
      </c>
      <c r="R10" s="122">
        <f ca="1">'14.BA_XA'!$Q11</f>
        <v>2.02</v>
      </c>
      <c r="S10" s="122">
        <f ca="1">'15.Y_LAM'!$Q11</f>
        <v>1.1300000000000001</v>
      </c>
      <c r="T10" s="122">
        <f ca="1">'16.Y_PHU'!$Q11</f>
        <v>14.43</v>
      </c>
      <c r="U10" s="122">
        <f ca="1">'17.D_NINH'!$Q11</f>
        <v>4.75</v>
      </c>
      <c r="V10" s="122">
        <f ca="1">'18.H_DUC'!$Q11</f>
        <v>2.6</v>
      </c>
    </row>
    <row r="11" spans="1:22" s="125" customFormat="1" ht="27.75" customHeight="1">
      <c r="A11" s="121" t="s">
        <v>375</v>
      </c>
      <c r="B11" s="273" t="s">
        <v>476</v>
      </c>
      <c r="C11" s="121" t="s">
        <v>510</v>
      </c>
      <c r="D11" s="122">
        <f t="shared" si="0"/>
        <v>187.07000000000002</v>
      </c>
      <c r="E11" s="122">
        <f ca="1">'1.TT_TYEN'!$Q14</f>
        <v>37.230000000000004</v>
      </c>
      <c r="F11" s="122">
        <f ca="1">'2.N_MUC'!$Q14</f>
        <v>1.36</v>
      </c>
      <c r="G11" s="122">
        <f ca="1">'3.B_COC'!$Q14</f>
        <v>4.3</v>
      </c>
      <c r="H11" s="122">
        <f ca="1">'4.T_LONG'!$Q14</f>
        <v>1.5499999999999998</v>
      </c>
      <c r="I11" s="122">
        <f ca="1">'5.BI_XA'!$Q14</f>
        <v>19.12</v>
      </c>
      <c r="J11" s="122">
        <f ca="1">'6.T_HOA'!$Q14</f>
        <v>13.150000000000002</v>
      </c>
      <c r="K11" s="122">
        <f ca="1">'7.T_SON'!$Q14</f>
        <v>16.71</v>
      </c>
      <c r="L11" s="122">
        <f ca="1">'8.M_HUONG'!$Q14</f>
        <v>2.9800000000000004</v>
      </c>
      <c r="M11" s="122">
        <f ca="1">'9.M_DAN'!$Q14</f>
        <v>1.9499999999999997</v>
      </c>
      <c r="N11" s="122">
        <f ca="1">'10.M_KHUONG'!$Q14</f>
        <v>1.7200000000000002</v>
      </c>
      <c r="O11" s="122">
        <f ca="1">'11.P_LUU'!$Q14</f>
        <v>11.45</v>
      </c>
      <c r="P11" s="122">
        <f ca="1">'12.T_THANH'!$Q14</f>
        <v>23.11</v>
      </c>
      <c r="Q11" s="122">
        <f ca="1">'13.Y_THUAN'!$Q14</f>
        <v>17.760000000000002</v>
      </c>
      <c r="R11" s="122">
        <f ca="1">'14.BA_XA'!$Q14</f>
        <v>4.8099999999999996</v>
      </c>
      <c r="S11" s="122">
        <f ca="1">'15.Y_LAM'!$Q14</f>
        <v>2.36</v>
      </c>
      <c r="T11" s="122">
        <f ca="1">'16.Y_PHU'!$Q14</f>
        <v>15.139999999999999</v>
      </c>
      <c r="U11" s="122">
        <f ca="1">'17.D_NINH'!$Q14</f>
        <v>8.0699999999999985</v>
      </c>
      <c r="V11" s="122">
        <f ca="1">'18.H_DUC'!$Q14</f>
        <v>4.3</v>
      </c>
    </row>
    <row r="12" spans="1:22" s="125" customFormat="1" ht="27.75" customHeight="1">
      <c r="A12" s="121" t="s">
        <v>377</v>
      </c>
      <c r="B12" s="273" t="s">
        <v>378</v>
      </c>
      <c r="C12" s="121" t="s">
        <v>511</v>
      </c>
      <c r="D12" s="122">
        <f t="shared" si="0"/>
        <v>448.13499999999993</v>
      </c>
      <c r="E12" s="122">
        <f ca="1">'1.TT_TYEN'!$Q15</f>
        <v>78.834999999999994</v>
      </c>
      <c r="F12" s="122">
        <f ca="1">'2.N_MUC'!$Q15</f>
        <v>8.9099999999999984</v>
      </c>
      <c r="G12" s="122">
        <f ca="1">'3.B_COC'!$Q15</f>
        <v>7.8599999999999994</v>
      </c>
      <c r="H12" s="122">
        <f ca="1">'4.T_LONG'!$Q15</f>
        <v>10.879999999999999</v>
      </c>
      <c r="I12" s="122">
        <f ca="1">'5.BI_XA'!$Q15</f>
        <v>11.18</v>
      </c>
      <c r="J12" s="122">
        <f ca="1">'6.T_HOA'!$Q15</f>
        <v>19.010000000000002</v>
      </c>
      <c r="K12" s="122">
        <f ca="1">'7.T_SON'!$Q15</f>
        <v>58.86</v>
      </c>
      <c r="L12" s="122">
        <f ca="1">'8.M_HUONG'!$Q15</f>
        <v>6.9699999999999989</v>
      </c>
      <c r="M12" s="122">
        <f ca="1">'9.M_DAN'!$Q15</f>
        <v>9.11</v>
      </c>
      <c r="N12" s="122">
        <f ca="1">'10.M_KHUONG'!$Q15</f>
        <v>10.249999999999998</v>
      </c>
      <c r="O12" s="122">
        <f ca="1">'11.P_LUU'!$Q15</f>
        <v>32.230000000000004</v>
      </c>
      <c r="P12" s="122">
        <f ca="1">'12.T_THANH'!$Q15</f>
        <v>42.760000000000005</v>
      </c>
      <c r="Q12" s="122">
        <f ca="1">'13.Y_THUAN'!$Q15</f>
        <v>38.9</v>
      </c>
      <c r="R12" s="122">
        <f ca="1">'14.BA_XA'!$Q15</f>
        <v>9.4699999999999989</v>
      </c>
      <c r="S12" s="122">
        <f ca="1">'15.Y_LAM'!$Q15</f>
        <v>9.18</v>
      </c>
      <c r="T12" s="122">
        <f ca="1">'16.Y_PHU'!$Q15</f>
        <v>36.520000000000003</v>
      </c>
      <c r="U12" s="122">
        <f ca="1">'17.D_NINH'!$Q15</f>
        <v>44.53</v>
      </c>
      <c r="V12" s="122">
        <f ca="1">'18.H_DUC'!$Q15</f>
        <v>12.68</v>
      </c>
    </row>
    <row r="13" spans="1:22" s="125" customFormat="1" ht="27.75" customHeight="1">
      <c r="A13" s="121" t="s">
        <v>379</v>
      </c>
      <c r="B13" s="273" t="s">
        <v>380</v>
      </c>
      <c r="C13" s="121" t="s">
        <v>512</v>
      </c>
      <c r="D13" s="122">
        <f t="shared" si="0"/>
        <v>5.9300000000000006</v>
      </c>
      <c r="E13" s="122">
        <f ca="1">'1.TT_TYEN'!$Q16</f>
        <v>0</v>
      </c>
      <c r="F13" s="122">
        <f ca="1">'2.N_MUC'!$Q16</f>
        <v>0</v>
      </c>
      <c r="G13" s="122">
        <f ca="1">'3.B_COC'!$Q16</f>
        <v>0</v>
      </c>
      <c r="H13" s="122">
        <f ca="1">'4.T_LONG'!$Q16</f>
        <v>0</v>
      </c>
      <c r="I13" s="122">
        <f ca="1">'5.BI_XA'!$Q16</f>
        <v>0</v>
      </c>
      <c r="J13" s="122">
        <f ca="1">'6.T_HOA'!$Q16</f>
        <v>0</v>
      </c>
      <c r="K13" s="122">
        <f ca="1">'7.T_SON'!$Q16</f>
        <v>0</v>
      </c>
      <c r="L13" s="122">
        <f ca="1">'8.M_HUONG'!$Q16</f>
        <v>0</v>
      </c>
      <c r="M13" s="122">
        <f ca="1">'9.M_DAN'!$Q16</f>
        <v>0</v>
      </c>
      <c r="N13" s="122">
        <f ca="1">'10.M_KHUONG'!$Q16</f>
        <v>0</v>
      </c>
      <c r="O13" s="122">
        <f ca="1">'11.P_LUU'!$Q16</f>
        <v>0.96</v>
      </c>
      <c r="P13" s="122">
        <f ca="1">'12.T_THANH'!$Q16</f>
        <v>0</v>
      </c>
      <c r="Q13" s="122">
        <f ca="1">'13.Y_THUAN'!$Q16</f>
        <v>0</v>
      </c>
      <c r="R13" s="122">
        <f ca="1">'14.BA_XA'!$Q16</f>
        <v>0</v>
      </c>
      <c r="S13" s="122">
        <f ca="1">'15.Y_LAM'!$Q16</f>
        <v>1.1499999999999999</v>
      </c>
      <c r="T13" s="122">
        <f ca="1">'16.Y_PHU'!$Q16</f>
        <v>2.4500000000000002</v>
      </c>
      <c r="U13" s="122">
        <f ca="1">'17.D_NINH'!$Q16</f>
        <v>0</v>
      </c>
      <c r="V13" s="122">
        <f ca="1">'18.H_DUC'!$Q16</f>
        <v>1.37</v>
      </c>
    </row>
    <row r="14" spans="1:22" s="125" customFormat="1" ht="27.75" customHeight="1">
      <c r="A14" s="241" t="s">
        <v>381</v>
      </c>
      <c r="B14" s="276" t="s">
        <v>382</v>
      </c>
      <c r="C14" s="241" t="s">
        <v>513</v>
      </c>
      <c r="D14" s="122">
        <f t="shared" si="0"/>
        <v>0.66999999999999993</v>
      </c>
      <c r="E14" s="122">
        <f ca="1">'1.TT_TYEN'!$Q17</f>
        <v>0</v>
      </c>
      <c r="F14" s="122">
        <f ca="1">'2.N_MUC'!$Q17</f>
        <v>0</v>
      </c>
      <c r="G14" s="122">
        <f ca="1">'3.B_COC'!$Q17</f>
        <v>0</v>
      </c>
      <c r="H14" s="122">
        <f ca="1">'4.T_LONG'!$Q17</f>
        <v>0</v>
      </c>
      <c r="I14" s="122">
        <f ca="1">'5.BI_XA'!$Q17</f>
        <v>0</v>
      </c>
      <c r="J14" s="122">
        <f ca="1">'6.T_HOA'!$Q17</f>
        <v>0</v>
      </c>
      <c r="K14" s="122">
        <f ca="1">'7.T_SON'!$Q17</f>
        <v>0</v>
      </c>
      <c r="L14" s="122">
        <f ca="1">'8.M_HUONG'!$Q17</f>
        <v>0</v>
      </c>
      <c r="M14" s="122">
        <f ca="1">'9.M_DAN'!$Q17</f>
        <v>0</v>
      </c>
      <c r="N14" s="122">
        <f ca="1">'10.M_KHUONG'!$Q17</f>
        <v>0</v>
      </c>
      <c r="O14" s="122">
        <f ca="1">'11.P_LUU'!$Q17</f>
        <v>0.6</v>
      </c>
      <c r="P14" s="122">
        <f ca="1">'12.T_THANH'!$Q17</f>
        <v>0</v>
      </c>
      <c r="Q14" s="122">
        <f ca="1">'13.Y_THUAN'!$Q17</f>
        <v>7.0000000000000007E-2</v>
      </c>
      <c r="R14" s="122">
        <f ca="1">'14.BA_XA'!$Q17</f>
        <v>0</v>
      </c>
      <c r="S14" s="122">
        <f ca="1">'15.Y_LAM'!$Q17</f>
        <v>0</v>
      </c>
      <c r="T14" s="122">
        <f ca="1">'16.Y_PHU'!$Q17</f>
        <v>0</v>
      </c>
      <c r="U14" s="122">
        <f ca="1">'17.D_NINH'!$Q17</f>
        <v>0</v>
      </c>
      <c r="V14" s="122">
        <f ca="1">'18.H_DUC'!$Q17</f>
        <v>0</v>
      </c>
    </row>
    <row r="15" spans="1:22" s="125" customFormat="1" ht="27.75" customHeight="1">
      <c r="A15" s="121" t="s">
        <v>383</v>
      </c>
      <c r="B15" s="273" t="s">
        <v>384</v>
      </c>
      <c r="C15" s="121" t="s">
        <v>1759</v>
      </c>
      <c r="D15" s="122">
        <f t="shared" si="0"/>
        <v>676.48</v>
      </c>
      <c r="E15" s="122">
        <f ca="1">'1.TT_TYEN'!$Q18</f>
        <v>51.66</v>
      </c>
      <c r="F15" s="122">
        <f ca="1">'2.N_MUC'!$Q18</f>
        <v>2.82</v>
      </c>
      <c r="G15" s="122">
        <f ca="1">'3.B_COC'!$Q18</f>
        <v>18.060000000000002</v>
      </c>
      <c r="H15" s="122">
        <f ca="1">'4.T_LONG'!$Q18</f>
        <v>234.26999999999998</v>
      </c>
      <c r="I15" s="122">
        <f ca="1">'5.BI_XA'!$Q18</f>
        <v>36.489999999999995</v>
      </c>
      <c r="J15" s="122">
        <f ca="1">'6.T_HOA'!$Q18</f>
        <v>30.79</v>
      </c>
      <c r="K15" s="122">
        <f ca="1">'7.T_SON'!$Q18</f>
        <v>57.72</v>
      </c>
      <c r="L15" s="122">
        <f ca="1">'8.M_HUONG'!$Q18</f>
        <v>3.66</v>
      </c>
      <c r="M15" s="122">
        <f ca="1">'9.M_DAN'!$Q18</f>
        <v>9.3800000000000008</v>
      </c>
      <c r="N15" s="122">
        <f ca="1">'10.M_KHUONG'!$Q18</f>
        <v>4.5999999999999996</v>
      </c>
      <c r="O15" s="122">
        <f ca="1">'11.P_LUU'!$Q18</f>
        <v>22.66</v>
      </c>
      <c r="P15" s="122">
        <f ca="1">'12.T_THANH'!$Q18</f>
        <v>56.89</v>
      </c>
      <c r="Q15" s="122">
        <f ca="1">'13.Y_THUAN'!$Q18</f>
        <v>20.68</v>
      </c>
      <c r="R15" s="122">
        <f ca="1">'14.BA_XA'!$Q18</f>
        <v>17.86</v>
      </c>
      <c r="S15" s="122">
        <f ca="1">'15.Y_LAM'!$Q18</f>
        <v>12.870000000000001</v>
      </c>
      <c r="T15" s="122">
        <f ca="1">'16.Y_PHU'!$Q18</f>
        <v>24.599999999999998</v>
      </c>
      <c r="U15" s="122">
        <f ca="1">'17.D_NINH'!$Q18</f>
        <v>56.6</v>
      </c>
      <c r="V15" s="122">
        <f ca="1">'18.H_DUC'!$Q18</f>
        <v>14.87</v>
      </c>
    </row>
    <row r="16" spans="1:22" ht="27.75" customHeight="1">
      <c r="A16" s="121" t="s">
        <v>385</v>
      </c>
      <c r="B16" s="273" t="s">
        <v>386</v>
      </c>
      <c r="C16" s="121" t="s">
        <v>1760</v>
      </c>
      <c r="D16" s="122">
        <f t="shared" si="0"/>
        <v>20.029999999999998</v>
      </c>
      <c r="E16" s="122">
        <f ca="1">'1.TT_TYEN'!$Q19</f>
        <v>1.95</v>
      </c>
      <c r="F16" s="122">
        <f ca="1">'2.N_MUC'!$Q19</f>
        <v>0.1</v>
      </c>
      <c r="G16" s="122">
        <f ca="1">'3.B_COC'!$Q19</f>
        <v>0.1</v>
      </c>
      <c r="H16" s="122">
        <f ca="1">'4.T_LONG'!$Q19</f>
        <v>0.38</v>
      </c>
      <c r="I16" s="122">
        <f ca="1">'5.BI_XA'!$Q19</f>
        <v>0.1</v>
      </c>
      <c r="J16" s="122">
        <f ca="1">'6.T_HOA'!$Q19</f>
        <v>1.78</v>
      </c>
      <c r="K16" s="122">
        <f ca="1">'7.T_SON'!$Q19</f>
        <v>5.0999999999999996</v>
      </c>
      <c r="L16" s="122">
        <f ca="1">'8.M_HUONG'!$Q19</f>
        <v>0.1</v>
      </c>
      <c r="M16" s="122">
        <f ca="1">'9.M_DAN'!$Q19</f>
        <v>0.17</v>
      </c>
      <c r="N16" s="122">
        <f ca="1">'10.M_KHUONG'!$Q19</f>
        <v>0.15</v>
      </c>
      <c r="O16" s="122">
        <f ca="1">'11.P_LUU'!$Q19</f>
        <v>0.85000000000000009</v>
      </c>
      <c r="P16" s="122">
        <f ca="1">'12.T_THANH'!$Q19</f>
        <v>3.6999999999999997</v>
      </c>
      <c r="Q16" s="122">
        <f ca="1">'13.Y_THUAN'!$Q19</f>
        <v>0.4</v>
      </c>
      <c r="R16" s="122">
        <f ca="1">'14.BA_XA'!$Q19</f>
        <v>0.43</v>
      </c>
      <c r="S16" s="122">
        <f ca="1">'15.Y_LAM'!$Q19</f>
        <v>1</v>
      </c>
      <c r="T16" s="122">
        <f ca="1">'16.Y_PHU'!$Q19</f>
        <v>0.1</v>
      </c>
      <c r="U16" s="122">
        <f ca="1">'17.D_NINH'!$Q19</f>
        <v>3.2199999999999998</v>
      </c>
      <c r="V16" s="122">
        <f ca="1">'18.H_DUC'!$Q19</f>
        <v>0.4</v>
      </c>
    </row>
    <row r="17" spans="1:22" ht="27.75" customHeight="1">
      <c r="A17" s="121" t="s">
        <v>387</v>
      </c>
      <c r="B17" s="273" t="s">
        <v>1761</v>
      </c>
      <c r="C17" s="121" t="s">
        <v>1762</v>
      </c>
      <c r="D17" s="122">
        <f t="shared" si="0"/>
        <v>0</v>
      </c>
      <c r="E17" s="122"/>
      <c r="F17" s="122"/>
      <c r="G17" s="122"/>
      <c r="H17" s="122"/>
      <c r="I17" s="122"/>
      <c r="J17" s="122"/>
      <c r="K17" s="122"/>
      <c r="L17" s="122"/>
      <c r="M17" s="122"/>
      <c r="N17" s="122"/>
      <c r="O17" s="122"/>
      <c r="P17" s="122"/>
      <c r="Q17" s="122"/>
      <c r="R17" s="122"/>
      <c r="S17" s="122"/>
      <c r="T17" s="122"/>
      <c r="U17" s="122"/>
      <c r="V17" s="122"/>
    </row>
    <row r="18" spans="1:22" ht="27.75" customHeight="1">
      <c r="A18" s="121" t="s">
        <v>1763</v>
      </c>
      <c r="B18" s="273" t="s">
        <v>388</v>
      </c>
      <c r="C18" s="121" t="s">
        <v>1764</v>
      </c>
      <c r="D18" s="122">
        <f t="shared" si="0"/>
        <v>0</v>
      </c>
      <c r="E18" s="122">
        <f ca="1">'1.TT_TYEN'!$Q20</f>
        <v>0</v>
      </c>
      <c r="F18" s="122">
        <f ca="1">'2.N_MUC'!$Q20</f>
        <v>0</v>
      </c>
      <c r="G18" s="122">
        <f ca="1">'3.B_COC'!$Q20</f>
        <v>0</v>
      </c>
      <c r="H18" s="122">
        <f ca="1">'4.T_LONG'!$Q20</f>
        <v>0</v>
      </c>
      <c r="I18" s="122">
        <f ca="1">'5.BI_XA'!$Q20</f>
        <v>0</v>
      </c>
      <c r="J18" s="122">
        <f ca="1">'6.T_HOA'!$Q20</f>
        <v>0</v>
      </c>
      <c r="K18" s="122">
        <f ca="1">'7.T_SON'!$Q20</f>
        <v>0</v>
      </c>
      <c r="L18" s="122">
        <f ca="1">'8.M_HUONG'!$Q20</f>
        <v>0</v>
      </c>
      <c r="M18" s="122">
        <f ca="1">'9.M_DAN'!$Q20</f>
        <v>0</v>
      </c>
      <c r="N18" s="122">
        <f ca="1">'10.M_KHUONG'!$Q20</f>
        <v>0</v>
      </c>
      <c r="O18" s="122">
        <f ca="1">'11.P_LUU'!$Q20</f>
        <v>0</v>
      </c>
      <c r="P18" s="122">
        <f ca="1">'12.T_THANH'!$Q20</f>
        <v>0</v>
      </c>
      <c r="Q18" s="122">
        <f ca="1">'13.Y_THUAN'!$Q20</f>
        <v>0</v>
      </c>
      <c r="R18" s="122">
        <f ca="1">'14.BA_XA'!$Q20</f>
        <v>0</v>
      </c>
      <c r="S18" s="122">
        <f ca="1">'15.Y_LAM'!$Q20</f>
        <v>0</v>
      </c>
      <c r="T18" s="122">
        <f ca="1">'16.Y_PHU'!$Q20</f>
        <v>0</v>
      </c>
      <c r="U18" s="122">
        <f ca="1">'17.D_NINH'!$Q20</f>
        <v>0</v>
      </c>
      <c r="V18" s="122">
        <f ca="1">'18.H_DUC'!$Q20</f>
        <v>0</v>
      </c>
    </row>
    <row r="19" spans="1:22" s="126" customFormat="1" ht="42" customHeight="1">
      <c r="A19" s="242" t="s">
        <v>1765</v>
      </c>
      <c r="B19" s="243" t="s">
        <v>1766</v>
      </c>
      <c r="C19" s="244"/>
      <c r="D19" s="118">
        <f t="shared" si="0"/>
        <v>937.89999999999986</v>
      </c>
      <c r="E19" s="245">
        <f ca="1">SUM(E21:E29)</f>
        <v>130.69999999999999</v>
      </c>
      <c r="F19" s="245">
        <f t="shared" ref="F19:V19" si="2">SUM(F21:F29)</f>
        <v>0</v>
      </c>
      <c r="G19" s="245">
        <f t="shared" si="2"/>
        <v>24</v>
      </c>
      <c r="H19" s="245">
        <f t="shared" si="2"/>
        <v>0</v>
      </c>
      <c r="I19" s="245">
        <f t="shared" si="2"/>
        <v>0</v>
      </c>
      <c r="J19" s="245">
        <f t="shared" si="2"/>
        <v>0</v>
      </c>
      <c r="K19" s="245">
        <f t="shared" si="2"/>
        <v>20.7</v>
      </c>
      <c r="L19" s="245">
        <f t="shared" si="2"/>
        <v>22.2</v>
      </c>
      <c r="M19" s="245">
        <f t="shared" si="2"/>
        <v>162.6</v>
      </c>
      <c r="N19" s="245">
        <f t="shared" si="2"/>
        <v>136.30000000000001</v>
      </c>
      <c r="O19" s="245">
        <f t="shared" si="2"/>
        <v>14.5</v>
      </c>
      <c r="P19" s="245">
        <f t="shared" si="2"/>
        <v>44.6</v>
      </c>
      <c r="Q19" s="245">
        <f t="shared" si="2"/>
        <v>190.9</v>
      </c>
      <c r="R19" s="245">
        <f t="shared" si="2"/>
        <v>39.4</v>
      </c>
      <c r="S19" s="245">
        <f t="shared" si="2"/>
        <v>109.4</v>
      </c>
      <c r="T19" s="245">
        <f t="shared" si="2"/>
        <v>37.6</v>
      </c>
      <c r="U19" s="245">
        <f t="shared" si="2"/>
        <v>0</v>
      </c>
      <c r="V19" s="245">
        <f t="shared" si="2"/>
        <v>5</v>
      </c>
    </row>
    <row r="20" spans="1:22" ht="30.75" customHeight="1">
      <c r="A20" s="127"/>
      <c r="B20" s="128" t="s">
        <v>1767</v>
      </c>
      <c r="C20" s="122"/>
      <c r="D20" s="118"/>
      <c r="E20" s="122"/>
      <c r="F20" s="122"/>
      <c r="G20" s="122"/>
      <c r="H20" s="122"/>
      <c r="I20" s="122"/>
      <c r="J20" s="122"/>
      <c r="K20" s="122"/>
      <c r="L20" s="122"/>
      <c r="M20" s="122"/>
      <c r="N20" s="122"/>
      <c r="O20" s="122"/>
      <c r="P20" s="122"/>
      <c r="Q20" s="122"/>
      <c r="R20" s="122"/>
      <c r="S20" s="122"/>
      <c r="T20" s="122"/>
      <c r="U20" s="122"/>
      <c r="V20" s="122"/>
    </row>
    <row r="21" spans="1:22" ht="30.75" customHeight="1">
      <c r="A21" s="127" t="s">
        <v>390</v>
      </c>
      <c r="B21" s="128" t="s">
        <v>1768</v>
      </c>
      <c r="C21" s="122" t="s">
        <v>1769</v>
      </c>
      <c r="D21" s="122">
        <f t="shared" ref="D21:D30" si="3">SUM(E21:V21)</f>
        <v>0</v>
      </c>
      <c r="E21" s="122">
        <f ca="1">'1.TT_TYEN'!$K10</f>
        <v>0</v>
      </c>
      <c r="F21" s="122">
        <f ca="1">'2.N_MUC'!$K10</f>
        <v>0</v>
      </c>
      <c r="G21" s="122">
        <f ca="1">'3.B_COC'!$K10</f>
        <v>0</v>
      </c>
      <c r="H21" s="122">
        <f ca="1">'4.T_LONG'!$K10</f>
        <v>0</v>
      </c>
      <c r="I21" s="122">
        <f ca="1">'5.BI_XA'!$K10</f>
        <v>0</v>
      </c>
      <c r="J21" s="122">
        <f ca="1">'6.T_HOA'!$K10</f>
        <v>0</v>
      </c>
      <c r="K21" s="122">
        <f ca="1">'7.T_SON'!$K10</f>
        <v>0</v>
      </c>
      <c r="L21" s="122">
        <f ca="1">'8.M_HUONG'!$K10</f>
        <v>0</v>
      </c>
      <c r="M21" s="122">
        <f ca="1">'9.M_DAN'!$K10</f>
        <v>0</v>
      </c>
      <c r="N21" s="122">
        <f ca="1">'10.M_KHUONG'!$K10</f>
        <v>0</v>
      </c>
      <c r="O21" s="122">
        <f ca="1">'11.P_LUU'!$K10</f>
        <v>0</v>
      </c>
      <c r="P21" s="122">
        <f ca="1">'12.T_THANH'!$K10</f>
        <v>0</v>
      </c>
      <c r="Q21" s="122">
        <f ca="1">'13.Y_THUAN'!$K10</f>
        <v>0</v>
      </c>
      <c r="R21" s="122">
        <f ca="1">'14.BA_XA'!$K10</f>
        <v>0</v>
      </c>
      <c r="S21" s="122">
        <f ca="1">'15.Y_LAM'!$K10</f>
        <v>0</v>
      </c>
      <c r="T21" s="122">
        <f ca="1">'16.Y_PHU'!$K10</f>
        <v>0</v>
      </c>
      <c r="U21" s="122">
        <f ca="1">'17.D_NINH'!$K10</f>
        <v>0</v>
      </c>
      <c r="V21" s="122">
        <f ca="1">'18.H_DUC'!$K10</f>
        <v>0</v>
      </c>
    </row>
    <row r="22" spans="1:22" ht="30.75" customHeight="1">
      <c r="A22" s="127" t="s">
        <v>392</v>
      </c>
      <c r="B22" s="128" t="s">
        <v>1791</v>
      </c>
      <c r="C22" s="122" t="s">
        <v>1770</v>
      </c>
      <c r="D22" s="122">
        <f t="shared" si="3"/>
        <v>0</v>
      </c>
      <c r="E22" s="122">
        <f ca="1">SUM('1.TT_TYEN'!$L10:$N10)</f>
        <v>0</v>
      </c>
      <c r="F22" s="122">
        <f ca="1">SUM('2.N_MUC'!$L10:$N10)</f>
        <v>0</v>
      </c>
      <c r="G22" s="122">
        <f ca="1">SUM('3.B_COC'!$L10:$N10)</f>
        <v>0</v>
      </c>
      <c r="H22" s="122">
        <f ca="1">SUM('4.T_LONG'!$L10:$N10)</f>
        <v>0</v>
      </c>
      <c r="I22" s="122">
        <f ca="1">SUM('5.BI_XA'!$L10:$N10)</f>
        <v>0</v>
      </c>
      <c r="J22" s="122">
        <f ca="1">SUM('6.T_HOA'!$L10:$N10)</f>
        <v>0</v>
      </c>
      <c r="K22" s="122">
        <f ca="1">SUM('7.T_SON'!$L10:$N10)</f>
        <v>0</v>
      </c>
      <c r="L22" s="122">
        <f ca="1">SUM('8.M_HUONG'!$L10:$N10)</f>
        <v>0</v>
      </c>
      <c r="M22" s="122">
        <f ca="1">SUM('9.M_DAN'!$L10:$N10)</f>
        <v>0</v>
      </c>
      <c r="N22" s="122">
        <f ca="1">SUM('10.M_KHUONG'!$L10:$N10)</f>
        <v>0</v>
      </c>
      <c r="O22" s="122">
        <f ca="1">SUM('11.P_LUU'!$L10:$N10)</f>
        <v>0</v>
      </c>
      <c r="P22" s="122">
        <f ca="1">SUM('12.T_THANH'!$L10:$N10)</f>
        <v>0</v>
      </c>
      <c r="Q22" s="122">
        <f ca="1">SUM('13.Y_THUAN'!$L10:$N10)</f>
        <v>0</v>
      </c>
      <c r="R22" s="122">
        <f ca="1">SUM('14.BA_XA'!$L10:$N10)</f>
        <v>0</v>
      </c>
      <c r="S22" s="122">
        <f ca="1">SUM('15.Y_LAM'!$L10:$N10)</f>
        <v>0</v>
      </c>
      <c r="T22" s="122">
        <f ca="1">SUM('16.Y_PHU'!$L10:$N10)</f>
        <v>0</v>
      </c>
      <c r="U22" s="122">
        <f ca="1">SUM('17.D_NINH'!$L10:$N10)</f>
        <v>0</v>
      </c>
      <c r="V22" s="122">
        <f ca="1">SUM('18.H_DUC'!$L10:$N10)</f>
        <v>0</v>
      </c>
    </row>
    <row r="23" spans="1:22" ht="35.25" customHeight="1">
      <c r="A23" s="127" t="s">
        <v>394</v>
      </c>
      <c r="B23" s="128" t="s">
        <v>1771</v>
      </c>
      <c r="C23" s="122" t="s">
        <v>1772</v>
      </c>
      <c r="D23" s="122">
        <f t="shared" si="3"/>
        <v>0</v>
      </c>
      <c r="E23" s="122">
        <f ca="1">'1.TT_TYEN'!$O10</f>
        <v>0</v>
      </c>
      <c r="F23" s="122">
        <f ca="1">'2.N_MUC'!$O10</f>
        <v>0</v>
      </c>
      <c r="G23" s="122">
        <f ca="1">'3.B_COC'!$O10</f>
        <v>0</v>
      </c>
      <c r="H23" s="122">
        <f ca="1">'4.T_LONG'!$O10</f>
        <v>0</v>
      </c>
      <c r="I23" s="122">
        <f ca="1">'5.BI_XA'!$O10</f>
        <v>0</v>
      </c>
      <c r="J23" s="122">
        <f ca="1">'6.T_HOA'!$O10</f>
        <v>0</v>
      </c>
      <c r="K23" s="122">
        <f ca="1">'7.T_SON'!$O10</f>
        <v>0</v>
      </c>
      <c r="L23" s="122">
        <f ca="1">'8.M_HUONG'!$O10</f>
        <v>0</v>
      </c>
      <c r="M23" s="122">
        <f ca="1">'9.M_DAN'!$O10</f>
        <v>0</v>
      </c>
      <c r="N23" s="122">
        <f ca="1">'10.M_KHUONG'!$O10</f>
        <v>0</v>
      </c>
      <c r="O23" s="122">
        <f ca="1">'11.P_LUU'!$O10</f>
        <v>0</v>
      </c>
      <c r="P23" s="122">
        <f ca="1">'12.T_THANH'!$O10</f>
        <v>0</v>
      </c>
      <c r="Q23" s="122">
        <f ca="1">'13.Y_THUAN'!$O10</f>
        <v>0</v>
      </c>
      <c r="R23" s="122">
        <f ca="1">'14.BA_XA'!$O10</f>
        <v>0</v>
      </c>
      <c r="S23" s="122">
        <f ca="1">'15.Y_LAM'!$O10</f>
        <v>0</v>
      </c>
      <c r="T23" s="122">
        <f ca="1">'16.Y_PHU'!$O10</f>
        <v>0</v>
      </c>
      <c r="U23" s="122">
        <f ca="1">'17.D_NINH'!$O10</f>
        <v>0</v>
      </c>
      <c r="V23" s="122">
        <f ca="1">'18.H_DUC'!$O10</f>
        <v>0</v>
      </c>
    </row>
    <row r="24" spans="1:22" ht="32.25" customHeight="1">
      <c r="A24" s="129" t="s">
        <v>396</v>
      </c>
      <c r="B24" s="130" t="s">
        <v>1773</v>
      </c>
      <c r="C24" s="131" t="s">
        <v>1774</v>
      </c>
      <c r="D24" s="122">
        <f t="shared" si="3"/>
        <v>0</v>
      </c>
      <c r="E24" s="132"/>
      <c r="F24" s="132"/>
      <c r="G24" s="132"/>
      <c r="H24" s="132"/>
      <c r="I24" s="132"/>
      <c r="J24" s="132"/>
      <c r="K24" s="132"/>
      <c r="L24" s="132"/>
      <c r="M24" s="132"/>
      <c r="N24" s="132"/>
      <c r="O24" s="132"/>
      <c r="P24" s="132"/>
      <c r="Q24" s="132"/>
      <c r="R24" s="132"/>
      <c r="S24" s="132"/>
      <c r="T24" s="132"/>
      <c r="U24" s="132"/>
      <c r="V24" s="132"/>
    </row>
    <row r="25" spans="1:22" ht="45" customHeight="1">
      <c r="A25" s="129" t="s">
        <v>398</v>
      </c>
      <c r="B25" s="130" t="s">
        <v>1394</v>
      </c>
      <c r="C25" s="129" t="s">
        <v>1775</v>
      </c>
      <c r="D25" s="122">
        <f t="shared" si="3"/>
        <v>0</v>
      </c>
      <c r="E25" s="122">
        <f ca="1">'1.TT_TYEN'!$O14</f>
        <v>0</v>
      </c>
      <c r="F25" s="122">
        <f ca="1">'2.N_MUC'!$O14</f>
        <v>0</v>
      </c>
      <c r="G25" s="122">
        <f ca="1">'3.B_COC'!$O14</f>
        <v>0</v>
      </c>
      <c r="H25" s="122">
        <f ca="1">'4.T_LONG'!$O14</f>
        <v>0</v>
      </c>
      <c r="I25" s="122">
        <f ca="1">'5.BI_XA'!$O14</f>
        <v>0</v>
      </c>
      <c r="J25" s="122">
        <f ca="1">'6.T_HOA'!$O14</f>
        <v>0</v>
      </c>
      <c r="K25" s="122">
        <f ca="1">'7.T_SON'!$O14</f>
        <v>0</v>
      </c>
      <c r="L25" s="122">
        <f ca="1">'8.M_HUONG'!$O14</f>
        <v>0</v>
      </c>
      <c r="M25" s="122">
        <f ca="1">'9.M_DAN'!$O14</f>
        <v>0</v>
      </c>
      <c r="N25" s="122">
        <f ca="1">'10.M_KHUONG'!$O14</f>
        <v>0</v>
      </c>
      <c r="O25" s="122">
        <f ca="1">'11.P_LUU'!$O14</f>
        <v>0</v>
      </c>
      <c r="P25" s="122">
        <f ca="1">'12.T_THANH'!$O14</f>
        <v>0</v>
      </c>
      <c r="Q25" s="122">
        <f ca="1">'13.Y_THUAN'!$O14</f>
        <v>0</v>
      </c>
      <c r="R25" s="122">
        <f ca="1">'14.BA_XA'!$O14</f>
        <v>0</v>
      </c>
      <c r="S25" s="122">
        <f ca="1">'15.Y_LAM'!$O14</f>
        <v>0</v>
      </c>
      <c r="T25" s="122">
        <f ca="1">'16.Y_PHU'!$O14</f>
        <v>0</v>
      </c>
      <c r="U25" s="122">
        <f ca="1">'17.D_NINH'!$O14</f>
        <v>0</v>
      </c>
      <c r="V25" s="122">
        <f ca="1">'18.H_DUC'!$O14</f>
        <v>0</v>
      </c>
    </row>
    <row r="26" spans="1:22" ht="45" customHeight="1">
      <c r="A26" s="129" t="s">
        <v>400</v>
      </c>
      <c r="B26" s="130" t="s">
        <v>1776</v>
      </c>
      <c r="C26" s="129" t="s">
        <v>1777</v>
      </c>
      <c r="D26" s="122">
        <f t="shared" si="3"/>
        <v>0</v>
      </c>
      <c r="E26" s="133"/>
      <c r="F26" s="133"/>
      <c r="G26" s="133"/>
      <c r="H26" s="133"/>
      <c r="I26" s="133"/>
      <c r="J26" s="133"/>
      <c r="K26" s="133"/>
      <c r="L26" s="133"/>
      <c r="M26" s="133"/>
      <c r="N26" s="133"/>
      <c r="O26" s="133"/>
      <c r="P26" s="133"/>
      <c r="Q26" s="133"/>
      <c r="R26" s="133"/>
      <c r="S26" s="133"/>
      <c r="T26" s="133"/>
      <c r="U26" s="133"/>
      <c r="V26" s="133"/>
    </row>
    <row r="27" spans="1:22" ht="45" customHeight="1">
      <c r="A27" s="129" t="s">
        <v>402</v>
      </c>
      <c r="B27" s="130" t="s">
        <v>1778</v>
      </c>
      <c r="C27" s="129" t="s">
        <v>1779</v>
      </c>
      <c r="D27" s="122">
        <f t="shared" si="3"/>
        <v>0</v>
      </c>
      <c r="E27" s="122">
        <f ca="1">'1.TT_TYEN'!$F16+'1.TT_TYEN'!$J16+'1.TT_TYEN'!$K16+'1.TT_TYEN'!$O16+'1.TT_TYEN'!$P16</f>
        <v>0</v>
      </c>
      <c r="F27" s="122">
        <f ca="1">'2.N_MUC'!$F16+'2.N_MUC'!$J16+'2.N_MUC'!$K16+'2.N_MUC'!$O16+'2.N_MUC'!$P16</f>
        <v>0</v>
      </c>
      <c r="G27" s="122">
        <f ca="1">'3.B_COC'!$F16+'3.B_COC'!$J16+'3.B_COC'!$K16+'3.B_COC'!$O16+'3.B_COC'!$P16</f>
        <v>0</v>
      </c>
      <c r="H27" s="122">
        <f ca="1">'4.T_LONG'!$F16+'4.T_LONG'!$J16+'4.T_LONG'!$K16+'4.T_LONG'!$O16+'4.T_LONG'!$P16</f>
        <v>0</v>
      </c>
      <c r="I27" s="122">
        <f ca="1">'5.BI_XA'!$F16+'5.BI_XA'!$J16+'5.BI_XA'!$K16+'5.BI_XA'!$O16+'5.BI_XA'!$P16</f>
        <v>0</v>
      </c>
      <c r="J27" s="122">
        <f ca="1">'6.T_HOA'!$F16+'6.T_HOA'!$J16+'6.T_HOA'!$K16+'6.T_HOA'!$O16+'6.T_HOA'!$P16</f>
        <v>0</v>
      </c>
      <c r="K27" s="122">
        <f ca="1">'7.T_SON'!$F16+'7.T_SON'!$J16+'7.T_SON'!$K16+'7.T_SON'!$O16+'7.T_SON'!$P16</f>
        <v>0</v>
      </c>
      <c r="L27" s="122">
        <f ca="1">'8.M_HUONG'!$F16+'8.M_HUONG'!$J16+'8.M_HUONG'!$K16+'8.M_HUONG'!$O16+'8.M_HUONG'!$P16</f>
        <v>0</v>
      </c>
      <c r="M27" s="122">
        <f ca="1">'9.M_DAN'!$F16+'9.M_DAN'!$J16+'9.M_DAN'!$K16+'9.M_DAN'!$O16+'9.M_DAN'!$P16</f>
        <v>0</v>
      </c>
      <c r="N27" s="122">
        <f ca="1">'10.M_KHUONG'!$F16+'10.M_KHUONG'!$J16+'10.M_KHUONG'!$K16+'10.M_KHUONG'!$O16+'10.M_KHUONG'!$P16</f>
        <v>0</v>
      </c>
      <c r="O27" s="122">
        <f ca="1">'11.P_LUU'!$F16+'11.P_LUU'!$J16+'11.P_LUU'!$K16+'11.P_LUU'!$O16+'11.P_LUU'!$P16</f>
        <v>0</v>
      </c>
      <c r="P27" s="122">
        <f ca="1">'12.T_THANH'!$F16+'12.T_THANH'!$J16+'12.T_THANH'!$K16+'12.T_THANH'!$O16+'12.T_THANH'!$P16</f>
        <v>0</v>
      </c>
      <c r="Q27" s="122">
        <f ca="1">'13.Y_THUAN'!$F16+'13.Y_THUAN'!$J16+'13.Y_THUAN'!$K16+'13.Y_THUAN'!$O16+'13.Y_THUAN'!$P16</f>
        <v>0</v>
      </c>
      <c r="R27" s="122">
        <f ca="1">'14.BA_XA'!$F16+'14.BA_XA'!$J16+'14.BA_XA'!$K16+'14.BA_XA'!$O16+'14.BA_XA'!$P16</f>
        <v>0</v>
      </c>
      <c r="S27" s="122">
        <f ca="1">'15.Y_LAM'!$F16+'15.Y_LAM'!$J16+'15.Y_LAM'!$K16+'15.Y_LAM'!$O16+'15.Y_LAM'!$P16</f>
        <v>0</v>
      </c>
      <c r="T27" s="122">
        <f ca="1">'16.Y_PHU'!$F16+'16.Y_PHU'!$J16+'16.Y_PHU'!$K16+'16.Y_PHU'!$O16+'16.Y_PHU'!$P16</f>
        <v>0</v>
      </c>
      <c r="U27" s="122">
        <f ca="1">'17.D_NINH'!$F16+'17.D_NINH'!$J16+'17.D_NINH'!$K16+'17.D_NINH'!$O16+'17.D_NINH'!$P16</f>
        <v>0</v>
      </c>
      <c r="V27" s="122">
        <f ca="1">'18.H_DUC'!$F16+'18.H_DUC'!$J16+'18.H_DUC'!$K16+'18.H_DUC'!$O16+'18.H_DUC'!$P16</f>
        <v>0</v>
      </c>
    </row>
    <row r="28" spans="1:22" ht="45" customHeight="1">
      <c r="A28" s="129" t="s">
        <v>404</v>
      </c>
      <c r="B28" s="130" t="s">
        <v>1780</v>
      </c>
      <c r="C28" s="129" t="s">
        <v>1781</v>
      </c>
      <c r="D28" s="122">
        <f t="shared" si="3"/>
        <v>0</v>
      </c>
      <c r="E28" s="122">
        <f ca="1">'1.TT_TYEN'!$F17+'1.TT_TYEN'!$J17+'1.TT_TYEN'!$K17+'1.TT_TYEN'!$O17+'1.TT_TYEN'!$P17</f>
        <v>0</v>
      </c>
      <c r="F28" s="122">
        <f ca="1">'2.N_MUC'!$F17+'2.N_MUC'!$J17+'2.N_MUC'!$K17+'2.N_MUC'!$O17+'2.N_MUC'!$P17</f>
        <v>0</v>
      </c>
      <c r="G28" s="122">
        <f ca="1">'3.B_COC'!$F17+'3.B_COC'!$J17+'3.B_COC'!$K17+'3.B_COC'!$O17+'3.B_COC'!$P17</f>
        <v>0</v>
      </c>
      <c r="H28" s="122">
        <f ca="1">'4.T_LONG'!$F17+'4.T_LONG'!$J17+'4.T_LONG'!$K17+'4.T_LONG'!$O17+'4.T_LONG'!$P17</f>
        <v>0</v>
      </c>
      <c r="I28" s="122">
        <f ca="1">'5.BI_XA'!$F17+'5.BI_XA'!$J17+'5.BI_XA'!$K17+'5.BI_XA'!$O17+'5.BI_XA'!$P17</f>
        <v>0</v>
      </c>
      <c r="J28" s="122">
        <f ca="1">'6.T_HOA'!$F17+'6.T_HOA'!$J17+'6.T_HOA'!$K17+'6.T_HOA'!$O17+'6.T_HOA'!$P17</f>
        <v>0</v>
      </c>
      <c r="K28" s="122">
        <f ca="1">'7.T_SON'!$F17+'7.T_SON'!$J17+'7.T_SON'!$K17+'7.T_SON'!$O17+'7.T_SON'!$P17</f>
        <v>0</v>
      </c>
      <c r="L28" s="122">
        <f ca="1">'8.M_HUONG'!$F17+'8.M_HUONG'!$J17+'8.M_HUONG'!$K17+'8.M_HUONG'!$O17+'8.M_HUONG'!$P17</f>
        <v>0</v>
      </c>
      <c r="M28" s="122">
        <f ca="1">'9.M_DAN'!$F17+'9.M_DAN'!$J17+'9.M_DAN'!$K17+'9.M_DAN'!$O17+'9.M_DAN'!$P17</f>
        <v>0</v>
      </c>
      <c r="N28" s="122">
        <f ca="1">'10.M_KHUONG'!$F17+'10.M_KHUONG'!$J17+'10.M_KHUONG'!$K17+'10.M_KHUONG'!$O17+'10.M_KHUONG'!$P17</f>
        <v>0</v>
      </c>
      <c r="O28" s="122">
        <f ca="1">'11.P_LUU'!$F17+'11.P_LUU'!$J17+'11.P_LUU'!$K17+'11.P_LUU'!$O17+'11.P_LUU'!$P17</f>
        <v>0</v>
      </c>
      <c r="P28" s="122">
        <f ca="1">'12.T_THANH'!$F17+'12.T_THANH'!$J17+'12.T_THANH'!$K17+'12.T_THANH'!$O17+'12.T_THANH'!$P17</f>
        <v>0</v>
      </c>
      <c r="Q28" s="122">
        <f ca="1">'13.Y_THUAN'!$F17+'13.Y_THUAN'!$J17+'13.Y_THUAN'!$K17+'13.Y_THUAN'!$O17+'13.Y_THUAN'!$P17</f>
        <v>0</v>
      </c>
      <c r="R28" s="122">
        <f ca="1">'14.BA_XA'!$F17+'14.BA_XA'!$J17+'14.BA_XA'!$K17+'14.BA_XA'!$O17+'14.BA_XA'!$P17</f>
        <v>0</v>
      </c>
      <c r="S28" s="122">
        <f ca="1">'15.Y_LAM'!$F17+'15.Y_LAM'!$J17+'15.Y_LAM'!$K17+'15.Y_LAM'!$O17+'15.Y_LAM'!$P17</f>
        <v>0</v>
      </c>
      <c r="T28" s="122">
        <f ca="1">'16.Y_PHU'!$F17+'16.Y_PHU'!$J17+'16.Y_PHU'!$K17+'16.Y_PHU'!$O17+'16.Y_PHU'!$P17</f>
        <v>0</v>
      </c>
      <c r="U28" s="122">
        <f ca="1">'17.D_NINH'!$F17+'17.D_NINH'!$J17+'17.D_NINH'!$K17+'17.D_NINH'!$O17+'17.D_NINH'!$P17</f>
        <v>0</v>
      </c>
      <c r="V28" s="122">
        <f ca="1">'18.H_DUC'!$F17+'18.H_DUC'!$J17+'18.H_DUC'!$K17+'18.H_DUC'!$O17+'18.H_DUC'!$P17</f>
        <v>0</v>
      </c>
    </row>
    <row r="29" spans="1:22" ht="45" customHeight="1">
      <c r="A29" s="129" t="s">
        <v>406</v>
      </c>
      <c r="B29" s="130" t="s">
        <v>1782</v>
      </c>
      <c r="C29" s="129" t="s">
        <v>1395</v>
      </c>
      <c r="D29" s="122">
        <f t="shared" si="3"/>
        <v>937.89999999999986</v>
      </c>
      <c r="E29" s="122">
        <f ca="1">'1.TT_TYEN'!$F18+'1.TT_TYEN'!$J18+'1.TT_TYEN'!$K18+'1.TT_TYEN'!$O18+'1.TT_TYEN'!$P18</f>
        <v>130.69999999999999</v>
      </c>
      <c r="F29" s="122">
        <f ca="1">'2.N_MUC'!$F18+'2.N_MUC'!$J18+'2.N_MUC'!$K18+'2.N_MUC'!$O18+'2.N_MUC'!$P18</f>
        <v>0</v>
      </c>
      <c r="G29" s="122">
        <f ca="1">'3.B_COC'!$F18+'3.B_COC'!$J18+'3.B_COC'!$K18+'3.B_COC'!$O18+'3.B_COC'!$P18</f>
        <v>24</v>
      </c>
      <c r="H29" s="122">
        <f ca="1">'4.T_LONG'!$F18+'4.T_LONG'!$J18+'4.T_LONG'!$K18+'4.T_LONG'!$O18+'4.T_LONG'!$P18</f>
        <v>0</v>
      </c>
      <c r="I29" s="122">
        <f ca="1">'5.BI_XA'!$F18+'5.BI_XA'!$J18+'5.BI_XA'!$K18+'5.BI_XA'!$O18+'5.BI_XA'!$P18</f>
        <v>0</v>
      </c>
      <c r="J29" s="122">
        <f ca="1">'6.T_HOA'!$F18+'6.T_HOA'!$J18+'6.T_HOA'!$K18+'6.T_HOA'!$O18+'6.T_HOA'!$P18</f>
        <v>0</v>
      </c>
      <c r="K29" s="122">
        <f ca="1">'7.T_SON'!$F18+'7.T_SON'!$J18+'7.T_SON'!$K18+'7.T_SON'!$O18+'7.T_SON'!$P18</f>
        <v>20.7</v>
      </c>
      <c r="L29" s="122">
        <f ca="1">'8.M_HUONG'!$F18+'8.M_HUONG'!$J18+'8.M_HUONG'!$K18+'8.M_HUONG'!$O18+'8.M_HUONG'!$P18</f>
        <v>22.2</v>
      </c>
      <c r="M29" s="122">
        <f ca="1">'9.M_DAN'!$F18+'9.M_DAN'!$J18+'9.M_DAN'!$K18+'9.M_DAN'!$O18+'9.M_DAN'!$P18</f>
        <v>162.6</v>
      </c>
      <c r="N29" s="122">
        <f ca="1">'10.M_KHUONG'!$F18+'10.M_KHUONG'!$J18+'10.M_KHUONG'!$K18+'10.M_KHUONG'!$O18+'10.M_KHUONG'!$P18</f>
        <v>136.30000000000001</v>
      </c>
      <c r="O29" s="122">
        <f ca="1">'11.P_LUU'!$F18+'11.P_LUU'!$J18+'11.P_LUU'!$K18+'11.P_LUU'!$O18+'11.P_LUU'!$P18</f>
        <v>14.5</v>
      </c>
      <c r="P29" s="122">
        <f ca="1">'12.T_THANH'!$F18+'12.T_THANH'!$J18+'12.T_THANH'!$K18+'12.T_THANH'!$O18+'12.T_THANH'!$P18</f>
        <v>44.6</v>
      </c>
      <c r="Q29" s="122">
        <f ca="1">'13.Y_THUAN'!$F18+'13.Y_THUAN'!$J18+'13.Y_THUAN'!$K18+'13.Y_THUAN'!$O18+'13.Y_THUAN'!$P18</f>
        <v>190.9</v>
      </c>
      <c r="R29" s="122">
        <f ca="1">'14.BA_XA'!$F18+'14.BA_XA'!$J18+'14.BA_XA'!$K18+'14.BA_XA'!$O18+'14.BA_XA'!$P18</f>
        <v>39.4</v>
      </c>
      <c r="S29" s="122">
        <f ca="1">'15.Y_LAM'!$F18+'15.Y_LAM'!$J18+'15.Y_LAM'!$K18+'15.Y_LAM'!$O18+'15.Y_LAM'!$P18</f>
        <v>109.4</v>
      </c>
      <c r="T29" s="122">
        <f ca="1">'16.Y_PHU'!$F18+'16.Y_PHU'!$J18+'16.Y_PHU'!$K18+'16.Y_PHU'!$O18+'16.Y_PHU'!$P18</f>
        <v>37.6</v>
      </c>
      <c r="U29" s="122">
        <f ca="1">'17.D_NINH'!$F18+'17.D_NINH'!$J18+'17.D_NINH'!$K18+'17.D_NINH'!$O18+'17.D_NINH'!$P18</f>
        <v>0</v>
      </c>
      <c r="V29" s="122">
        <f ca="1">'18.H_DUC'!$F18+'18.H_DUC'!$J18+'18.H_DUC'!$K18+'18.H_DUC'!$O18+'18.H_DUC'!$P18</f>
        <v>5</v>
      </c>
    </row>
    <row r="30" spans="1:22" s="126" customFormat="1" ht="45" customHeight="1">
      <c r="A30" s="134">
        <v>3</v>
      </c>
      <c r="B30" s="135" t="s">
        <v>1783</v>
      </c>
      <c r="C30" s="134" t="s">
        <v>1784</v>
      </c>
      <c r="D30" s="118">
        <f t="shared" si="3"/>
        <v>4.96</v>
      </c>
      <c r="E30" s="118">
        <f ca="1">SUM('1.TT_TYEN'!$AP22:$AP30)+SUM('1.TT_TYEN'!$AP42:$AP44)+SUM('1.TT_TYEN'!$AP47:$AP58)</f>
        <v>3.35</v>
      </c>
      <c r="F30" s="118">
        <f ca="1">SUM('2.N_MUC'!$AO22:$AO30)+SUM('2.N_MUC'!$AO42:$AO44)+SUM('2.N_MUC'!$AO47:$AO58)</f>
        <v>0</v>
      </c>
      <c r="G30" s="118">
        <f ca="1">SUM('3.B_COC'!$AO22:$AO30)+SUM('3.B_COC'!$AO42:$AO44)+SUM('3.B_COC'!$AO47:$AO58)</f>
        <v>0</v>
      </c>
      <c r="H30" s="118">
        <f ca="1">SUM('4.T_LONG'!$AO22:$AO30)+SUM('4.T_LONG'!$AO42:$AO44)+SUM('4.T_LONG'!$AO47:$AO58)</f>
        <v>0</v>
      </c>
      <c r="I30" s="118">
        <f ca="1">SUM('5.BI_XA'!$AO22:$AO30)+SUM('5.BI_XA'!$AO42:$AO44)+SUM('5.BI_XA'!$AO47:$AO58)</f>
        <v>0</v>
      </c>
      <c r="J30" s="118">
        <f ca="1">SUM('6.T_HOA'!$AO22:$AO30)+SUM('6.T_HOA'!$AO42:$AO44)+SUM('6.T_HOA'!$AO47:$AO58)</f>
        <v>1.35</v>
      </c>
      <c r="K30" s="118">
        <f ca="1">SUM('7.T_SON'!$AO22:$AO30)+SUM('7.T_SON'!$AO42:$AO44)+SUM('7.T_SON'!$AO47:$AO58)</f>
        <v>0</v>
      </c>
      <c r="L30" s="118">
        <f ca="1">SUM('8.M_HUONG'!$AO22:$AO30)+SUM('8.M_HUONG'!$AO42:$AO44)+SUM('8.M_HUONG'!$AO47:$AO58)</f>
        <v>0</v>
      </c>
      <c r="M30" s="118">
        <f ca="1">SUM('9.M_DAN'!$AO22:$AO30)+SUM('9.M_DAN'!$AO42:$AO44)+SUM('9.M_DAN'!$AO47:$AO58)</f>
        <v>0</v>
      </c>
      <c r="N30" s="118">
        <f ca="1">SUM('10.M_KHUONG'!$AO22:$AO30)+SUM('10.M_KHUONG'!$AO42:$AO44)+SUM('10.M_KHUONG'!$AO47:$AO58)</f>
        <v>0</v>
      </c>
      <c r="O30" s="118">
        <f ca="1">SUM('11.P_LUU'!$AO22:$AO30)+SUM('11.P_LUU'!$AO42:$AO44)+SUM('11.P_LUU'!$AO47:$AO58)</f>
        <v>0</v>
      </c>
      <c r="P30" s="118">
        <f ca="1">SUM('12.T_THANH'!$AO22:$AO30)+SUM('12.T_THANH'!$AO42:$AO44)+SUM('12.T_THANH'!$AO47:$AO58)</f>
        <v>0.17</v>
      </c>
      <c r="Q30" s="118">
        <f ca="1">SUM('13.Y_THUAN'!$AO22:$AO30)+SUM('13.Y_THUAN'!$AO42:$AO44)+SUM('13.Y_THUAN'!$AO47:$AO58)</f>
        <v>0</v>
      </c>
      <c r="R30" s="118">
        <f ca="1">SUM('14.BA_XA'!$AO22:$AO30)+SUM('14.BA_XA'!$AO42:$AO44)+SUM('14.BA_XA'!$AO47:$AO58)</f>
        <v>0.09</v>
      </c>
      <c r="S30" s="118">
        <f ca="1">SUM('15.Y_LAM'!$AO22:$AO30)+SUM('15.Y_LAM'!$AO42:$AO44)+SUM('15.Y_LAM'!$AO47:$AO58)</f>
        <v>0</v>
      </c>
      <c r="T30" s="118">
        <f ca="1">SUM('16.Y_PHU'!$AO22:$AO30)+SUM('16.Y_PHU'!$AO42:$AO44)+SUM('16.Y_PHU'!$AO47:$AO58)</f>
        <v>0</v>
      </c>
      <c r="U30" s="118">
        <f ca="1">SUM('17.D_NINH'!$AO22:$AO30)+SUM('17.D_NINH'!$AO42:$AO44)+SUM('17.D_NINH'!$AO47:$AO58)</f>
        <v>0</v>
      </c>
      <c r="V30" s="118">
        <f ca="1">SUM('18.H_DUC'!$AO22:$AO30)+SUM('18.H_DUC'!$AO42:$AO44)+SUM('18.H_DUC'!$AO47:$AO58)</f>
        <v>0</v>
      </c>
    </row>
    <row r="35" spans="5:7">
      <c r="E35" s="136"/>
      <c r="G35" s="136"/>
    </row>
  </sheetData>
  <mergeCells count="9">
    <mergeCell ref="E5:V5"/>
    <mergeCell ref="A5:A6"/>
    <mergeCell ref="B5:B6"/>
    <mergeCell ref="C5:C6"/>
    <mergeCell ref="D5:D6"/>
    <mergeCell ref="A1:B1"/>
    <mergeCell ref="B2:V2"/>
    <mergeCell ref="A3:V3"/>
    <mergeCell ref="O4:U4"/>
  </mergeCells>
  <phoneticPr fontId="221" type="noConversion"/>
  <conditionalFormatting sqref="E6:V6">
    <cfRule type="cellIs" dxfId="21" priority="1" stopIfTrue="1" operator="equal">
      <formula>0</formula>
    </cfRule>
    <cfRule type="cellIs" dxfId="20" priority="2" stopIfTrue="1" operator="between">
      <formula>-0.0001</formula>
      <formula>0.0001</formula>
    </cfRule>
  </conditionalFormatting>
  <printOptions horizontalCentered="1"/>
  <pageMargins left="0.94488188976377963" right="0.70866141732283472" top="0.74803149606299213" bottom="0.74803149606299213" header="0.31496062992125984" footer="0.31496062992125984"/>
  <pageSetup paperSize="8" scale="73" orientation="landscape" r:id="rId1"/>
</worksheet>
</file>

<file path=xl/worksheets/sheet20.xml><?xml version="1.0" encoding="utf-8"?>
<worksheet xmlns="http://schemas.openxmlformats.org/spreadsheetml/2006/main" xmlns:r="http://schemas.openxmlformats.org/officeDocument/2006/relationships">
  <dimension ref="A1:BH63"/>
  <sheetViews>
    <sheetView showZeros="0" topLeftCell="A4" zoomScale="55" zoomScaleNormal="55" workbookViewId="0">
      <selection activeCell="Y18" sqref="Y18"/>
    </sheetView>
  </sheetViews>
  <sheetFormatPr defaultColWidth="8.109375" defaultRowHeight="15"/>
  <cols>
    <col min="1" max="1" width="4.77734375" style="155" customWidth="1"/>
    <col min="2" max="2" width="33.21875" style="155" customWidth="1"/>
    <col min="3" max="3" width="5.6640625" style="155" customWidth="1"/>
    <col min="4" max="4" width="9.21875" style="108" customWidth="1"/>
    <col min="5" max="5" width="8" style="155" customWidth="1"/>
    <col min="6" max="6" width="6.33203125" style="155" customWidth="1"/>
    <col min="7" max="7" width="6.44140625" style="155" customWidth="1"/>
    <col min="8" max="8" width="6.109375" style="155" customWidth="1"/>
    <col min="9" max="9" width="4.77734375" style="155" customWidth="1"/>
    <col min="10" max="11" width="6.5546875" style="155" customWidth="1"/>
    <col min="12" max="12" width="7" style="155" bestFit="1" customWidth="1"/>
    <col min="13" max="13" width="5.88671875" style="155" customWidth="1"/>
    <col min="14" max="14" width="7.88671875" style="155" bestFit="1"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4" width="4.77734375" style="155" customWidth="1"/>
    <col min="25" max="25" width="6.6640625" style="155" customWidth="1"/>
    <col min="26" max="26" width="7" style="155" bestFit="1" customWidth="1"/>
    <col min="27" max="27" width="5.44140625" style="155" customWidth="1"/>
    <col min="28" max="39" width="4.77734375" style="155" customWidth="1"/>
    <col min="40" max="40" width="6.109375" style="155" customWidth="1"/>
    <col min="41" max="41" width="6.21875" style="155" customWidth="1"/>
    <col min="42" max="42" width="5" style="155" customWidth="1"/>
    <col min="43" max="43" width="6" style="155" customWidth="1"/>
    <col min="44" max="45" width="4.77734375" style="155" customWidth="1"/>
    <col min="46" max="46" width="5.44140625" style="155" customWidth="1"/>
    <col min="47" max="47" width="5.6640625" style="155" customWidth="1"/>
    <col min="48" max="48" width="5.88671875" style="155" customWidth="1"/>
    <col min="49" max="49" width="5.33203125" style="155" customWidth="1"/>
    <col min="50" max="51" width="5.44140625" style="155" customWidth="1"/>
    <col min="52" max="52" width="6.44140625" style="155" customWidth="1"/>
    <col min="53" max="53" width="7.88671875" style="155" bestFit="1" customWidth="1"/>
    <col min="54" max="54" width="3.88671875" style="155" bestFit="1" customWidth="1"/>
    <col min="55" max="55" width="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1083</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75">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5288.26</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5288.26</v>
      </c>
      <c r="BH8" s="171"/>
    </row>
    <row r="9" spans="1:60" s="170" customFormat="1" ht="20.25" customHeight="1">
      <c r="A9" s="172">
        <v>1</v>
      </c>
      <c r="B9" s="173" t="s">
        <v>366</v>
      </c>
      <c r="C9" s="150" t="s">
        <v>302</v>
      </c>
      <c r="D9" s="38">
        <f>SUM(D10,D14:D20)</f>
        <v>5027.21</v>
      </c>
      <c r="E9" s="38">
        <f>SUM(F10,J14,K15,L16,M17,N18,O19,P20,F9,J9:P9)</f>
        <v>4774.92</v>
      </c>
      <c r="F9" s="38">
        <f>SUM(F14,F15,F16,F17,F18,F19,F20)</f>
        <v>0</v>
      </c>
      <c r="G9" s="38">
        <f>SUM(G12:G20)</f>
        <v>0</v>
      </c>
      <c r="H9" s="38">
        <f>SUM(H11,H13:H20)</f>
        <v>0</v>
      </c>
      <c r="I9" s="38">
        <f>SUM(I11:I12,I14:I20)</f>
        <v>0</v>
      </c>
      <c r="J9" s="38">
        <f>SUM(J10,J15,J16,J17,J18,J19,J20)</f>
        <v>0</v>
      </c>
      <c r="K9" s="38">
        <f>SUM(K10,K14,K16,K17,K18,K19,K20)</f>
        <v>10</v>
      </c>
      <c r="L9" s="38">
        <f>SUM(L10,L14,L15,L17,L18,L19,L20)</f>
        <v>0</v>
      </c>
      <c r="M9" s="38">
        <f>SUM(M10,M14,M15,M17,M18,M19,M20)</f>
        <v>0</v>
      </c>
      <c r="N9" s="38">
        <f>SUM(N10,N14,N15,N16,N17,N19,N20)</f>
        <v>0</v>
      </c>
      <c r="O9" s="38">
        <f>SUM(O10,O14,O15,O16,O17,O18,O20)</f>
        <v>0</v>
      </c>
      <c r="P9" s="38">
        <f>SUM(P10,P14,P15,P16,P17,P18,P19)</f>
        <v>0</v>
      </c>
      <c r="Q9" s="46">
        <f t="shared" ref="Q9:BF9" si="0">SUM(Q10,Q14,Q15,Q16,Q17,Q18,Q19,Q20)</f>
        <v>252.28999999999996</v>
      </c>
      <c r="R9" s="46">
        <f>SUM(R10,R14,R15,R16,R17,R18,R19,R20)</f>
        <v>0</v>
      </c>
      <c r="S9" s="46">
        <f t="shared" si="0"/>
        <v>0.1</v>
      </c>
      <c r="T9" s="46">
        <f t="shared" si="0"/>
        <v>0</v>
      </c>
      <c r="U9" s="46">
        <f t="shared" si="0"/>
        <v>0</v>
      </c>
      <c r="V9" s="46">
        <f t="shared" si="0"/>
        <v>0</v>
      </c>
      <c r="W9" s="46">
        <f t="shared" si="0"/>
        <v>1.1200000000000001</v>
      </c>
      <c r="X9" s="46">
        <f t="shared" si="0"/>
        <v>1.55</v>
      </c>
      <c r="Y9" s="46">
        <f t="shared" si="0"/>
        <v>112.88</v>
      </c>
      <c r="Z9" s="46">
        <f t="shared" si="0"/>
        <v>15.15</v>
      </c>
      <c r="AA9" s="46">
        <f t="shared" si="0"/>
        <v>11.559999999999999</v>
      </c>
      <c r="AB9" s="46">
        <f t="shared" si="0"/>
        <v>0.03</v>
      </c>
      <c r="AC9" s="46">
        <f t="shared" si="0"/>
        <v>1.34</v>
      </c>
      <c r="AD9" s="46">
        <f t="shared" si="0"/>
        <v>0</v>
      </c>
      <c r="AE9" s="46">
        <f t="shared" si="0"/>
        <v>0.19</v>
      </c>
      <c r="AF9" s="46">
        <f t="shared" si="0"/>
        <v>0.04</v>
      </c>
      <c r="AG9" s="46">
        <f t="shared" si="0"/>
        <v>0.39</v>
      </c>
      <c r="AH9" s="46">
        <f t="shared" si="0"/>
        <v>1.6</v>
      </c>
      <c r="AI9" s="46">
        <f t="shared" si="0"/>
        <v>0</v>
      </c>
      <c r="AJ9" s="46">
        <f t="shared" si="0"/>
        <v>0</v>
      </c>
      <c r="AK9" s="46">
        <f t="shared" si="0"/>
        <v>0</v>
      </c>
      <c r="AL9" s="46">
        <f t="shared" si="0"/>
        <v>0.2</v>
      </c>
      <c r="AM9" s="46">
        <f t="shared" si="0"/>
        <v>0</v>
      </c>
      <c r="AN9" s="46">
        <f t="shared" si="0"/>
        <v>0.2</v>
      </c>
      <c r="AO9" s="46">
        <f t="shared" si="0"/>
        <v>4.4999999999999991</v>
      </c>
      <c r="AP9" s="46">
        <f t="shared" si="0"/>
        <v>0</v>
      </c>
      <c r="AQ9" s="46">
        <f t="shared" si="0"/>
        <v>0.19</v>
      </c>
      <c r="AR9" s="46">
        <f t="shared" si="0"/>
        <v>0</v>
      </c>
      <c r="AS9" s="46">
        <f t="shared" si="0"/>
        <v>0</v>
      </c>
      <c r="AT9" s="46">
        <f t="shared" si="0"/>
        <v>0.1</v>
      </c>
      <c r="AU9" s="46">
        <f t="shared" si="0"/>
        <v>2.6</v>
      </c>
      <c r="AV9" s="46">
        <f t="shared" si="0"/>
        <v>113.7</v>
      </c>
      <c r="AW9" s="46">
        <f t="shared" si="0"/>
        <v>0</v>
      </c>
      <c r="AX9" s="46">
        <f t="shared" si="0"/>
        <v>0</v>
      </c>
      <c r="AY9" s="46">
        <f t="shared" si="0"/>
        <v>0</v>
      </c>
      <c r="AZ9" s="46">
        <f t="shared" si="0"/>
        <v>0</v>
      </c>
      <c r="BA9" s="46">
        <f t="shared" si="0"/>
        <v>0</v>
      </c>
      <c r="BB9" s="46">
        <f t="shared" si="0"/>
        <v>0</v>
      </c>
      <c r="BC9" s="46">
        <f t="shared" si="0"/>
        <v>0</v>
      </c>
      <c r="BD9" s="47">
        <f>SUM(Q9,BC9)</f>
        <v>252.28999999999996</v>
      </c>
      <c r="BE9" s="46">
        <f t="shared" si="0"/>
        <v>-252.28999999999996</v>
      </c>
      <c r="BF9" s="46">
        <f t="shared" si="0"/>
        <v>4774.92</v>
      </c>
      <c r="BH9" s="171"/>
    </row>
    <row r="10" spans="1:60" ht="20.25" customHeight="1">
      <c r="A10" s="174" t="s">
        <v>367</v>
      </c>
      <c r="B10" s="21" t="s">
        <v>368</v>
      </c>
      <c r="C10" s="29" t="s">
        <v>303</v>
      </c>
      <c r="D10" s="39">
        <f>SUM(D11:D13)</f>
        <v>269.10000000000002</v>
      </c>
      <c r="E10" s="39">
        <f>SUM(J10:P10)</f>
        <v>0</v>
      </c>
      <c r="F10" s="54">
        <f>$D10-$BD10</f>
        <v>263.89000000000004</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5.21</v>
      </c>
      <c r="R10" s="47">
        <f>SUM(R11:R13)</f>
        <v>0</v>
      </c>
      <c r="S10" s="47">
        <f t="shared" ref="S10:BF10" si="2">SUM(S11:S13)</f>
        <v>0</v>
      </c>
      <c r="T10" s="47">
        <f t="shared" si="2"/>
        <v>0</v>
      </c>
      <c r="U10" s="47">
        <f t="shared" si="2"/>
        <v>0</v>
      </c>
      <c r="V10" s="47">
        <f t="shared" si="2"/>
        <v>0</v>
      </c>
      <c r="W10" s="47">
        <f t="shared" si="2"/>
        <v>0</v>
      </c>
      <c r="X10" s="47">
        <f t="shared" si="2"/>
        <v>0</v>
      </c>
      <c r="Y10" s="47">
        <f t="shared" si="2"/>
        <v>0</v>
      </c>
      <c r="Z10" s="47">
        <f t="shared" si="2"/>
        <v>3.61</v>
      </c>
      <c r="AA10" s="47">
        <f t="shared" si="2"/>
        <v>3.52</v>
      </c>
      <c r="AB10" s="47">
        <f t="shared" si="2"/>
        <v>0</v>
      </c>
      <c r="AC10" s="47">
        <f t="shared" si="2"/>
        <v>0.02</v>
      </c>
      <c r="AD10" s="47">
        <f t="shared" si="2"/>
        <v>0</v>
      </c>
      <c r="AE10" s="47">
        <f t="shared" si="2"/>
        <v>0.03</v>
      </c>
      <c r="AF10" s="47">
        <f t="shared" si="2"/>
        <v>0.04</v>
      </c>
      <c r="AG10" s="47">
        <f t="shared" si="2"/>
        <v>0</v>
      </c>
      <c r="AH10" s="47">
        <f t="shared" si="2"/>
        <v>0</v>
      </c>
      <c r="AI10" s="47">
        <f t="shared" si="2"/>
        <v>0</v>
      </c>
      <c r="AJ10" s="47">
        <f t="shared" si="2"/>
        <v>0</v>
      </c>
      <c r="AK10" s="47">
        <f t="shared" si="2"/>
        <v>0</v>
      </c>
      <c r="AL10" s="47">
        <f t="shared" si="2"/>
        <v>0</v>
      </c>
      <c r="AM10" s="47">
        <f t="shared" si="2"/>
        <v>0</v>
      </c>
      <c r="AN10" s="47">
        <f t="shared" si="2"/>
        <v>0</v>
      </c>
      <c r="AO10" s="47">
        <f t="shared" si="2"/>
        <v>1.6</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5.21</v>
      </c>
      <c r="BE10" s="47">
        <f t="shared" si="2"/>
        <v>-5.21</v>
      </c>
      <c r="BF10" s="47">
        <f t="shared" si="2"/>
        <v>263.89</v>
      </c>
      <c r="BH10" s="171"/>
    </row>
    <row r="11" spans="1:60" ht="20.25" customHeight="1">
      <c r="A11" s="174" t="s">
        <v>369</v>
      </c>
      <c r="B11" s="175" t="s">
        <v>370</v>
      </c>
      <c r="C11" s="29" t="s">
        <v>304</v>
      </c>
      <c r="D11" s="188">
        <v>203.47</v>
      </c>
      <c r="E11" s="39">
        <f>SUM(H11:P11)</f>
        <v>0</v>
      </c>
      <c r="F11" s="58"/>
      <c r="G11" s="54">
        <f>$D11-$BD11</f>
        <v>201.07</v>
      </c>
      <c r="H11" s="58">
        <v>0</v>
      </c>
      <c r="I11" s="58">
        <v>0</v>
      </c>
      <c r="J11" s="58"/>
      <c r="K11" s="58"/>
      <c r="L11" s="58"/>
      <c r="M11" s="58"/>
      <c r="N11" s="58"/>
      <c r="O11" s="58"/>
      <c r="P11" s="58"/>
      <c r="Q11" s="47">
        <f>SUM(R11:Z11,AL11:BB11)</f>
        <v>2.4</v>
      </c>
      <c r="R11" s="58"/>
      <c r="S11" s="58"/>
      <c r="T11" s="58"/>
      <c r="U11" s="58"/>
      <c r="V11" s="58"/>
      <c r="W11" s="58"/>
      <c r="X11" s="58"/>
      <c r="Y11" s="58"/>
      <c r="Z11" s="47">
        <f>SUM(AA11:AK11)</f>
        <v>1.4</v>
      </c>
      <c r="AA11" s="58">
        <v>1.38</v>
      </c>
      <c r="AB11" s="58"/>
      <c r="AC11" s="58">
        <v>0.02</v>
      </c>
      <c r="AD11" s="58"/>
      <c r="AE11" s="58"/>
      <c r="AF11" s="58"/>
      <c r="AG11" s="58"/>
      <c r="AH11" s="58"/>
      <c r="AI11" s="58"/>
      <c r="AJ11" s="58"/>
      <c r="AK11" s="58"/>
      <c r="AL11" s="58"/>
      <c r="AM11" s="58"/>
      <c r="AN11" s="58"/>
      <c r="AO11" s="58">
        <v>1</v>
      </c>
      <c r="AP11" s="58"/>
      <c r="AQ11" s="58"/>
      <c r="AR11" s="58"/>
      <c r="AS11" s="58"/>
      <c r="AT11" s="58"/>
      <c r="AU11" s="58"/>
      <c r="AV11" s="58"/>
      <c r="AW11" s="58"/>
      <c r="AX11" s="58"/>
      <c r="AY11" s="58"/>
      <c r="AZ11" s="58"/>
      <c r="BA11" s="58"/>
      <c r="BB11" s="58"/>
      <c r="BC11" s="58"/>
      <c r="BD11" s="16">
        <f>SUM(E11,Q11,BC11)</f>
        <v>2.4</v>
      </c>
      <c r="BE11" s="16">
        <f>G60-BD11</f>
        <v>-2.4</v>
      </c>
      <c r="BF11" s="16">
        <f>SUM(D11,BE11)</f>
        <v>201.07</v>
      </c>
      <c r="BH11" s="171"/>
    </row>
    <row r="12" spans="1:60" ht="20.25" customHeight="1">
      <c r="A12" s="174" t="s">
        <v>371</v>
      </c>
      <c r="B12" s="175" t="s">
        <v>372</v>
      </c>
      <c r="C12" s="29" t="s">
        <v>305</v>
      </c>
      <c r="D12" s="188">
        <v>65.63</v>
      </c>
      <c r="E12" s="39">
        <f>SUM(G12,I12:P12)</f>
        <v>0</v>
      </c>
      <c r="F12" s="58"/>
      <c r="G12" s="58"/>
      <c r="H12" s="54">
        <f>$D12-$BD12</f>
        <v>62.819999999999993</v>
      </c>
      <c r="I12" s="58"/>
      <c r="J12" s="58"/>
      <c r="K12" s="58"/>
      <c r="L12" s="58"/>
      <c r="M12" s="58"/>
      <c r="N12" s="58"/>
      <c r="O12" s="58"/>
      <c r="P12" s="58"/>
      <c r="Q12" s="47">
        <f t="shared" ref="Q12:Q17" si="3">SUM(R12:Z12,AL12:BB12)</f>
        <v>2.81</v>
      </c>
      <c r="R12" s="58"/>
      <c r="S12" s="58"/>
      <c r="T12" s="58"/>
      <c r="U12" s="58"/>
      <c r="V12" s="58"/>
      <c r="W12" s="58"/>
      <c r="X12" s="58"/>
      <c r="Y12" s="58"/>
      <c r="Z12" s="47">
        <f t="shared" ref="Z12:Z29" si="4">SUM(AA12:AK12)</f>
        <v>2.21</v>
      </c>
      <c r="AA12" s="58">
        <v>2.14</v>
      </c>
      <c r="AB12" s="58"/>
      <c r="AC12" s="58"/>
      <c r="AD12" s="58"/>
      <c r="AE12" s="58">
        <v>0.03</v>
      </c>
      <c r="AF12" s="58">
        <v>0.04</v>
      </c>
      <c r="AG12" s="58"/>
      <c r="AH12" s="58"/>
      <c r="AI12" s="58"/>
      <c r="AJ12" s="58"/>
      <c r="AK12" s="58"/>
      <c r="AL12" s="58"/>
      <c r="AM12" s="58"/>
      <c r="AN12" s="58"/>
      <c r="AO12" s="58">
        <v>0.6</v>
      </c>
      <c r="AP12" s="58"/>
      <c r="AQ12" s="58"/>
      <c r="AR12" s="58"/>
      <c r="AS12" s="58"/>
      <c r="AT12" s="58"/>
      <c r="AU12" s="58"/>
      <c r="AV12" s="58"/>
      <c r="AW12" s="58"/>
      <c r="AX12" s="58"/>
      <c r="AY12" s="58"/>
      <c r="AZ12" s="58"/>
      <c r="BA12" s="58"/>
      <c r="BB12" s="58"/>
      <c r="BC12" s="58">
        <v>0</v>
      </c>
      <c r="BD12" s="16">
        <f t="shared" ref="BD12:BD20" si="5">SUM(E12,Q12,BC12)</f>
        <v>2.81</v>
      </c>
      <c r="BE12" s="16">
        <f>H60-BD12</f>
        <v>-2.81</v>
      </c>
      <c r="BF12" s="16">
        <f t="shared" ref="BF12:BF20" si="6">SUM(D12,BE12)</f>
        <v>62.819999999999993</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188">
        <v>90.6</v>
      </c>
      <c r="E14" s="39">
        <f>SUM(F14:G14,K14:P14)</f>
        <v>10</v>
      </c>
      <c r="F14" s="58"/>
      <c r="G14" s="58"/>
      <c r="H14" s="58"/>
      <c r="I14" s="58"/>
      <c r="J14" s="54">
        <f>$D14-$BD14</f>
        <v>79.05</v>
      </c>
      <c r="K14" s="58">
        <v>10</v>
      </c>
      <c r="L14" s="58"/>
      <c r="M14" s="58"/>
      <c r="N14" s="58"/>
      <c r="O14" s="58"/>
      <c r="P14" s="58"/>
      <c r="Q14" s="47">
        <f t="shared" si="3"/>
        <v>1.5499999999999998</v>
      </c>
      <c r="R14" s="58"/>
      <c r="S14" s="58"/>
      <c r="T14" s="58"/>
      <c r="U14" s="58"/>
      <c r="V14" s="58"/>
      <c r="W14" s="58"/>
      <c r="X14" s="58"/>
      <c r="Y14" s="58"/>
      <c r="Z14" s="47">
        <f t="shared" si="4"/>
        <v>0.85</v>
      </c>
      <c r="AA14" s="58">
        <v>0.35</v>
      </c>
      <c r="AB14" s="58"/>
      <c r="AC14" s="58"/>
      <c r="AD14" s="58"/>
      <c r="AE14" s="58"/>
      <c r="AF14" s="58"/>
      <c r="AG14" s="58"/>
      <c r="AH14" s="58">
        <v>0.5</v>
      </c>
      <c r="AI14" s="58"/>
      <c r="AJ14" s="58"/>
      <c r="AK14" s="58"/>
      <c r="AL14" s="58"/>
      <c r="AM14" s="58"/>
      <c r="AN14" s="58"/>
      <c r="AO14" s="58">
        <v>0.7</v>
      </c>
      <c r="AP14" s="58"/>
      <c r="AQ14" s="58"/>
      <c r="AR14" s="58"/>
      <c r="AS14" s="58"/>
      <c r="AT14" s="58"/>
      <c r="AU14" s="58"/>
      <c r="AV14" s="58"/>
      <c r="AW14" s="58"/>
      <c r="AX14" s="58"/>
      <c r="AY14" s="58"/>
      <c r="AZ14" s="58"/>
      <c r="BA14" s="58"/>
      <c r="BB14" s="58"/>
      <c r="BC14" s="58">
        <v>0</v>
      </c>
      <c r="BD14" s="16">
        <f t="shared" si="5"/>
        <v>11.55</v>
      </c>
      <c r="BE14" s="16">
        <f>J60-BD14</f>
        <v>-11.55</v>
      </c>
      <c r="BF14" s="16">
        <f t="shared" si="6"/>
        <v>79.05</v>
      </c>
      <c r="BH14" s="171"/>
    </row>
    <row r="15" spans="1:60" ht="20.25" customHeight="1">
      <c r="A15" s="21" t="s">
        <v>377</v>
      </c>
      <c r="B15" s="25" t="s">
        <v>378</v>
      </c>
      <c r="C15" s="29" t="s">
        <v>308</v>
      </c>
      <c r="D15" s="188">
        <v>419.25</v>
      </c>
      <c r="E15" s="39">
        <f>SUM(F15:J15,L15:P15)</f>
        <v>0</v>
      </c>
      <c r="F15" s="58"/>
      <c r="G15" s="58"/>
      <c r="H15" s="58"/>
      <c r="I15" s="58"/>
      <c r="J15" s="58"/>
      <c r="K15" s="54">
        <f>$D15-$BD15</f>
        <v>408.37</v>
      </c>
      <c r="L15" s="58"/>
      <c r="M15" s="58"/>
      <c r="N15" s="58"/>
      <c r="O15" s="58"/>
      <c r="P15" s="58"/>
      <c r="Q15" s="47">
        <f t="shared" si="3"/>
        <v>10.879999999999999</v>
      </c>
      <c r="R15" s="58"/>
      <c r="S15" s="58">
        <v>0.1</v>
      </c>
      <c r="T15" s="58"/>
      <c r="U15" s="58"/>
      <c r="V15" s="58"/>
      <c r="W15" s="58">
        <v>1.07</v>
      </c>
      <c r="X15" s="58">
        <v>1.55</v>
      </c>
      <c r="Y15" s="58"/>
      <c r="Z15" s="47">
        <f t="shared" si="4"/>
        <v>5.27</v>
      </c>
      <c r="AA15" s="58">
        <v>4.42</v>
      </c>
      <c r="AB15" s="58"/>
      <c r="AC15" s="58"/>
      <c r="AD15" s="58"/>
      <c r="AE15" s="58">
        <v>0.16</v>
      </c>
      <c r="AF15" s="58"/>
      <c r="AG15" s="58">
        <v>0.39</v>
      </c>
      <c r="AH15" s="58">
        <v>0.3</v>
      </c>
      <c r="AI15" s="58"/>
      <c r="AJ15" s="58"/>
      <c r="AK15" s="58"/>
      <c r="AL15" s="58">
        <v>0.2</v>
      </c>
      <c r="AM15" s="58"/>
      <c r="AN15" s="58"/>
      <c r="AO15" s="58">
        <v>1.8</v>
      </c>
      <c r="AP15" s="58"/>
      <c r="AQ15" s="58">
        <v>0.19</v>
      </c>
      <c r="AR15" s="58"/>
      <c r="AS15" s="58"/>
      <c r="AT15" s="58">
        <v>0.1</v>
      </c>
      <c r="AU15" s="58">
        <v>0.6</v>
      </c>
      <c r="AV15" s="58"/>
      <c r="AW15" s="58"/>
      <c r="AX15" s="58"/>
      <c r="AY15" s="58"/>
      <c r="AZ15" s="58"/>
      <c r="BA15" s="58"/>
      <c r="BB15" s="58"/>
      <c r="BC15" s="58">
        <v>0</v>
      </c>
      <c r="BD15" s="16">
        <f t="shared" si="5"/>
        <v>10.879999999999999</v>
      </c>
      <c r="BE15" s="16">
        <f>K60-BD15</f>
        <v>-0.87999999999999901</v>
      </c>
      <c r="BF15" s="16">
        <f t="shared" si="6"/>
        <v>418.37</v>
      </c>
      <c r="BH15" s="171"/>
    </row>
    <row r="16" spans="1:60" ht="20.25" customHeight="1">
      <c r="A16" s="21" t="s">
        <v>379</v>
      </c>
      <c r="B16" s="21" t="s">
        <v>380</v>
      </c>
      <c r="C16" s="176" t="s">
        <v>309</v>
      </c>
      <c r="D16" s="189">
        <v>298.16000000000003</v>
      </c>
      <c r="E16" s="39">
        <f>SUM(F16:K16,M16:P16)</f>
        <v>0</v>
      </c>
      <c r="F16" s="58"/>
      <c r="G16" s="58"/>
      <c r="H16" s="58"/>
      <c r="I16" s="58"/>
      <c r="J16" s="58"/>
      <c r="K16" s="58"/>
      <c r="L16" s="54">
        <f>$D16-$BD16</f>
        <v>298.16000000000003</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298.16000000000003</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189">
        <v>3907.23</v>
      </c>
      <c r="E18" s="39">
        <f>SUM(F18:M18,O18:P18)</f>
        <v>0</v>
      </c>
      <c r="F18" s="58"/>
      <c r="G18" s="58"/>
      <c r="H18" s="58"/>
      <c r="I18" s="58"/>
      <c r="J18" s="58"/>
      <c r="K18" s="58"/>
      <c r="L18" s="58"/>
      <c r="M18" s="58"/>
      <c r="N18" s="54">
        <f>$D18-$BD18</f>
        <v>3672.96</v>
      </c>
      <c r="O18" s="58"/>
      <c r="P18" s="58"/>
      <c r="Q18" s="47">
        <f>SUM(R18:Z18,AL18:BB18)</f>
        <v>234.26999999999998</v>
      </c>
      <c r="R18" s="58"/>
      <c r="S18" s="58"/>
      <c r="T18" s="58"/>
      <c r="U18" s="58"/>
      <c r="V18" s="58"/>
      <c r="W18" s="58"/>
      <c r="X18" s="58"/>
      <c r="Y18" s="58">
        <v>112.88</v>
      </c>
      <c r="Z18" s="47">
        <f t="shared" si="4"/>
        <v>5.39</v>
      </c>
      <c r="AA18" s="58">
        <v>3.27</v>
      </c>
      <c r="AB18" s="58"/>
      <c r="AC18" s="58">
        <v>1.32</v>
      </c>
      <c r="AD18" s="58"/>
      <c r="AE18" s="58"/>
      <c r="AF18" s="58"/>
      <c r="AG18" s="58"/>
      <c r="AH18" s="58">
        <v>0.8</v>
      </c>
      <c r="AI18" s="58"/>
      <c r="AJ18" s="58"/>
      <c r="AK18" s="58"/>
      <c r="AL18" s="58"/>
      <c r="AM18" s="58"/>
      <c r="AN18" s="58"/>
      <c r="AO18" s="58">
        <v>0.3</v>
      </c>
      <c r="AP18" s="58"/>
      <c r="AQ18" s="58"/>
      <c r="AR18" s="58"/>
      <c r="AS18" s="58"/>
      <c r="AT18" s="58"/>
      <c r="AU18" s="58">
        <v>2</v>
      </c>
      <c r="AV18" s="58">
        <v>113.7</v>
      </c>
      <c r="AW18" s="58"/>
      <c r="AX18" s="58"/>
      <c r="AY18" s="58"/>
      <c r="AZ18" s="58"/>
      <c r="BA18" s="58"/>
      <c r="BB18" s="58"/>
      <c r="BC18" s="58">
        <v>0</v>
      </c>
      <c r="BD18" s="16">
        <f t="shared" si="5"/>
        <v>234.26999999999998</v>
      </c>
      <c r="BE18" s="16">
        <f>N60-BD18</f>
        <v>-234.26999999999998</v>
      </c>
      <c r="BF18" s="16">
        <f t="shared" si="6"/>
        <v>3672.96</v>
      </c>
      <c r="BH18" s="171"/>
    </row>
    <row r="19" spans="1:60" ht="20.25" customHeight="1">
      <c r="A19" s="25" t="s">
        <v>385</v>
      </c>
      <c r="B19" s="174" t="s">
        <v>386</v>
      </c>
      <c r="C19" s="29" t="s">
        <v>312</v>
      </c>
      <c r="D19" s="189">
        <v>42.87</v>
      </c>
      <c r="E19" s="39">
        <f>SUM(F19:N19,P19)</f>
        <v>0</v>
      </c>
      <c r="F19" s="58"/>
      <c r="G19" s="58"/>
      <c r="H19" s="58"/>
      <c r="I19" s="58"/>
      <c r="J19" s="58"/>
      <c r="K19" s="58"/>
      <c r="L19" s="58"/>
      <c r="M19" s="58"/>
      <c r="N19" s="58"/>
      <c r="O19" s="54">
        <f>$D19-$BD19</f>
        <v>42.489999999999995</v>
      </c>
      <c r="P19" s="58"/>
      <c r="Q19" s="47">
        <f>SUM(R19:Z19,AL19:BB19)</f>
        <v>0.38</v>
      </c>
      <c r="R19" s="58"/>
      <c r="S19" s="58"/>
      <c r="T19" s="58"/>
      <c r="U19" s="58"/>
      <c r="V19" s="58"/>
      <c r="W19" s="58">
        <v>0.05</v>
      </c>
      <c r="X19" s="58"/>
      <c r="Y19" s="58"/>
      <c r="Z19" s="47">
        <f t="shared" si="4"/>
        <v>0.03</v>
      </c>
      <c r="AA19" s="58"/>
      <c r="AB19" s="58">
        <v>0.03</v>
      </c>
      <c r="AC19" s="58"/>
      <c r="AD19" s="58"/>
      <c r="AE19" s="58"/>
      <c r="AF19" s="58"/>
      <c r="AG19" s="58"/>
      <c r="AH19" s="58"/>
      <c r="AI19" s="58"/>
      <c r="AJ19" s="58"/>
      <c r="AK19" s="58"/>
      <c r="AL19" s="58"/>
      <c r="AM19" s="58"/>
      <c r="AN19" s="58">
        <v>0.2</v>
      </c>
      <c r="AO19" s="58">
        <v>0.1</v>
      </c>
      <c r="AP19" s="58"/>
      <c r="AQ19" s="58"/>
      <c r="AR19" s="58"/>
      <c r="AS19" s="58"/>
      <c r="AT19" s="58"/>
      <c r="AU19" s="58"/>
      <c r="AV19" s="58"/>
      <c r="AW19" s="58"/>
      <c r="AX19" s="58"/>
      <c r="AY19" s="58"/>
      <c r="AZ19" s="58"/>
      <c r="BA19" s="58"/>
      <c r="BB19" s="58"/>
      <c r="BC19" s="58">
        <v>0</v>
      </c>
      <c r="BD19" s="16">
        <f t="shared" si="5"/>
        <v>0.38</v>
      </c>
      <c r="BE19" s="16">
        <f>O60-BD19</f>
        <v>-0.38</v>
      </c>
      <c r="BF19" s="16">
        <f t="shared" si="6"/>
        <v>42.489999999999995</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0</v>
      </c>
      <c r="BF20" s="16">
        <f t="shared" si="6"/>
        <v>0</v>
      </c>
      <c r="BH20" s="171"/>
    </row>
    <row r="21" spans="1:60" s="170" customFormat="1" ht="20.25" customHeight="1">
      <c r="A21" s="172">
        <v>2</v>
      </c>
      <c r="B21" s="173" t="s">
        <v>389</v>
      </c>
      <c r="C21" s="150" t="s">
        <v>314</v>
      </c>
      <c r="D21" s="38">
        <f>SUM(D22:D30,D42:D58)</f>
        <v>261.05</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261.05</v>
      </c>
      <c r="R21" s="46">
        <f>SUM(R23:R30,R42:R58)</f>
        <v>0</v>
      </c>
      <c r="S21" s="46">
        <f>SUM(S22,S24:S30,S42:S58)</f>
        <v>0</v>
      </c>
      <c r="T21" s="46">
        <f>SUM(T22:T23,T25:T30,T42:T58)</f>
        <v>0</v>
      </c>
      <c r="U21" s="46">
        <f>SUM(U22:U24,U26:U30,U42:U58)</f>
        <v>0</v>
      </c>
      <c r="V21" s="46">
        <f>SUM(V22:V25,V27:V30,V42:V58)</f>
        <v>0</v>
      </c>
      <c r="W21" s="46">
        <f>SUM(W22:W26,W28:W30,W42:W58)</f>
        <v>0</v>
      </c>
      <c r="X21" s="46">
        <f>SUM(X22:X27,X29:X30,X42:X58)</f>
        <v>0</v>
      </c>
      <c r="Y21" s="46">
        <f>SUM(Y22:Y28,Y30,Y42:Y58)</f>
        <v>0</v>
      </c>
      <c r="Z21" s="47">
        <f t="shared" si="4"/>
        <v>0.75</v>
      </c>
      <c r="AA21" s="46">
        <f t="shared" ref="AA21:AK21" si="8">SUM(AA22:AA30,AA42:AA58)</f>
        <v>0.75</v>
      </c>
      <c r="AB21" s="46">
        <f t="shared" si="8"/>
        <v>0</v>
      </c>
      <c r="AC21" s="46">
        <f t="shared" si="8"/>
        <v>0</v>
      </c>
      <c r="AD21" s="46">
        <f t="shared" si="8"/>
        <v>0</v>
      </c>
      <c r="AE21" s="46">
        <f t="shared" si="8"/>
        <v>0</v>
      </c>
      <c r="AF21" s="46">
        <f t="shared" si="8"/>
        <v>0</v>
      </c>
      <c r="AG21" s="46">
        <f t="shared" si="8"/>
        <v>0</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252.28999999999996</v>
      </c>
      <c r="BF21" s="149">
        <f>SUM(BF22:BF30,BF42:BF58)</f>
        <v>513.33999999999992</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190">
        <v>1.1200000000000001</v>
      </c>
      <c r="E27" s="39">
        <f t="shared" si="10"/>
        <v>0</v>
      </c>
      <c r="F27" s="58"/>
      <c r="G27" s="58"/>
      <c r="H27" s="58"/>
      <c r="I27" s="58"/>
      <c r="J27" s="58"/>
      <c r="K27" s="58"/>
      <c r="L27" s="58"/>
      <c r="M27" s="58"/>
      <c r="N27" s="58"/>
      <c r="O27" s="58"/>
      <c r="P27" s="58"/>
      <c r="Q27" s="47">
        <f>SUM(R27:V27,X27:Z27,AL27:BB27)</f>
        <v>0</v>
      </c>
      <c r="R27" s="58"/>
      <c r="S27" s="58"/>
      <c r="T27" s="58"/>
      <c r="U27" s="58"/>
      <c r="V27" s="58"/>
      <c r="W27" s="54">
        <f>$D27-$BD27</f>
        <v>1.1200000000000001</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1.1200000000000001</v>
      </c>
      <c r="BF27" s="16">
        <f t="shared" si="9"/>
        <v>2.2400000000000002</v>
      </c>
      <c r="BH27" s="171"/>
    </row>
    <row r="28" spans="1:60" ht="20.25" customHeight="1">
      <c r="A28" s="21" t="s">
        <v>402</v>
      </c>
      <c r="B28" s="25" t="s">
        <v>403</v>
      </c>
      <c r="C28" s="29" t="s">
        <v>321</v>
      </c>
      <c r="D28" s="58"/>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1.55</v>
      </c>
      <c r="BF28" s="16">
        <f t="shared" si="9"/>
        <v>1.55</v>
      </c>
      <c r="BH28" s="171"/>
    </row>
    <row r="29" spans="1:60" ht="20.25" customHeight="1">
      <c r="A29" s="21" t="s">
        <v>404</v>
      </c>
      <c r="B29" s="25" t="s">
        <v>405</v>
      </c>
      <c r="C29" s="29" t="s">
        <v>322</v>
      </c>
      <c r="D29" s="190">
        <v>66.12</v>
      </c>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66.12</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112.88</v>
      </c>
      <c r="BF29" s="16">
        <f t="shared" si="9"/>
        <v>179</v>
      </c>
      <c r="BH29" s="171"/>
    </row>
    <row r="30" spans="1:60" ht="34.15" customHeight="1">
      <c r="A30" s="21" t="s">
        <v>406</v>
      </c>
      <c r="B30" s="22" t="s">
        <v>407</v>
      </c>
      <c r="C30" s="23" t="s">
        <v>323</v>
      </c>
      <c r="D30" s="39">
        <f>SUM(D31:D41)</f>
        <v>73.099999999999994</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v>
      </c>
      <c r="R30" s="47">
        <f>SUM(R31:R41)</f>
        <v>0</v>
      </c>
      <c r="S30" s="47">
        <f t="shared" ref="S30:Y30" si="13">SUM(S31:S41)</f>
        <v>0</v>
      </c>
      <c r="T30" s="47">
        <f t="shared" si="13"/>
        <v>0</v>
      </c>
      <c r="U30" s="47">
        <f t="shared" si="13"/>
        <v>0</v>
      </c>
      <c r="V30" s="47">
        <f t="shared" si="13"/>
        <v>0</v>
      </c>
      <c r="W30" s="47">
        <f t="shared" si="13"/>
        <v>0</v>
      </c>
      <c r="X30" s="47">
        <f t="shared" si="13"/>
        <v>0</v>
      </c>
      <c r="Y30" s="47">
        <f t="shared" si="13"/>
        <v>0</v>
      </c>
      <c r="Z30" s="54">
        <f>$D30-$BD30</f>
        <v>73.099999999999994</v>
      </c>
      <c r="AA30" s="47">
        <f>SUM(AA32:AA41)</f>
        <v>0</v>
      </c>
      <c r="AB30" s="47">
        <f>SUM(AB31,AB33:AB41)</f>
        <v>0</v>
      </c>
      <c r="AC30" s="47">
        <f>SUM(AC31:AC32,AC34:AC41)</f>
        <v>0</v>
      </c>
      <c r="AD30" s="47">
        <f>SUM(AD31:AD33,AD35:AD41)</f>
        <v>0</v>
      </c>
      <c r="AE30" s="47">
        <f>SUM(AE31:AE34,AE36:AE41)</f>
        <v>0</v>
      </c>
      <c r="AF30" s="47">
        <f>SUM(AF31:AF35,AF37:AF41)</f>
        <v>0</v>
      </c>
      <c r="AG30" s="47">
        <f>SUM(AG31:AG36,AG38:AG41)</f>
        <v>0</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v>
      </c>
      <c r="BE30" s="16">
        <f>Z60-BD30</f>
        <v>15.9</v>
      </c>
      <c r="BF30" s="16">
        <f>SUM(BF31:BF41)</f>
        <v>89</v>
      </c>
      <c r="BH30" s="171"/>
    </row>
    <row r="31" spans="1:60" ht="20.25" customHeight="1">
      <c r="A31" s="21" t="s">
        <v>408</v>
      </c>
      <c r="B31" s="25" t="s">
        <v>409</v>
      </c>
      <c r="C31" s="29" t="s">
        <v>324</v>
      </c>
      <c r="D31" s="190">
        <v>53.74</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53.74</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12.309999999999999</v>
      </c>
      <c r="BF31" s="16">
        <f t="shared" ref="BF31:BF59" si="17">SUM(D31,BE31)</f>
        <v>66.05</v>
      </c>
      <c r="BH31" s="171"/>
    </row>
    <row r="32" spans="1:60" ht="20.25" customHeight="1">
      <c r="A32" s="21" t="s">
        <v>410</v>
      </c>
      <c r="B32" s="174" t="s">
        <v>411</v>
      </c>
      <c r="C32" s="179" t="s">
        <v>325</v>
      </c>
      <c r="D32" s="190">
        <v>10.130000000000001</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10.130000000000001</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0.03</v>
      </c>
      <c r="BF32" s="16">
        <f t="shared" si="17"/>
        <v>10.16</v>
      </c>
      <c r="BH32" s="171"/>
    </row>
    <row r="33" spans="1:60" ht="20.25" customHeight="1">
      <c r="A33" s="21" t="s">
        <v>412</v>
      </c>
      <c r="B33" s="174" t="s">
        <v>413</v>
      </c>
      <c r="C33" s="29" t="s">
        <v>326</v>
      </c>
      <c r="D33" s="190">
        <v>2.86</v>
      </c>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2.86</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1.34</v>
      </c>
      <c r="BF33" s="16">
        <f t="shared" si="17"/>
        <v>4.2</v>
      </c>
      <c r="BH33" s="171"/>
    </row>
    <row r="34" spans="1:60" ht="20.25" customHeight="1">
      <c r="A34" s="21" t="s">
        <v>414</v>
      </c>
      <c r="B34" s="174" t="s">
        <v>415</v>
      </c>
      <c r="C34" s="29" t="s">
        <v>327</v>
      </c>
      <c r="D34" s="191">
        <v>0.03</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0.03</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0.03</v>
      </c>
      <c r="BH34" s="171"/>
    </row>
    <row r="35" spans="1:60" ht="20.25" customHeight="1">
      <c r="A35" s="21" t="s">
        <v>416</v>
      </c>
      <c r="B35" s="174" t="s">
        <v>417</v>
      </c>
      <c r="C35" s="29" t="s">
        <v>328</v>
      </c>
      <c r="D35" s="190">
        <v>1.41</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1.41</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0.19</v>
      </c>
      <c r="BF35" s="16">
        <f t="shared" si="17"/>
        <v>1.5999999999999999</v>
      </c>
      <c r="BH35" s="171"/>
    </row>
    <row r="36" spans="1:60" ht="20.25" customHeight="1">
      <c r="A36" s="21" t="s">
        <v>418</v>
      </c>
      <c r="B36" s="174" t="s">
        <v>419</v>
      </c>
      <c r="C36" s="29" t="s">
        <v>329</v>
      </c>
      <c r="D36" s="190">
        <v>0.11</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0.11</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0.04</v>
      </c>
      <c r="BF36" s="16">
        <f t="shared" si="17"/>
        <v>0.15</v>
      </c>
      <c r="BH36" s="171"/>
    </row>
    <row r="37" spans="1:60" ht="20.25" customHeight="1">
      <c r="A37" s="21" t="s">
        <v>420</v>
      </c>
      <c r="B37" s="174" t="s">
        <v>421</v>
      </c>
      <c r="C37" s="29" t="s">
        <v>330</v>
      </c>
      <c r="D37" s="190">
        <v>3.02</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3.02</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0.39</v>
      </c>
      <c r="BF37" s="16">
        <f t="shared" si="17"/>
        <v>3.41</v>
      </c>
      <c r="BH37" s="171"/>
    </row>
    <row r="38" spans="1:60" ht="20.25" customHeight="1">
      <c r="A38" s="21" t="s">
        <v>422</v>
      </c>
      <c r="B38" s="174" t="s">
        <v>423</v>
      </c>
      <c r="C38" s="29" t="s">
        <v>331</v>
      </c>
      <c r="D38" s="190">
        <v>1.41</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1.41</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1.6</v>
      </c>
      <c r="BF38" s="16">
        <f t="shared" si="17"/>
        <v>3.01</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191">
        <v>0.39</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0.39</v>
      </c>
      <c r="AL41" s="58"/>
      <c r="AM41" s="58"/>
      <c r="AN41" s="58"/>
      <c r="AO41" s="58"/>
      <c r="AP41" s="58"/>
      <c r="AQ41" s="58"/>
      <c r="AR41" s="58"/>
      <c r="AS41" s="58"/>
      <c r="AT41" s="58"/>
      <c r="AU41" s="58"/>
      <c r="AV41" s="58"/>
      <c r="AW41" s="58"/>
      <c r="AX41" s="58"/>
      <c r="AY41" s="58"/>
      <c r="AZ41" s="58"/>
      <c r="BA41" s="58"/>
      <c r="BB41" s="58"/>
      <c r="BC41" s="58"/>
      <c r="BD41" s="16">
        <f t="shared" si="16"/>
        <v>0</v>
      </c>
      <c r="BE41" s="16">
        <f>AK$60-BD41</f>
        <v>0</v>
      </c>
      <c r="BF41" s="16">
        <f t="shared" si="17"/>
        <v>0.39</v>
      </c>
      <c r="BH41" s="171"/>
    </row>
    <row r="42" spans="1:60" ht="20.25" customHeight="1">
      <c r="A42" s="25" t="s">
        <v>430</v>
      </c>
      <c r="B42" s="180" t="s">
        <v>431</v>
      </c>
      <c r="C42" s="29" t="s">
        <v>335</v>
      </c>
      <c r="D42" s="190">
        <v>0.22</v>
      </c>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0.22</v>
      </c>
      <c r="AM42" s="58"/>
      <c r="AN42" s="58"/>
      <c r="AO42" s="58"/>
      <c r="AP42" s="58"/>
      <c r="AQ42" s="58"/>
      <c r="AR42" s="58"/>
      <c r="AS42" s="58"/>
      <c r="AT42" s="58"/>
      <c r="AU42" s="58"/>
      <c r="AV42" s="58"/>
      <c r="AW42" s="58"/>
      <c r="AX42" s="58"/>
      <c r="AY42" s="58"/>
      <c r="AZ42" s="58"/>
      <c r="BA42" s="58"/>
      <c r="BB42" s="58"/>
      <c r="BC42" s="58"/>
      <c r="BD42" s="16">
        <f t="shared" si="16"/>
        <v>0</v>
      </c>
      <c r="BE42" s="16">
        <f>AL$60-BD42</f>
        <v>0.2</v>
      </c>
      <c r="BF42" s="16">
        <f t="shared" si="17"/>
        <v>0.42000000000000004</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0.2</v>
      </c>
      <c r="BF44" s="16">
        <f t="shared" si="17"/>
        <v>0.2</v>
      </c>
      <c r="BH44" s="171"/>
    </row>
    <row r="45" spans="1:60" ht="20.25" customHeight="1">
      <c r="A45" s="21" t="s">
        <v>436</v>
      </c>
      <c r="B45" s="25" t="s">
        <v>437</v>
      </c>
      <c r="C45" s="29" t="s">
        <v>338</v>
      </c>
      <c r="D45" s="190">
        <v>64.23</v>
      </c>
      <c r="E45" s="39">
        <f t="shared" si="15"/>
        <v>0</v>
      </c>
      <c r="F45" s="58"/>
      <c r="G45" s="58"/>
      <c r="H45" s="58"/>
      <c r="I45" s="58"/>
      <c r="J45" s="58"/>
      <c r="K45" s="58"/>
      <c r="L45" s="58"/>
      <c r="M45" s="58"/>
      <c r="N45" s="58"/>
      <c r="O45" s="58"/>
      <c r="P45" s="58"/>
      <c r="Q45" s="47">
        <f>SUM(R45:Z45,AL45:AN45,AP45:BB45)</f>
        <v>0.75</v>
      </c>
      <c r="R45" s="58"/>
      <c r="S45" s="58"/>
      <c r="T45" s="58"/>
      <c r="U45" s="58"/>
      <c r="V45" s="58"/>
      <c r="W45" s="58"/>
      <c r="X45" s="58"/>
      <c r="Y45" s="58"/>
      <c r="Z45" s="47">
        <f t="shared" si="19"/>
        <v>0.75</v>
      </c>
      <c r="AA45" s="58">
        <v>0.75</v>
      </c>
      <c r="AB45" s="58"/>
      <c r="AC45" s="58"/>
      <c r="AD45" s="58"/>
      <c r="AE45" s="58"/>
      <c r="AF45" s="58"/>
      <c r="AG45" s="58"/>
      <c r="AH45" s="58"/>
      <c r="AI45" s="58"/>
      <c r="AJ45" s="58"/>
      <c r="AK45" s="58"/>
      <c r="AL45" s="58"/>
      <c r="AM45" s="58"/>
      <c r="AN45" s="58"/>
      <c r="AO45" s="54">
        <f>$D45-$BD45</f>
        <v>63.480000000000004</v>
      </c>
      <c r="AP45" s="58"/>
      <c r="AQ45" s="58"/>
      <c r="AR45" s="58"/>
      <c r="AS45" s="58"/>
      <c r="AT45" s="58"/>
      <c r="AU45" s="58"/>
      <c r="AV45" s="58"/>
      <c r="AW45" s="58"/>
      <c r="AX45" s="58"/>
      <c r="AY45" s="58"/>
      <c r="AZ45" s="58"/>
      <c r="BA45" s="58"/>
      <c r="BB45" s="58"/>
      <c r="BC45" s="58">
        <v>0</v>
      </c>
      <c r="BD45" s="16">
        <f t="shared" si="16"/>
        <v>0.75</v>
      </c>
      <c r="BE45" s="16">
        <f>AO$60-BD45</f>
        <v>3.7499999999999991</v>
      </c>
      <c r="BF45" s="16">
        <f t="shared" si="17"/>
        <v>67.98</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190">
        <v>0.15</v>
      </c>
      <c r="E47" s="39">
        <f t="shared" si="15"/>
        <v>0</v>
      </c>
      <c r="F47" s="58"/>
      <c r="G47" s="58"/>
      <c r="H47" s="58"/>
      <c r="I47" s="58"/>
      <c r="J47" s="58"/>
      <c r="K47" s="58"/>
      <c r="L47" s="58"/>
      <c r="M47" s="58"/>
      <c r="N47" s="58"/>
      <c r="O47" s="58"/>
      <c r="P47" s="58"/>
      <c r="Q47" s="47">
        <f>SUM(R47:Z47,AL47:AP47,AR47:BB47)</f>
        <v>0</v>
      </c>
      <c r="R47" s="58"/>
      <c r="S47" s="58"/>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0.15</v>
      </c>
      <c r="AR47" s="58"/>
      <c r="AS47" s="58"/>
      <c r="AT47" s="58"/>
      <c r="AU47" s="58"/>
      <c r="AV47" s="58"/>
      <c r="AW47" s="58"/>
      <c r="AX47" s="58"/>
      <c r="AY47" s="58"/>
      <c r="AZ47" s="58"/>
      <c r="BA47" s="58"/>
      <c r="BB47" s="58"/>
      <c r="BC47" s="58"/>
      <c r="BD47" s="16">
        <f t="shared" si="16"/>
        <v>0</v>
      </c>
      <c r="BE47" s="16">
        <f>AQ$60-BD47</f>
        <v>0.19</v>
      </c>
      <c r="BF47" s="16">
        <f t="shared" si="17"/>
        <v>0.33999999999999997</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191">
        <v>0.11</v>
      </c>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0.11</v>
      </c>
      <c r="AU50" s="58">
        <v>0</v>
      </c>
      <c r="AV50" s="58">
        <v>0</v>
      </c>
      <c r="AW50" s="58">
        <v>0</v>
      </c>
      <c r="AX50" s="58">
        <v>0</v>
      </c>
      <c r="AY50" s="58">
        <v>0</v>
      </c>
      <c r="AZ50" s="58">
        <v>0</v>
      </c>
      <c r="BA50" s="58">
        <v>0</v>
      </c>
      <c r="BB50" s="58">
        <v>0</v>
      </c>
      <c r="BC50" s="58">
        <v>0</v>
      </c>
      <c r="BD50" s="16">
        <f t="shared" si="16"/>
        <v>0</v>
      </c>
      <c r="BE50" s="16">
        <f>AT$60-BD50</f>
        <v>0.1</v>
      </c>
      <c r="BF50" s="16">
        <f t="shared" si="17"/>
        <v>0.21000000000000002</v>
      </c>
      <c r="BH50" s="171"/>
    </row>
    <row r="51" spans="1:60" ht="36" customHeight="1">
      <c r="A51" s="21" t="s">
        <v>448</v>
      </c>
      <c r="B51" s="28" t="s">
        <v>449</v>
      </c>
      <c r="C51" s="29" t="s">
        <v>344</v>
      </c>
      <c r="D51" s="190">
        <v>9.0299999999999994</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9.0299999999999994</v>
      </c>
      <c r="AV51" s="58">
        <v>0</v>
      </c>
      <c r="AW51" s="58">
        <v>0</v>
      </c>
      <c r="AX51" s="58">
        <v>0</v>
      </c>
      <c r="AY51" s="58">
        <v>0</v>
      </c>
      <c r="AZ51" s="58">
        <v>0</v>
      </c>
      <c r="BA51" s="58">
        <v>0</v>
      </c>
      <c r="BB51" s="58">
        <v>0</v>
      </c>
      <c r="BC51" s="58">
        <v>0</v>
      </c>
      <c r="BD51" s="16">
        <f t="shared" si="16"/>
        <v>0</v>
      </c>
      <c r="BE51" s="16">
        <f>AU$60-BD51</f>
        <v>2.6</v>
      </c>
      <c r="BF51" s="16">
        <f t="shared" si="17"/>
        <v>11.629999999999999</v>
      </c>
      <c r="BH51" s="171"/>
    </row>
    <row r="52" spans="1:60" ht="20.25" customHeight="1">
      <c r="A52" s="21" t="s">
        <v>450</v>
      </c>
      <c r="B52" s="25" t="s">
        <v>451</v>
      </c>
      <c r="C52" s="29" t="s">
        <v>345</v>
      </c>
      <c r="D52" s="190">
        <v>9.48</v>
      </c>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9.48</v>
      </c>
      <c r="AW52" s="58">
        <v>0</v>
      </c>
      <c r="AX52" s="58">
        <v>0</v>
      </c>
      <c r="AY52" s="58">
        <v>0</v>
      </c>
      <c r="AZ52" s="58">
        <v>0</v>
      </c>
      <c r="BA52" s="58">
        <v>0</v>
      </c>
      <c r="BB52" s="58">
        <v>0</v>
      </c>
      <c r="BC52" s="58">
        <v>0</v>
      </c>
      <c r="BD52" s="16">
        <f t="shared" si="16"/>
        <v>0</v>
      </c>
      <c r="BE52" s="16">
        <f>AV$60-BD52</f>
        <v>113.7</v>
      </c>
      <c r="BF52" s="16">
        <f t="shared" si="17"/>
        <v>123.18</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71"/>
    </row>
    <row r="55" spans="1:60" ht="20.25" customHeight="1">
      <c r="A55" s="21" t="s">
        <v>456</v>
      </c>
      <c r="B55" s="17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71"/>
    </row>
    <row r="56" spans="1:60" ht="20.25" customHeight="1">
      <c r="A56" s="21" t="s">
        <v>458</v>
      </c>
      <c r="B56" s="25" t="s">
        <v>459</v>
      </c>
      <c r="C56" s="29" t="s">
        <v>349</v>
      </c>
      <c r="D56" s="190">
        <v>37.49</v>
      </c>
      <c r="E56" s="39">
        <f t="shared" si="15"/>
        <v>0</v>
      </c>
      <c r="F56" s="58"/>
      <c r="G56" s="58"/>
      <c r="H56" s="58"/>
      <c r="I56" s="58"/>
      <c r="J56" s="58"/>
      <c r="K56" s="58"/>
      <c r="L56" s="58"/>
      <c r="M56" s="58"/>
      <c r="N56" s="58"/>
      <c r="O56" s="58"/>
      <c r="P56" s="58"/>
      <c r="Q56" s="47">
        <f>SUM(R56:Z56,AL56:AY56,BA56:BB56)</f>
        <v>0</v>
      </c>
      <c r="R56" s="58"/>
      <c r="S56" s="58"/>
      <c r="T56" s="58"/>
      <c r="U56" s="58"/>
      <c r="V56" s="58"/>
      <c r="W56" s="58"/>
      <c r="X56" s="58"/>
      <c r="Y56" s="58"/>
      <c r="Z56" s="47">
        <f t="shared" si="19"/>
        <v>0</v>
      </c>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37.49</v>
      </c>
      <c r="BA56" s="58"/>
      <c r="BB56" s="58"/>
      <c r="BC56" s="58"/>
      <c r="BD56" s="16">
        <f t="shared" si="16"/>
        <v>0</v>
      </c>
      <c r="BE56" s="16">
        <f>AZ$60-BD56</f>
        <v>0</v>
      </c>
      <c r="BF56" s="16">
        <f t="shared" si="17"/>
        <v>37.49</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c r="E59" s="39">
        <f t="shared" si="15"/>
        <v>0</v>
      </c>
      <c r="F59" s="59"/>
      <c r="G59" s="59"/>
      <c r="H59" s="59"/>
      <c r="I59" s="59"/>
      <c r="J59" s="59"/>
      <c r="K59" s="59"/>
      <c r="L59" s="59"/>
      <c r="M59" s="59"/>
      <c r="N59" s="59"/>
      <c r="O59" s="59"/>
      <c r="P59" s="59"/>
      <c r="Q59" s="46">
        <f>SUM(R59:Z59,AL59:BB59)</f>
        <v>0</v>
      </c>
      <c r="R59" s="59"/>
      <c r="S59" s="59"/>
      <c r="T59" s="59"/>
      <c r="U59" s="59"/>
      <c r="V59" s="59"/>
      <c r="W59" s="59"/>
      <c r="X59" s="59"/>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0</v>
      </c>
      <c r="BD59" s="16">
        <f>SUM(E59,Q59)</f>
        <v>0</v>
      </c>
      <c r="BE59" s="16">
        <f>BC$60-BD59</f>
        <v>0</v>
      </c>
      <c r="BF59" s="16">
        <f t="shared" si="17"/>
        <v>0</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10</v>
      </c>
      <c r="L60" s="39">
        <f t="shared" si="20"/>
        <v>0</v>
      </c>
      <c r="M60" s="39">
        <f t="shared" si="20"/>
        <v>0</v>
      </c>
      <c r="N60" s="39">
        <f t="shared" si="20"/>
        <v>0</v>
      </c>
      <c r="O60" s="39">
        <f t="shared" si="20"/>
        <v>0</v>
      </c>
      <c r="P60" s="39">
        <f t="shared" si="20"/>
        <v>0</v>
      </c>
      <c r="Q60" s="47">
        <f>SUM(Q9,Q59)</f>
        <v>252.28999999999996</v>
      </c>
      <c r="R60" s="47">
        <f t="shared" si="20"/>
        <v>0</v>
      </c>
      <c r="S60" s="47">
        <f t="shared" si="20"/>
        <v>0.1</v>
      </c>
      <c r="T60" s="47">
        <f t="shared" si="20"/>
        <v>0</v>
      </c>
      <c r="U60" s="47">
        <f t="shared" si="20"/>
        <v>0</v>
      </c>
      <c r="V60" s="47">
        <f t="shared" si="20"/>
        <v>0</v>
      </c>
      <c r="W60" s="47">
        <f t="shared" si="20"/>
        <v>1.1200000000000001</v>
      </c>
      <c r="X60" s="47">
        <f t="shared" si="20"/>
        <v>1.55</v>
      </c>
      <c r="Y60" s="47">
        <f t="shared" si="20"/>
        <v>112.88</v>
      </c>
      <c r="Z60" s="47">
        <f t="shared" si="20"/>
        <v>15.9</v>
      </c>
      <c r="AA60" s="47">
        <f t="shared" si="20"/>
        <v>12.309999999999999</v>
      </c>
      <c r="AB60" s="47">
        <f t="shared" si="20"/>
        <v>0.03</v>
      </c>
      <c r="AC60" s="47">
        <f t="shared" si="20"/>
        <v>1.34</v>
      </c>
      <c r="AD60" s="47">
        <f t="shared" si="20"/>
        <v>0</v>
      </c>
      <c r="AE60" s="47">
        <f t="shared" si="20"/>
        <v>0.19</v>
      </c>
      <c r="AF60" s="47">
        <f t="shared" si="20"/>
        <v>0.04</v>
      </c>
      <c r="AG60" s="47">
        <f t="shared" si="20"/>
        <v>0.39</v>
      </c>
      <c r="AH60" s="47">
        <f t="shared" si="20"/>
        <v>1.6</v>
      </c>
      <c r="AI60" s="47">
        <f t="shared" si="20"/>
        <v>0</v>
      </c>
      <c r="AJ60" s="47">
        <f t="shared" si="20"/>
        <v>0</v>
      </c>
      <c r="AK60" s="47">
        <f t="shared" si="20"/>
        <v>0</v>
      </c>
      <c r="AL60" s="47">
        <f t="shared" si="20"/>
        <v>0.2</v>
      </c>
      <c r="AM60" s="47">
        <f t="shared" si="20"/>
        <v>0</v>
      </c>
      <c r="AN60" s="47">
        <f t="shared" si="20"/>
        <v>0.2</v>
      </c>
      <c r="AO60" s="47">
        <f t="shared" si="20"/>
        <v>4.4999999999999991</v>
      </c>
      <c r="AP60" s="47">
        <f t="shared" si="20"/>
        <v>0</v>
      </c>
      <c r="AQ60" s="47">
        <f t="shared" si="20"/>
        <v>0.19</v>
      </c>
      <c r="AR60" s="47">
        <f t="shared" si="20"/>
        <v>0</v>
      </c>
      <c r="AS60" s="47">
        <f t="shared" si="20"/>
        <v>0</v>
      </c>
      <c r="AT60" s="47">
        <f t="shared" si="20"/>
        <v>0.1</v>
      </c>
      <c r="AU60" s="47">
        <f t="shared" si="20"/>
        <v>2.6</v>
      </c>
      <c r="AV60" s="47">
        <f t="shared" si="20"/>
        <v>113.7</v>
      </c>
      <c r="AW60" s="47">
        <f t="shared" si="20"/>
        <v>0</v>
      </c>
      <c r="AX60" s="47">
        <f t="shared" si="20"/>
        <v>0</v>
      </c>
      <c r="AY60" s="47">
        <f t="shared" si="20"/>
        <v>0</v>
      </c>
      <c r="AZ60" s="47">
        <f t="shared" si="20"/>
        <v>0</v>
      </c>
      <c r="BA60" s="47">
        <f t="shared" si="20"/>
        <v>0</v>
      </c>
      <c r="BB60" s="47">
        <f t="shared" si="20"/>
        <v>0</v>
      </c>
      <c r="BC60" s="16"/>
      <c r="BD60" s="16">
        <f>SUM(BD9,BD21,BD59)</f>
        <v>252.28999999999996</v>
      </c>
      <c r="BE60" s="16"/>
      <c r="BF60" s="16"/>
    </row>
    <row r="61" spans="1:60" s="170" customFormat="1" ht="20.25" customHeight="1">
      <c r="A61" s="183"/>
      <c r="B61" s="184" t="s">
        <v>466</v>
      </c>
      <c r="C61" s="183"/>
      <c r="D61" s="149"/>
      <c r="E61" s="38">
        <f>$D9+E$60-$BD9</f>
        <v>4774.92</v>
      </c>
      <c r="F61" s="38">
        <f>$D10+F$60-$BD10</f>
        <v>263.89000000000004</v>
      </c>
      <c r="G61" s="38">
        <f>$D11+G$60-$BD11</f>
        <v>201.07</v>
      </c>
      <c r="H61" s="38">
        <f>$D12+H$60-$BD12</f>
        <v>62.819999999999993</v>
      </c>
      <c r="I61" s="38">
        <f>$D13+I$60-$BD13</f>
        <v>0</v>
      </c>
      <c r="J61" s="38">
        <f>$D14+J$60-$BD14</f>
        <v>79.05</v>
      </c>
      <c r="K61" s="38">
        <f>$D15+K$60-$BD15</f>
        <v>418.37</v>
      </c>
      <c r="L61" s="38">
        <f>$D16+L$60-$BD16</f>
        <v>298.16000000000003</v>
      </c>
      <c r="M61" s="38">
        <f>$D17+M$60-$BD17</f>
        <v>0</v>
      </c>
      <c r="N61" s="38">
        <f>$D18+N$60-$BD18</f>
        <v>3672.96</v>
      </c>
      <c r="O61" s="38">
        <f>$D19+O$60-$BD19</f>
        <v>42.489999999999995</v>
      </c>
      <c r="P61" s="38">
        <f>$D20+P$60-$BD20</f>
        <v>0</v>
      </c>
      <c r="Q61" s="46">
        <f>$D21+Q$60-$BD21</f>
        <v>513.33999999999992</v>
      </c>
      <c r="R61" s="46">
        <f>$D22+R$60-$BD22</f>
        <v>0</v>
      </c>
      <c r="S61" s="46">
        <f>$D23+S$60-$BD23</f>
        <v>0.1</v>
      </c>
      <c r="T61" s="46">
        <f>$D24+T$60-$BD24</f>
        <v>0</v>
      </c>
      <c r="U61" s="46">
        <f>$D25+U$60-$BD25</f>
        <v>0</v>
      </c>
      <c r="V61" s="46">
        <f>$D26+V$60-$BD26</f>
        <v>0</v>
      </c>
      <c r="W61" s="46">
        <f>$D27+W$60-$BD27</f>
        <v>2.2400000000000002</v>
      </c>
      <c r="X61" s="46">
        <f>$D28+X$60-$BD28</f>
        <v>1.55</v>
      </c>
      <c r="Y61" s="46">
        <f>$D29+Y$60-$BD29</f>
        <v>179</v>
      </c>
      <c r="Z61" s="46">
        <f>$D30+Z$60-$BD30</f>
        <v>89</v>
      </c>
      <c r="AA61" s="46">
        <f>$D31+AA$60-$BD31</f>
        <v>66.05</v>
      </c>
      <c r="AB61" s="46">
        <f>$D32+AB$60-$BD32</f>
        <v>10.16</v>
      </c>
      <c r="AC61" s="46">
        <f>$D33+AC$60-$BD33</f>
        <v>4.2</v>
      </c>
      <c r="AD61" s="46">
        <f>$D34+AD$60-$BD34</f>
        <v>0.03</v>
      </c>
      <c r="AE61" s="46">
        <f>$D35+AE$60-$BD35</f>
        <v>1.5999999999999999</v>
      </c>
      <c r="AF61" s="46">
        <f>$D36+AF$60-$BD36</f>
        <v>0.15</v>
      </c>
      <c r="AG61" s="46">
        <f>$D37+AG$60-$BD37</f>
        <v>3.41</v>
      </c>
      <c r="AH61" s="46">
        <f>$D38+AH$60-$BD38</f>
        <v>3.01</v>
      </c>
      <c r="AI61" s="46">
        <f>$D39+AI$60-$BD39</f>
        <v>0</v>
      </c>
      <c r="AJ61" s="46">
        <f>$D40+AJ$60-$BD40</f>
        <v>0</v>
      </c>
      <c r="AK61" s="46">
        <f>$D41+AK$60-$BD41</f>
        <v>0.39</v>
      </c>
      <c r="AL61" s="46">
        <f>$D42+AL$60-$BD42</f>
        <v>0.42000000000000004</v>
      </c>
      <c r="AM61" s="46">
        <f>$D43+AM$60-$BD43</f>
        <v>0</v>
      </c>
      <c r="AN61" s="46">
        <f>$D44+AN$60-$BD44</f>
        <v>0.2</v>
      </c>
      <c r="AO61" s="46">
        <f>$D45+AO$60-$BD45</f>
        <v>67.98</v>
      </c>
      <c r="AP61" s="46">
        <f>$D46+AP$60-$BD46</f>
        <v>0</v>
      </c>
      <c r="AQ61" s="46">
        <f>$D47+AQ$60-$BD47</f>
        <v>0.33999999999999997</v>
      </c>
      <c r="AR61" s="46">
        <f>$D48+AR$60-$BD48</f>
        <v>0</v>
      </c>
      <c r="AS61" s="46">
        <f>$D49+AS$60-$BD49</f>
        <v>0</v>
      </c>
      <c r="AT61" s="46">
        <f>$D50+AT$60-$BD50</f>
        <v>0.21000000000000002</v>
      </c>
      <c r="AU61" s="46">
        <f>$D51+AU$60-$BD51</f>
        <v>11.629999999999999</v>
      </c>
      <c r="AV61" s="46">
        <f>$D52+AV$60-$BD52</f>
        <v>123.18</v>
      </c>
      <c r="AW61" s="46">
        <f>$D53+AW$60-$BD53</f>
        <v>0</v>
      </c>
      <c r="AX61" s="46">
        <f>$D54+AX$60-$BD54</f>
        <v>0</v>
      </c>
      <c r="AY61" s="46">
        <f>$D55+AY$60-$BD55</f>
        <v>0</v>
      </c>
      <c r="AZ61" s="46">
        <f>$D56+AZ$60-$BD56</f>
        <v>37.49</v>
      </c>
      <c r="BA61" s="46">
        <f>$D57+BA$60-$BD57</f>
        <v>0</v>
      </c>
      <c r="BB61" s="46">
        <f>$D58+BB$60-$BD58</f>
        <v>0</v>
      </c>
      <c r="BC61" s="46">
        <f>$D59+BC$60-$BD59</f>
        <v>0</v>
      </c>
      <c r="BD61" s="149"/>
      <c r="BE61" s="149"/>
      <c r="BF61" s="149"/>
    </row>
    <row r="62" spans="1:60" s="185" customFormat="1" ht="12">
      <c r="D62" s="192"/>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93"/>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dimension ref="A1:BH63"/>
  <sheetViews>
    <sheetView showZeros="0" zoomScale="55" zoomScaleNormal="55" workbookViewId="0">
      <selection activeCell="U28" sqref="U28"/>
    </sheetView>
  </sheetViews>
  <sheetFormatPr defaultColWidth="8.109375" defaultRowHeight="15"/>
  <cols>
    <col min="1" max="1" width="4.77734375" style="155" customWidth="1"/>
    <col min="2" max="2" width="33.21875" style="155" customWidth="1"/>
    <col min="3" max="3" width="5.6640625" style="155" customWidth="1"/>
    <col min="4" max="4" width="9.21875" style="108" customWidth="1"/>
    <col min="5" max="5" width="8.109375" style="155" customWidth="1"/>
    <col min="6" max="6" width="6.33203125" style="155" customWidth="1"/>
    <col min="7" max="7" width="7.44140625" style="155" customWidth="1"/>
    <col min="8" max="8" width="6.77734375" style="155" customWidth="1"/>
    <col min="9" max="9" width="4.77734375" style="155" customWidth="1"/>
    <col min="10" max="11" width="6.5546875" style="155" customWidth="1"/>
    <col min="12" max="12" width="7" style="155" bestFit="1" customWidth="1"/>
    <col min="13" max="13" width="5.88671875" style="155" customWidth="1"/>
    <col min="14" max="14" width="7.88671875" style="155" bestFit="1"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3" width="4.77734375" style="155" customWidth="1"/>
    <col min="24" max="24" width="6.21875" style="155" customWidth="1"/>
    <col min="25" max="25" width="4.77734375" style="155" customWidth="1"/>
    <col min="26" max="26" width="7" style="155" bestFit="1" customWidth="1"/>
    <col min="27" max="27" width="5.44140625" style="155" customWidth="1"/>
    <col min="28" max="28" width="5.77734375" style="155" customWidth="1"/>
    <col min="29"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4.21875" style="155" customWidth="1"/>
    <col min="46" max="46" width="5.44140625" style="155" customWidth="1"/>
    <col min="47" max="47" width="5.6640625" style="155" customWidth="1"/>
    <col min="48" max="48" width="4.77734375" style="155" customWidth="1"/>
    <col min="49" max="49" width="5.33203125" style="155" customWidth="1"/>
    <col min="50" max="51" width="5.44140625" style="155" customWidth="1"/>
    <col min="52" max="52" width="6.21875" style="155" customWidth="1"/>
    <col min="53" max="53" width="7.88671875" style="155" bestFit="1" customWidth="1"/>
    <col min="54" max="54" width="3.88671875" style="155" bestFit="1" customWidth="1"/>
    <col min="55" max="55" width="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1084</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75">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2676.75</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2676.75</v>
      </c>
      <c r="BH8" s="171"/>
    </row>
    <row r="9" spans="1:60" s="170" customFormat="1" ht="20.25" customHeight="1">
      <c r="A9" s="172">
        <v>1</v>
      </c>
      <c r="B9" s="173" t="s">
        <v>366</v>
      </c>
      <c r="C9" s="150" t="s">
        <v>302</v>
      </c>
      <c r="D9" s="38">
        <f>SUM(D10,D14:D20)</f>
        <v>2431.7400000000002</v>
      </c>
      <c r="E9" s="38">
        <f>SUM(F10,J14,K15,L16,M17,N18,O19,P20,F9,J9:P9)</f>
        <v>2357.8000000000002</v>
      </c>
      <c r="F9" s="38">
        <f>SUM(F14,F15,F16,F17,F18,F19,F20)</f>
        <v>0</v>
      </c>
      <c r="G9" s="38">
        <f>SUM(G12:G20)</f>
        <v>0</v>
      </c>
      <c r="H9" s="38">
        <f>SUM(H11,H13:H20)</f>
        <v>0</v>
      </c>
      <c r="I9" s="38">
        <f>SUM(I11:I12,I14:I20)</f>
        <v>0</v>
      </c>
      <c r="J9" s="38">
        <f>SUM(J10,J15,J16,J17,J18,J19,J20)</f>
        <v>0</v>
      </c>
      <c r="K9" s="38">
        <f>SUM(K10,K14,K16,K17,K18,K19,K20)</f>
        <v>0</v>
      </c>
      <c r="L9" s="38">
        <f>SUM(L10,L14,L15,L17,L18,L19,L20)</f>
        <v>0</v>
      </c>
      <c r="M9" s="38">
        <f>SUM(M10,M14,M15,M17,M18,M19,M20)</f>
        <v>0</v>
      </c>
      <c r="N9" s="38">
        <f>SUM(N10,N14,N15,N16,N17,N19,N20)</f>
        <v>0</v>
      </c>
      <c r="O9" s="38">
        <f>SUM(O10,O14,O15,O16,O17,O18,O20)</f>
        <v>0</v>
      </c>
      <c r="P9" s="38">
        <f>SUM(P10,P14,P15,P16,P17,P18,P19)</f>
        <v>5</v>
      </c>
      <c r="Q9" s="46">
        <f t="shared" ref="Q9:BF9" si="0">SUM(Q10,Q14,Q15,Q16,Q17,Q18,Q19,Q20)</f>
        <v>73.94</v>
      </c>
      <c r="R9" s="46">
        <f>SUM(R10,R14,R15,R16,R17,R18,R19,R20)</f>
        <v>42.8</v>
      </c>
      <c r="S9" s="46">
        <f t="shared" si="0"/>
        <v>0</v>
      </c>
      <c r="T9" s="46">
        <f t="shared" si="0"/>
        <v>0</v>
      </c>
      <c r="U9" s="46">
        <f t="shared" si="0"/>
        <v>0</v>
      </c>
      <c r="V9" s="46">
        <f t="shared" si="0"/>
        <v>0</v>
      </c>
      <c r="W9" s="46">
        <f t="shared" si="0"/>
        <v>1.02</v>
      </c>
      <c r="X9" s="46">
        <f t="shared" si="0"/>
        <v>4.18</v>
      </c>
      <c r="Y9" s="46">
        <f t="shared" si="0"/>
        <v>0</v>
      </c>
      <c r="Z9" s="46">
        <f t="shared" si="0"/>
        <v>17.89</v>
      </c>
      <c r="AA9" s="46">
        <f t="shared" si="0"/>
        <v>17.09</v>
      </c>
      <c r="AB9" s="46">
        <f t="shared" si="0"/>
        <v>0</v>
      </c>
      <c r="AC9" s="46">
        <f t="shared" si="0"/>
        <v>0.05</v>
      </c>
      <c r="AD9" s="46">
        <f t="shared" si="0"/>
        <v>0</v>
      </c>
      <c r="AE9" s="46">
        <f t="shared" si="0"/>
        <v>0</v>
      </c>
      <c r="AF9" s="46">
        <f t="shared" si="0"/>
        <v>0</v>
      </c>
      <c r="AG9" s="46">
        <f t="shared" si="0"/>
        <v>0.25</v>
      </c>
      <c r="AH9" s="46">
        <f t="shared" si="0"/>
        <v>0.5</v>
      </c>
      <c r="AI9" s="46">
        <f t="shared" si="0"/>
        <v>0</v>
      </c>
      <c r="AJ9" s="46">
        <f t="shared" si="0"/>
        <v>0</v>
      </c>
      <c r="AK9" s="46">
        <f t="shared" si="0"/>
        <v>0</v>
      </c>
      <c r="AL9" s="46">
        <f t="shared" si="0"/>
        <v>0</v>
      </c>
      <c r="AM9" s="46">
        <f t="shared" si="0"/>
        <v>0</v>
      </c>
      <c r="AN9" s="46">
        <f t="shared" si="0"/>
        <v>0.02</v>
      </c>
      <c r="AO9" s="46">
        <f t="shared" si="0"/>
        <v>5.0999999999999996</v>
      </c>
      <c r="AP9" s="46">
        <f t="shared" si="0"/>
        <v>0</v>
      </c>
      <c r="AQ9" s="46">
        <f t="shared" si="0"/>
        <v>0.1</v>
      </c>
      <c r="AR9" s="46">
        <f t="shared" si="0"/>
        <v>0</v>
      </c>
      <c r="AS9" s="46">
        <f t="shared" si="0"/>
        <v>0</v>
      </c>
      <c r="AT9" s="46">
        <f t="shared" si="0"/>
        <v>1.4</v>
      </c>
      <c r="AU9" s="46">
        <f t="shared" si="0"/>
        <v>1.43</v>
      </c>
      <c r="AV9" s="46">
        <f t="shared" si="0"/>
        <v>0</v>
      </c>
      <c r="AW9" s="46">
        <f t="shared" si="0"/>
        <v>0</v>
      </c>
      <c r="AX9" s="46">
        <f t="shared" si="0"/>
        <v>0</v>
      </c>
      <c r="AY9" s="46">
        <f t="shared" si="0"/>
        <v>0</v>
      </c>
      <c r="AZ9" s="46">
        <f t="shared" si="0"/>
        <v>0</v>
      </c>
      <c r="BA9" s="46">
        <f t="shared" si="0"/>
        <v>0</v>
      </c>
      <c r="BB9" s="46">
        <f t="shared" si="0"/>
        <v>0</v>
      </c>
      <c r="BC9" s="46">
        <f t="shared" si="0"/>
        <v>0</v>
      </c>
      <c r="BD9" s="47">
        <f>SUM(Q9,BC9)</f>
        <v>73.94</v>
      </c>
      <c r="BE9" s="46">
        <f t="shared" si="0"/>
        <v>-73.94</v>
      </c>
      <c r="BF9" s="46">
        <f t="shared" si="0"/>
        <v>2357.8000000000002</v>
      </c>
      <c r="BH9" s="171"/>
    </row>
    <row r="10" spans="1:60" ht="20.25" customHeight="1">
      <c r="A10" s="174" t="s">
        <v>367</v>
      </c>
      <c r="B10" s="21" t="s">
        <v>368</v>
      </c>
      <c r="C10" s="29" t="s">
        <v>303</v>
      </c>
      <c r="D10" s="39">
        <f>SUM(D11:D13)</f>
        <v>192.75</v>
      </c>
      <c r="E10" s="39">
        <f>SUM(J10:P10)</f>
        <v>0</v>
      </c>
      <c r="F10" s="54">
        <f>$D10-$BD10</f>
        <v>185.7</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7.05</v>
      </c>
      <c r="R10" s="47">
        <f>SUM(R11:R13)</f>
        <v>0</v>
      </c>
      <c r="S10" s="47">
        <f t="shared" ref="S10:BF10" si="2">SUM(S11:S13)</f>
        <v>0</v>
      </c>
      <c r="T10" s="47">
        <f t="shared" si="2"/>
        <v>0</v>
      </c>
      <c r="U10" s="47">
        <f t="shared" si="2"/>
        <v>0</v>
      </c>
      <c r="V10" s="47">
        <f t="shared" si="2"/>
        <v>0</v>
      </c>
      <c r="W10" s="47">
        <f t="shared" si="2"/>
        <v>0</v>
      </c>
      <c r="X10" s="47">
        <f t="shared" si="2"/>
        <v>0.7</v>
      </c>
      <c r="Y10" s="47">
        <f t="shared" si="2"/>
        <v>0</v>
      </c>
      <c r="Z10" s="47">
        <f t="shared" si="2"/>
        <v>5.35</v>
      </c>
      <c r="AA10" s="47">
        <f t="shared" si="2"/>
        <v>5.35</v>
      </c>
      <c r="AB10" s="47">
        <f t="shared" si="2"/>
        <v>0</v>
      </c>
      <c r="AC10" s="47">
        <f t="shared" si="2"/>
        <v>0</v>
      </c>
      <c r="AD10" s="47">
        <f t="shared" si="2"/>
        <v>0</v>
      </c>
      <c r="AE10" s="47">
        <f t="shared" si="2"/>
        <v>0</v>
      </c>
      <c r="AF10" s="47">
        <f t="shared" si="2"/>
        <v>0</v>
      </c>
      <c r="AG10" s="47">
        <f t="shared" si="2"/>
        <v>0</v>
      </c>
      <c r="AH10" s="47">
        <f t="shared" si="2"/>
        <v>0</v>
      </c>
      <c r="AI10" s="47">
        <f t="shared" si="2"/>
        <v>0</v>
      </c>
      <c r="AJ10" s="47">
        <f t="shared" si="2"/>
        <v>0</v>
      </c>
      <c r="AK10" s="47">
        <f t="shared" si="2"/>
        <v>0</v>
      </c>
      <c r="AL10" s="47">
        <f t="shared" si="2"/>
        <v>0</v>
      </c>
      <c r="AM10" s="47">
        <f t="shared" si="2"/>
        <v>0</v>
      </c>
      <c r="AN10" s="47">
        <f t="shared" si="2"/>
        <v>0</v>
      </c>
      <c r="AO10" s="47">
        <f t="shared" si="2"/>
        <v>1</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7.05</v>
      </c>
      <c r="BE10" s="47">
        <f t="shared" si="2"/>
        <v>-7.05</v>
      </c>
      <c r="BF10" s="47">
        <f t="shared" si="2"/>
        <v>185.70000000000002</v>
      </c>
      <c r="BH10" s="171"/>
    </row>
    <row r="11" spans="1:60" ht="20.25" customHeight="1">
      <c r="A11" s="174" t="s">
        <v>369</v>
      </c>
      <c r="B11" s="175" t="s">
        <v>370</v>
      </c>
      <c r="C11" s="29" t="s">
        <v>304</v>
      </c>
      <c r="D11" s="188">
        <v>143.43</v>
      </c>
      <c r="E11" s="39">
        <f>SUM(H11:P11)</f>
        <v>0</v>
      </c>
      <c r="F11" s="58"/>
      <c r="G11" s="54">
        <f>$D11-$BD11</f>
        <v>139.58000000000001</v>
      </c>
      <c r="H11" s="58">
        <v>0</v>
      </c>
      <c r="I11" s="58">
        <v>0</v>
      </c>
      <c r="J11" s="58"/>
      <c r="K11" s="58"/>
      <c r="L11" s="58"/>
      <c r="M11" s="58"/>
      <c r="N11" s="58"/>
      <c r="O11" s="58"/>
      <c r="P11" s="58"/>
      <c r="Q11" s="47">
        <f>SUM(R11:Z11,AL11:BB11)</f>
        <v>3.8499999999999996</v>
      </c>
      <c r="R11" s="58"/>
      <c r="S11" s="58"/>
      <c r="T11" s="58"/>
      <c r="U11" s="58"/>
      <c r="V11" s="58"/>
      <c r="W11" s="58"/>
      <c r="X11" s="58">
        <v>0.7</v>
      </c>
      <c r="Y11" s="58"/>
      <c r="Z11" s="47">
        <f>SUM(AA11:AK11)</f>
        <v>2.35</v>
      </c>
      <c r="AA11" s="58">
        <v>2.35</v>
      </c>
      <c r="AB11" s="58"/>
      <c r="AC11" s="58"/>
      <c r="AD11" s="58"/>
      <c r="AE11" s="58"/>
      <c r="AF11" s="58"/>
      <c r="AG11" s="58"/>
      <c r="AH11" s="58"/>
      <c r="AI11" s="58"/>
      <c r="AJ11" s="58"/>
      <c r="AK11" s="58"/>
      <c r="AL11" s="58"/>
      <c r="AM11" s="58"/>
      <c r="AN11" s="58"/>
      <c r="AO11" s="58">
        <v>0.8</v>
      </c>
      <c r="AP11" s="58"/>
      <c r="AQ11" s="58"/>
      <c r="AR11" s="58"/>
      <c r="AS11" s="58"/>
      <c r="AT11" s="58"/>
      <c r="AU11" s="58"/>
      <c r="AV11" s="58"/>
      <c r="AW11" s="58"/>
      <c r="AX11" s="58"/>
      <c r="AY11" s="58"/>
      <c r="AZ11" s="58"/>
      <c r="BA11" s="58"/>
      <c r="BB11" s="58"/>
      <c r="BC11" s="58"/>
      <c r="BD11" s="16">
        <f>SUM(E11,Q11,BC11)</f>
        <v>3.8499999999999996</v>
      </c>
      <c r="BE11" s="16">
        <f>G60-BD11</f>
        <v>-3.8499999999999996</v>
      </c>
      <c r="BF11" s="16">
        <f>SUM(D11,BE11)</f>
        <v>139.58000000000001</v>
      </c>
      <c r="BH11" s="171"/>
    </row>
    <row r="12" spans="1:60" ht="20.25" customHeight="1">
      <c r="A12" s="174" t="s">
        <v>371</v>
      </c>
      <c r="B12" s="175" t="s">
        <v>372</v>
      </c>
      <c r="C12" s="29" t="s">
        <v>305</v>
      </c>
      <c r="D12" s="188">
        <v>49.32</v>
      </c>
      <c r="E12" s="39">
        <f>SUM(G12,I12:P12)</f>
        <v>0</v>
      </c>
      <c r="F12" s="58"/>
      <c r="G12" s="58"/>
      <c r="H12" s="54">
        <f>$D12-$BD12</f>
        <v>46.12</v>
      </c>
      <c r="I12" s="58"/>
      <c r="J12" s="58"/>
      <c r="K12" s="58"/>
      <c r="L12" s="58"/>
      <c r="M12" s="58"/>
      <c r="N12" s="58"/>
      <c r="O12" s="58"/>
      <c r="P12" s="58"/>
      <c r="Q12" s="47">
        <f t="shared" ref="Q12:Q17" si="3">SUM(R12:Z12,AL12:BB12)</f>
        <v>3.2</v>
      </c>
      <c r="R12" s="58"/>
      <c r="S12" s="58"/>
      <c r="T12" s="58"/>
      <c r="U12" s="58"/>
      <c r="V12" s="58"/>
      <c r="W12" s="58"/>
      <c r="X12" s="58"/>
      <c r="Y12" s="58"/>
      <c r="Z12" s="47">
        <f t="shared" ref="Z12:Z29" si="4">SUM(AA12:AK12)</f>
        <v>3</v>
      </c>
      <c r="AA12" s="58">
        <v>3</v>
      </c>
      <c r="AB12" s="58"/>
      <c r="AC12" s="58"/>
      <c r="AD12" s="58"/>
      <c r="AE12" s="58"/>
      <c r="AF12" s="58"/>
      <c r="AG12" s="58"/>
      <c r="AH12" s="58"/>
      <c r="AI12" s="58"/>
      <c r="AJ12" s="58"/>
      <c r="AK12" s="58"/>
      <c r="AL12" s="58"/>
      <c r="AM12" s="58"/>
      <c r="AN12" s="58"/>
      <c r="AO12" s="58">
        <v>0.2</v>
      </c>
      <c r="AP12" s="58"/>
      <c r="AQ12" s="58"/>
      <c r="AR12" s="58"/>
      <c r="AS12" s="58"/>
      <c r="AT12" s="58"/>
      <c r="AU12" s="58"/>
      <c r="AV12" s="58"/>
      <c r="AW12" s="58"/>
      <c r="AX12" s="58"/>
      <c r="AY12" s="58"/>
      <c r="AZ12" s="58"/>
      <c r="BA12" s="58"/>
      <c r="BB12" s="58"/>
      <c r="BC12" s="58">
        <v>0</v>
      </c>
      <c r="BD12" s="16">
        <f t="shared" ref="BD12:BD20" si="5">SUM(E12,Q12,BC12)</f>
        <v>3.2</v>
      </c>
      <c r="BE12" s="16">
        <f>H60-BD12</f>
        <v>-3.2</v>
      </c>
      <c r="BF12" s="16">
        <f t="shared" ref="BF12:BF20" si="6">SUM(D12,BE12)</f>
        <v>46.12</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188">
        <v>364.08</v>
      </c>
      <c r="E14" s="39">
        <f>SUM(F14:G14,K14:P14)</f>
        <v>5</v>
      </c>
      <c r="F14" s="58"/>
      <c r="G14" s="58"/>
      <c r="H14" s="58"/>
      <c r="I14" s="58"/>
      <c r="J14" s="54">
        <f>$D14-$BD14</f>
        <v>339.96</v>
      </c>
      <c r="K14" s="58"/>
      <c r="L14" s="58"/>
      <c r="M14" s="58"/>
      <c r="N14" s="58"/>
      <c r="O14" s="58"/>
      <c r="P14" s="58">
        <v>5</v>
      </c>
      <c r="Q14" s="47">
        <f t="shared" si="3"/>
        <v>19.12</v>
      </c>
      <c r="R14" s="58">
        <v>11</v>
      </c>
      <c r="S14" s="58"/>
      <c r="T14" s="58"/>
      <c r="U14" s="58"/>
      <c r="V14" s="58"/>
      <c r="W14" s="58">
        <v>0.02</v>
      </c>
      <c r="X14" s="58">
        <v>1.98</v>
      </c>
      <c r="Y14" s="58"/>
      <c r="Z14" s="47">
        <f t="shared" si="4"/>
        <v>3.52</v>
      </c>
      <c r="AA14" s="58">
        <v>2.97</v>
      </c>
      <c r="AB14" s="58"/>
      <c r="AC14" s="58">
        <v>0.05</v>
      </c>
      <c r="AD14" s="58"/>
      <c r="AE14" s="58"/>
      <c r="AF14" s="58"/>
      <c r="AG14" s="58"/>
      <c r="AH14" s="58">
        <v>0.5</v>
      </c>
      <c r="AI14" s="58"/>
      <c r="AJ14" s="58"/>
      <c r="AK14" s="58"/>
      <c r="AL14" s="58"/>
      <c r="AM14" s="58"/>
      <c r="AN14" s="58"/>
      <c r="AO14" s="58">
        <v>1.6</v>
      </c>
      <c r="AP14" s="58"/>
      <c r="AQ14" s="58"/>
      <c r="AR14" s="58"/>
      <c r="AS14" s="58"/>
      <c r="AT14" s="58"/>
      <c r="AU14" s="58">
        <v>1</v>
      </c>
      <c r="AV14" s="58"/>
      <c r="AW14" s="58"/>
      <c r="AX14" s="58"/>
      <c r="AY14" s="58"/>
      <c r="AZ14" s="58"/>
      <c r="BA14" s="58"/>
      <c r="BB14" s="58"/>
      <c r="BC14" s="58">
        <v>0</v>
      </c>
      <c r="BD14" s="16">
        <f t="shared" si="5"/>
        <v>24.12</v>
      </c>
      <c r="BE14" s="16">
        <f>J60-BD14</f>
        <v>-24.12</v>
      </c>
      <c r="BF14" s="16">
        <f t="shared" si="6"/>
        <v>339.96</v>
      </c>
      <c r="BH14" s="171"/>
    </row>
    <row r="15" spans="1:60" ht="20.25" customHeight="1">
      <c r="A15" s="21" t="s">
        <v>377</v>
      </c>
      <c r="B15" s="25" t="s">
        <v>378</v>
      </c>
      <c r="C15" s="29" t="s">
        <v>308</v>
      </c>
      <c r="D15" s="188">
        <v>362.99</v>
      </c>
      <c r="E15" s="39">
        <f>SUM(F15:J15,L15:P15)</f>
        <v>0</v>
      </c>
      <c r="F15" s="58"/>
      <c r="G15" s="58"/>
      <c r="H15" s="58"/>
      <c r="I15" s="58"/>
      <c r="J15" s="58"/>
      <c r="K15" s="54">
        <f>$D15-$BD15</f>
        <v>351.81</v>
      </c>
      <c r="L15" s="58"/>
      <c r="M15" s="58"/>
      <c r="N15" s="58"/>
      <c r="O15" s="58"/>
      <c r="P15" s="58"/>
      <c r="Q15" s="47">
        <f t="shared" si="3"/>
        <v>11.18</v>
      </c>
      <c r="R15" s="58"/>
      <c r="S15" s="58"/>
      <c r="T15" s="58"/>
      <c r="U15" s="58"/>
      <c r="V15" s="58"/>
      <c r="W15" s="58">
        <v>1</v>
      </c>
      <c r="X15" s="58">
        <v>1.5</v>
      </c>
      <c r="Y15" s="58"/>
      <c r="Z15" s="47">
        <f t="shared" si="4"/>
        <v>4.93</v>
      </c>
      <c r="AA15" s="58">
        <v>4.68</v>
      </c>
      <c r="AB15" s="58"/>
      <c r="AC15" s="58"/>
      <c r="AD15" s="58"/>
      <c r="AE15" s="58"/>
      <c r="AF15" s="58"/>
      <c r="AG15" s="58">
        <v>0.25</v>
      </c>
      <c r="AH15" s="58"/>
      <c r="AI15" s="58"/>
      <c r="AJ15" s="58"/>
      <c r="AK15" s="58"/>
      <c r="AL15" s="58"/>
      <c r="AM15" s="58"/>
      <c r="AN15" s="58">
        <v>0.02</v>
      </c>
      <c r="AO15" s="58">
        <v>2.1</v>
      </c>
      <c r="AP15" s="58"/>
      <c r="AQ15" s="58">
        <v>0.1</v>
      </c>
      <c r="AR15" s="58"/>
      <c r="AS15" s="58"/>
      <c r="AT15" s="58">
        <v>1.4</v>
      </c>
      <c r="AU15" s="58">
        <v>0.13</v>
      </c>
      <c r="AV15" s="58"/>
      <c r="AW15" s="58"/>
      <c r="AX15" s="58"/>
      <c r="AY15" s="58"/>
      <c r="AZ15" s="58"/>
      <c r="BA15" s="58"/>
      <c r="BB15" s="58"/>
      <c r="BC15" s="58">
        <v>0</v>
      </c>
      <c r="BD15" s="16">
        <f t="shared" si="5"/>
        <v>11.18</v>
      </c>
      <c r="BE15" s="16">
        <f>K60-BD15</f>
        <v>-11.18</v>
      </c>
      <c r="BF15" s="16">
        <f t="shared" si="6"/>
        <v>351.81</v>
      </c>
      <c r="BH15" s="171"/>
    </row>
    <row r="16" spans="1:60" ht="20.25" customHeight="1">
      <c r="A16" s="21" t="s">
        <v>379</v>
      </c>
      <c r="B16" s="21" t="s">
        <v>380</v>
      </c>
      <c r="C16" s="176" t="s">
        <v>309</v>
      </c>
      <c r="D16" s="189">
        <v>160.27000000000001</v>
      </c>
      <c r="E16" s="39">
        <f>SUM(F16:K16,M16:P16)</f>
        <v>0</v>
      </c>
      <c r="F16" s="58"/>
      <c r="G16" s="58"/>
      <c r="H16" s="58"/>
      <c r="I16" s="58"/>
      <c r="J16" s="58"/>
      <c r="K16" s="58"/>
      <c r="L16" s="54">
        <f>$D16-$BD16</f>
        <v>160.27000000000001</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160.27000000000001</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189">
        <v>1337.75</v>
      </c>
      <c r="E18" s="39">
        <f>SUM(F18:M18,O18:P18)</f>
        <v>0</v>
      </c>
      <c r="F18" s="58"/>
      <c r="G18" s="58"/>
      <c r="H18" s="58"/>
      <c r="I18" s="58"/>
      <c r="J18" s="58"/>
      <c r="K18" s="58"/>
      <c r="L18" s="58"/>
      <c r="M18" s="58"/>
      <c r="N18" s="54">
        <f>$D18-$BD18</f>
        <v>1301.26</v>
      </c>
      <c r="O18" s="58"/>
      <c r="P18" s="58"/>
      <c r="Q18" s="47">
        <f>SUM(R18:Z18,AL18:BB18)</f>
        <v>36.489999999999995</v>
      </c>
      <c r="R18" s="58">
        <v>31.8</v>
      </c>
      <c r="S18" s="58"/>
      <c r="T18" s="58"/>
      <c r="U18" s="58"/>
      <c r="V18" s="58"/>
      <c r="W18" s="58"/>
      <c r="X18" s="58"/>
      <c r="Y18" s="58"/>
      <c r="Z18" s="47">
        <f t="shared" si="4"/>
        <v>4.09</v>
      </c>
      <c r="AA18" s="58">
        <v>4.09</v>
      </c>
      <c r="AB18" s="58"/>
      <c r="AC18" s="58"/>
      <c r="AD18" s="58"/>
      <c r="AE18" s="58"/>
      <c r="AF18" s="58"/>
      <c r="AG18" s="58"/>
      <c r="AH18" s="58"/>
      <c r="AI18" s="58"/>
      <c r="AJ18" s="58"/>
      <c r="AK18" s="58"/>
      <c r="AL18" s="58"/>
      <c r="AM18" s="58"/>
      <c r="AN18" s="58"/>
      <c r="AO18" s="58">
        <v>0.3</v>
      </c>
      <c r="AP18" s="58"/>
      <c r="AQ18" s="58"/>
      <c r="AR18" s="58"/>
      <c r="AS18" s="58"/>
      <c r="AT18" s="58"/>
      <c r="AU18" s="58">
        <v>0.3</v>
      </c>
      <c r="AV18" s="58"/>
      <c r="AW18" s="58"/>
      <c r="AX18" s="58"/>
      <c r="AY18" s="58"/>
      <c r="AZ18" s="58"/>
      <c r="BA18" s="58"/>
      <c r="BB18" s="58"/>
      <c r="BC18" s="58">
        <v>0</v>
      </c>
      <c r="BD18" s="16">
        <f t="shared" si="5"/>
        <v>36.489999999999995</v>
      </c>
      <c r="BE18" s="16">
        <f>N60-BD18</f>
        <v>-36.489999999999995</v>
      </c>
      <c r="BF18" s="16">
        <f t="shared" si="6"/>
        <v>1301.26</v>
      </c>
      <c r="BH18" s="171"/>
    </row>
    <row r="19" spans="1:60" ht="20.25" customHeight="1">
      <c r="A19" s="25" t="s">
        <v>385</v>
      </c>
      <c r="B19" s="174" t="s">
        <v>386</v>
      </c>
      <c r="C19" s="29" t="s">
        <v>312</v>
      </c>
      <c r="D19" s="189">
        <v>13.9</v>
      </c>
      <c r="E19" s="39">
        <f>SUM(F19:N19,P19)</f>
        <v>0</v>
      </c>
      <c r="F19" s="58"/>
      <c r="G19" s="58"/>
      <c r="H19" s="58"/>
      <c r="I19" s="58"/>
      <c r="J19" s="58"/>
      <c r="K19" s="58"/>
      <c r="L19" s="58"/>
      <c r="M19" s="58"/>
      <c r="N19" s="58"/>
      <c r="O19" s="54">
        <f>$D19-$BD19</f>
        <v>13.8</v>
      </c>
      <c r="P19" s="58"/>
      <c r="Q19" s="47">
        <f>SUM(R19:Z19,AL19:BB19)</f>
        <v>0.1</v>
      </c>
      <c r="R19" s="58"/>
      <c r="S19" s="58"/>
      <c r="T19" s="58"/>
      <c r="U19" s="58"/>
      <c r="V19" s="58"/>
      <c r="W19" s="58"/>
      <c r="X19" s="58"/>
      <c r="Y19" s="58"/>
      <c r="Z19" s="47">
        <f t="shared" si="4"/>
        <v>0</v>
      </c>
      <c r="AA19" s="58"/>
      <c r="AB19" s="58"/>
      <c r="AC19" s="58"/>
      <c r="AD19" s="58"/>
      <c r="AE19" s="58"/>
      <c r="AF19" s="58"/>
      <c r="AG19" s="58"/>
      <c r="AH19" s="58"/>
      <c r="AI19" s="58"/>
      <c r="AJ19" s="58"/>
      <c r="AK19" s="58"/>
      <c r="AL19" s="58"/>
      <c r="AM19" s="58"/>
      <c r="AN19" s="58"/>
      <c r="AO19" s="58">
        <v>0.1</v>
      </c>
      <c r="AP19" s="58"/>
      <c r="AQ19" s="58"/>
      <c r="AR19" s="58"/>
      <c r="AS19" s="58"/>
      <c r="AT19" s="58"/>
      <c r="AU19" s="58"/>
      <c r="AV19" s="58"/>
      <c r="AW19" s="58"/>
      <c r="AX19" s="58"/>
      <c r="AY19" s="58"/>
      <c r="AZ19" s="58"/>
      <c r="BA19" s="58"/>
      <c r="BB19" s="58"/>
      <c r="BC19" s="58">
        <v>0</v>
      </c>
      <c r="BD19" s="16">
        <f t="shared" si="5"/>
        <v>0.1</v>
      </c>
      <c r="BE19" s="16">
        <f>O60-BD19</f>
        <v>-0.1</v>
      </c>
      <c r="BF19" s="16">
        <f t="shared" si="6"/>
        <v>13.8</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5</v>
      </c>
      <c r="BF20" s="16">
        <f t="shared" si="6"/>
        <v>5</v>
      </c>
      <c r="BH20" s="171"/>
    </row>
    <row r="21" spans="1:60" s="170" customFormat="1" ht="20.25" customHeight="1">
      <c r="A21" s="172">
        <v>2</v>
      </c>
      <c r="B21" s="173" t="s">
        <v>389</v>
      </c>
      <c r="C21" s="150" t="s">
        <v>314</v>
      </c>
      <c r="D21" s="38">
        <f>SUM(D22:D30,D42:D58)</f>
        <v>238.46999999999997</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238.46999999999997</v>
      </c>
      <c r="R21" s="46">
        <f>SUM(R23:R30,R42:R58)</f>
        <v>0</v>
      </c>
      <c r="S21" s="46">
        <f>SUM(S22,S24:S30,S42:S58)</f>
        <v>0.2</v>
      </c>
      <c r="T21" s="46">
        <f>SUM(T22:T23,T25:T30,T42:T58)</f>
        <v>0</v>
      </c>
      <c r="U21" s="46">
        <f>SUM(U22:U24,U26:U30,U42:U58)</f>
        <v>0</v>
      </c>
      <c r="V21" s="46">
        <f>SUM(V22:V25,V27:V30,V42:V58)</f>
        <v>0</v>
      </c>
      <c r="W21" s="46">
        <f>SUM(W22:W26,W28:W30,W42:W58)</f>
        <v>0</v>
      </c>
      <c r="X21" s="46">
        <f>SUM(X22:X27,X29:X30,X42:X58)</f>
        <v>0</v>
      </c>
      <c r="Y21" s="46">
        <f>SUM(Y22:Y28,Y30,Y42:Y58)</f>
        <v>0</v>
      </c>
      <c r="Z21" s="47">
        <f t="shared" si="4"/>
        <v>1.02</v>
      </c>
      <c r="AA21" s="46">
        <f t="shared" ref="AA21:AK21" si="8">SUM(AA22:AA30,AA42:AA58)</f>
        <v>0.02</v>
      </c>
      <c r="AB21" s="46">
        <f t="shared" si="8"/>
        <v>0.5</v>
      </c>
      <c r="AC21" s="46">
        <f t="shared" si="8"/>
        <v>0</v>
      </c>
      <c r="AD21" s="46">
        <f t="shared" si="8"/>
        <v>0</v>
      </c>
      <c r="AE21" s="46">
        <f t="shared" si="8"/>
        <v>0.47</v>
      </c>
      <c r="AF21" s="46">
        <f t="shared" si="8"/>
        <v>0</v>
      </c>
      <c r="AG21" s="46">
        <f t="shared" si="8"/>
        <v>0.03</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74.44</v>
      </c>
      <c r="BF21" s="149">
        <f>SUM(BF22:BF30,BF42:BF58)</f>
        <v>312.90999999999997</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42.8</v>
      </c>
      <c r="BF22" s="16">
        <f t="shared" ref="BF22:BF29" si="9">SUM(D22,BE22)</f>
        <v>42.8</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0.2</v>
      </c>
      <c r="BF23" s="16">
        <f t="shared" si="9"/>
        <v>0.2</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190">
        <v>0.41</v>
      </c>
      <c r="E27" s="39">
        <f t="shared" si="10"/>
        <v>0</v>
      </c>
      <c r="F27" s="58"/>
      <c r="G27" s="58"/>
      <c r="H27" s="58"/>
      <c r="I27" s="58"/>
      <c r="J27" s="58"/>
      <c r="K27" s="58"/>
      <c r="L27" s="58"/>
      <c r="M27" s="58"/>
      <c r="N27" s="58"/>
      <c r="O27" s="58"/>
      <c r="P27" s="58"/>
      <c r="Q27" s="47">
        <f>SUM(R27:V27,X27:Z27,AL27:BB27)</f>
        <v>0</v>
      </c>
      <c r="R27" s="58"/>
      <c r="S27" s="58"/>
      <c r="T27" s="58"/>
      <c r="U27" s="58"/>
      <c r="V27" s="58"/>
      <c r="W27" s="54">
        <f>$D27-$BD27</f>
        <v>0.41</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1.02</v>
      </c>
      <c r="BF27" s="16">
        <f t="shared" si="9"/>
        <v>1.43</v>
      </c>
      <c r="BH27" s="171"/>
    </row>
    <row r="28" spans="1:60" ht="20.25" customHeight="1">
      <c r="A28" s="21" t="s">
        <v>402</v>
      </c>
      <c r="B28" s="25" t="s">
        <v>403</v>
      </c>
      <c r="C28" s="29" t="s">
        <v>321</v>
      </c>
      <c r="D28" s="190">
        <v>9.67</v>
      </c>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9.67</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4.18</v>
      </c>
      <c r="BF28" s="16">
        <f t="shared" si="9"/>
        <v>13.85</v>
      </c>
      <c r="BH28" s="171"/>
    </row>
    <row r="29" spans="1:60" ht="20.25" customHeight="1">
      <c r="A29" s="21" t="s">
        <v>404</v>
      </c>
      <c r="B29" s="25" t="s">
        <v>405</v>
      </c>
      <c r="C29" s="29" t="s">
        <v>322</v>
      </c>
      <c r="D29" s="58"/>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0</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0</v>
      </c>
      <c r="BF29" s="16">
        <f t="shared" si="9"/>
        <v>0</v>
      </c>
      <c r="BH29" s="171"/>
    </row>
    <row r="30" spans="1:60" ht="33" customHeight="1">
      <c r="A30" s="21" t="s">
        <v>406</v>
      </c>
      <c r="B30" s="22" t="s">
        <v>407</v>
      </c>
      <c r="C30" s="23" t="s">
        <v>323</v>
      </c>
      <c r="D30" s="39">
        <f>SUM(D31:D41)</f>
        <v>62.469999999999992</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0.5</v>
      </c>
      <c r="R30" s="47">
        <f>SUM(R31:R41)</f>
        <v>0</v>
      </c>
      <c r="S30" s="47">
        <f t="shared" ref="S30:Y30" si="13">SUM(S31:S41)</f>
        <v>0</v>
      </c>
      <c r="T30" s="47">
        <f t="shared" si="13"/>
        <v>0</v>
      </c>
      <c r="U30" s="47">
        <f t="shared" si="13"/>
        <v>0</v>
      </c>
      <c r="V30" s="47">
        <f t="shared" si="13"/>
        <v>0</v>
      </c>
      <c r="W30" s="47">
        <f t="shared" si="13"/>
        <v>0</v>
      </c>
      <c r="X30" s="47">
        <f t="shared" si="13"/>
        <v>0</v>
      </c>
      <c r="Y30" s="47">
        <f t="shared" si="13"/>
        <v>0</v>
      </c>
      <c r="Z30" s="54">
        <f>$D30-$BD30</f>
        <v>61.969999999999992</v>
      </c>
      <c r="AA30" s="47">
        <f>SUM(AA32:AA41)</f>
        <v>0</v>
      </c>
      <c r="AB30" s="47">
        <f>SUM(AB31,AB33:AB41)</f>
        <v>0</v>
      </c>
      <c r="AC30" s="47">
        <f>SUM(AC31:AC32,AC34:AC41)</f>
        <v>0</v>
      </c>
      <c r="AD30" s="47">
        <f>SUM(AD31:AD33,AD35:AD41)</f>
        <v>0</v>
      </c>
      <c r="AE30" s="47">
        <f>SUM(AE31:AE34,AE36:AE41)</f>
        <v>0.47</v>
      </c>
      <c r="AF30" s="47">
        <f>SUM(AF31:AF35,AF37:AF41)</f>
        <v>0</v>
      </c>
      <c r="AG30" s="47">
        <f>SUM(AG31:AG36,AG38:AG41)</f>
        <v>0.03</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0.5</v>
      </c>
      <c r="BE30" s="16">
        <f>Z60-BD30</f>
        <v>18.91</v>
      </c>
      <c r="BF30" s="16">
        <f>SUM(BF31:BF41)</f>
        <v>81.38</v>
      </c>
      <c r="BH30" s="171"/>
    </row>
    <row r="31" spans="1:60" ht="20.25" customHeight="1">
      <c r="A31" s="21" t="s">
        <v>408</v>
      </c>
      <c r="B31" s="25" t="s">
        <v>409</v>
      </c>
      <c r="C31" s="29" t="s">
        <v>324</v>
      </c>
      <c r="D31" s="58">
        <v>41.81</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41.81</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17.11</v>
      </c>
      <c r="BF31" s="16">
        <f t="shared" ref="BF31:BF59" si="17">SUM(D31,BE31)</f>
        <v>58.92</v>
      </c>
      <c r="BH31" s="171"/>
    </row>
    <row r="32" spans="1:60" ht="20.25" customHeight="1">
      <c r="A32" s="21" t="s">
        <v>410</v>
      </c>
      <c r="B32" s="174" t="s">
        <v>411</v>
      </c>
      <c r="C32" s="179" t="s">
        <v>325</v>
      </c>
      <c r="D32" s="58">
        <v>12.83</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12.83</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1</v>
      </c>
      <c r="BF32" s="16">
        <f t="shared" si="17"/>
        <v>13.83</v>
      </c>
      <c r="BH32" s="171"/>
    </row>
    <row r="33" spans="1:60" ht="20.25" customHeight="1">
      <c r="A33" s="21" t="s">
        <v>412</v>
      </c>
      <c r="B33" s="174" t="s">
        <v>413</v>
      </c>
      <c r="C33" s="29" t="s">
        <v>326</v>
      </c>
      <c r="D33" s="190">
        <v>0.01</v>
      </c>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0.01</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0.05</v>
      </c>
      <c r="BF33" s="16">
        <f t="shared" si="17"/>
        <v>6.0000000000000005E-2</v>
      </c>
      <c r="BH33" s="171"/>
    </row>
    <row r="34" spans="1:60" ht="20.25" customHeight="1">
      <c r="A34" s="21" t="s">
        <v>414</v>
      </c>
      <c r="B34" s="174" t="s">
        <v>415</v>
      </c>
      <c r="C34" s="29" t="s">
        <v>327</v>
      </c>
      <c r="D34" s="191">
        <v>0.04</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0.04</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0.04</v>
      </c>
      <c r="BH34" s="171"/>
    </row>
    <row r="35" spans="1:60" ht="20.25" customHeight="1">
      <c r="A35" s="21" t="s">
        <v>416</v>
      </c>
      <c r="B35" s="174" t="s">
        <v>417</v>
      </c>
      <c r="C35" s="29" t="s">
        <v>328</v>
      </c>
      <c r="D35" s="190">
        <v>0.9</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0.9</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0.47</v>
      </c>
      <c r="BF35" s="16">
        <f t="shared" si="17"/>
        <v>1.37</v>
      </c>
      <c r="BH35" s="171"/>
    </row>
    <row r="36" spans="1:60" ht="20.25" customHeight="1">
      <c r="A36" s="21" t="s">
        <v>418</v>
      </c>
      <c r="B36" s="174" t="s">
        <v>419</v>
      </c>
      <c r="C36" s="29" t="s">
        <v>329</v>
      </c>
      <c r="D36" s="190">
        <v>0.21</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0.21</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0.21</v>
      </c>
      <c r="BH36" s="171"/>
    </row>
    <row r="37" spans="1:60" ht="20.25" customHeight="1">
      <c r="A37" s="21" t="s">
        <v>420</v>
      </c>
      <c r="B37" s="174" t="s">
        <v>421</v>
      </c>
      <c r="C37" s="29" t="s">
        <v>330</v>
      </c>
      <c r="D37" s="190">
        <v>2.4300000000000002</v>
      </c>
      <c r="E37" s="39">
        <f t="shared" si="15"/>
        <v>0</v>
      </c>
      <c r="F37" s="58"/>
      <c r="G37" s="58"/>
      <c r="H37" s="58"/>
      <c r="I37" s="58"/>
      <c r="J37" s="58"/>
      <c r="K37" s="58"/>
      <c r="L37" s="58"/>
      <c r="M37" s="58"/>
      <c r="N37" s="58"/>
      <c r="O37" s="58"/>
      <c r="P37" s="58"/>
      <c r="Q37" s="47">
        <f t="shared" si="18"/>
        <v>0.47</v>
      </c>
      <c r="R37" s="58"/>
      <c r="S37" s="58"/>
      <c r="T37" s="58"/>
      <c r="U37" s="58"/>
      <c r="V37" s="58"/>
      <c r="W37" s="58"/>
      <c r="X37" s="58"/>
      <c r="Y37" s="58"/>
      <c r="Z37" s="47">
        <f>SUM(AA37:AF37,AH37:AK37)</f>
        <v>0.47</v>
      </c>
      <c r="AA37" s="58"/>
      <c r="AB37" s="58"/>
      <c r="AC37" s="58"/>
      <c r="AD37" s="58"/>
      <c r="AE37" s="58">
        <v>0.47</v>
      </c>
      <c r="AF37" s="58"/>
      <c r="AG37" s="54">
        <f>$D37-$BD37</f>
        <v>1.9600000000000002</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0.47</v>
      </c>
      <c r="BE37" s="16">
        <f>AG$60-BD37</f>
        <v>-0.18999999999999995</v>
      </c>
      <c r="BF37" s="16">
        <f t="shared" si="17"/>
        <v>2.2400000000000002</v>
      </c>
      <c r="BH37" s="171"/>
    </row>
    <row r="38" spans="1:60" ht="20.25" customHeight="1">
      <c r="A38" s="21" t="s">
        <v>422</v>
      </c>
      <c r="B38" s="174" t="s">
        <v>423</v>
      </c>
      <c r="C38" s="29" t="s">
        <v>331</v>
      </c>
      <c r="D38" s="190">
        <v>3.83</v>
      </c>
      <c r="E38" s="39">
        <f t="shared" si="15"/>
        <v>0</v>
      </c>
      <c r="F38" s="58"/>
      <c r="G38" s="58"/>
      <c r="H38" s="58"/>
      <c r="I38" s="58"/>
      <c r="J38" s="58"/>
      <c r="K38" s="58"/>
      <c r="L38" s="58"/>
      <c r="M38" s="58"/>
      <c r="N38" s="58"/>
      <c r="O38" s="58"/>
      <c r="P38" s="58"/>
      <c r="Q38" s="47">
        <f t="shared" si="18"/>
        <v>0.03</v>
      </c>
      <c r="R38" s="58"/>
      <c r="S38" s="58"/>
      <c r="T38" s="58"/>
      <c r="U38" s="58"/>
      <c r="V38" s="58"/>
      <c r="W38" s="58"/>
      <c r="X38" s="58"/>
      <c r="Y38" s="58"/>
      <c r="Z38" s="47">
        <f>SUM(AA38:AG38,AI38:AK38)</f>
        <v>0.03</v>
      </c>
      <c r="AA38" s="58"/>
      <c r="AB38" s="58"/>
      <c r="AC38" s="58"/>
      <c r="AD38" s="58"/>
      <c r="AE38" s="58"/>
      <c r="AF38" s="58"/>
      <c r="AG38" s="58">
        <v>0.03</v>
      </c>
      <c r="AH38" s="54">
        <f>$D38-$BD38</f>
        <v>3.8000000000000003</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0.03</v>
      </c>
      <c r="BE38" s="16">
        <f>AH$60-BD38</f>
        <v>0.47</v>
      </c>
      <c r="BF38" s="16">
        <f t="shared" si="17"/>
        <v>4.3</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191">
        <v>0.41</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0.41</v>
      </c>
      <c r="AL41" s="58"/>
      <c r="AM41" s="58"/>
      <c r="AN41" s="58"/>
      <c r="AO41" s="58"/>
      <c r="AP41" s="58"/>
      <c r="AQ41" s="58"/>
      <c r="AR41" s="58"/>
      <c r="AS41" s="58"/>
      <c r="AT41" s="58"/>
      <c r="AU41" s="58"/>
      <c r="AV41" s="58"/>
      <c r="AW41" s="58"/>
      <c r="AX41" s="58"/>
      <c r="AY41" s="58"/>
      <c r="AZ41" s="58"/>
      <c r="BA41" s="58"/>
      <c r="BB41" s="58"/>
      <c r="BC41" s="58"/>
      <c r="BD41" s="16">
        <f t="shared" si="16"/>
        <v>0</v>
      </c>
      <c r="BE41" s="16">
        <f>AK$60-BD41</f>
        <v>0</v>
      </c>
      <c r="BF41" s="16">
        <f t="shared" si="17"/>
        <v>0.41</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v>
      </c>
      <c r="BF42" s="16">
        <f t="shared" si="17"/>
        <v>0</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191">
        <v>0.46</v>
      </c>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0.46</v>
      </c>
      <c r="AO44" s="58"/>
      <c r="AP44" s="58"/>
      <c r="AQ44" s="58"/>
      <c r="AR44" s="58"/>
      <c r="AS44" s="58"/>
      <c r="AT44" s="58"/>
      <c r="AU44" s="58"/>
      <c r="AV44" s="58"/>
      <c r="AW44" s="58"/>
      <c r="AX44" s="58"/>
      <c r="AY44" s="58"/>
      <c r="AZ44" s="58"/>
      <c r="BA44" s="58"/>
      <c r="BB44" s="58"/>
      <c r="BC44" s="58"/>
      <c r="BD44" s="16">
        <f t="shared" si="16"/>
        <v>0</v>
      </c>
      <c r="BE44" s="16">
        <f>AN$60-BD44</f>
        <v>0.02</v>
      </c>
      <c r="BF44" s="16">
        <f t="shared" si="17"/>
        <v>0.48000000000000004</v>
      </c>
      <c r="BH44" s="171"/>
    </row>
    <row r="45" spans="1:60" ht="20.25" customHeight="1">
      <c r="A45" s="21" t="s">
        <v>436</v>
      </c>
      <c r="B45" s="25" t="s">
        <v>437</v>
      </c>
      <c r="C45" s="29" t="s">
        <v>338</v>
      </c>
      <c r="D45" s="190">
        <v>65.34</v>
      </c>
      <c r="E45" s="39">
        <f t="shared" si="15"/>
        <v>0</v>
      </c>
      <c r="F45" s="58"/>
      <c r="G45" s="58"/>
      <c r="H45" s="58"/>
      <c r="I45" s="58"/>
      <c r="J45" s="58"/>
      <c r="K45" s="58"/>
      <c r="L45" s="58"/>
      <c r="M45" s="58"/>
      <c r="N45" s="58"/>
      <c r="O45" s="58"/>
      <c r="P45" s="58"/>
      <c r="Q45" s="47">
        <f>SUM(R45:Z45,AL45:AN45,AP45:BB45)</f>
        <v>0</v>
      </c>
      <c r="R45" s="58"/>
      <c r="S45" s="58"/>
      <c r="T45" s="58"/>
      <c r="U45" s="58"/>
      <c r="V45" s="58"/>
      <c r="W45" s="58"/>
      <c r="X45" s="58"/>
      <c r="Y45" s="58"/>
      <c r="Z45" s="47">
        <f t="shared" si="19"/>
        <v>0</v>
      </c>
      <c r="AA45" s="58"/>
      <c r="AB45" s="58"/>
      <c r="AC45" s="58"/>
      <c r="AD45" s="58"/>
      <c r="AE45" s="58"/>
      <c r="AF45" s="58"/>
      <c r="AG45" s="58"/>
      <c r="AH45" s="58"/>
      <c r="AI45" s="58"/>
      <c r="AJ45" s="58"/>
      <c r="AK45" s="58"/>
      <c r="AL45" s="58"/>
      <c r="AM45" s="58"/>
      <c r="AN45" s="58"/>
      <c r="AO45" s="54">
        <f>$D45-$BD45</f>
        <v>65.34</v>
      </c>
      <c r="AP45" s="58"/>
      <c r="AQ45" s="58"/>
      <c r="AR45" s="58"/>
      <c r="AS45" s="58"/>
      <c r="AT45" s="58"/>
      <c r="AU45" s="58"/>
      <c r="AV45" s="58"/>
      <c r="AW45" s="58"/>
      <c r="AX45" s="58"/>
      <c r="AY45" s="58"/>
      <c r="AZ45" s="58"/>
      <c r="BA45" s="58"/>
      <c r="BB45" s="58"/>
      <c r="BC45" s="58">
        <v>0</v>
      </c>
      <c r="BD45" s="16">
        <f t="shared" si="16"/>
        <v>0</v>
      </c>
      <c r="BE45" s="16">
        <f>AO$60-BD45</f>
        <v>5.0999999999999996</v>
      </c>
      <c r="BF45" s="16">
        <f t="shared" si="17"/>
        <v>70.44</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190">
        <v>0.64</v>
      </c>
      <c r="E47" s="39">
        <f t="shared" si="15"/>
        <v>0</v>
      </c>
      <c r="F47" s="58"/>
      <c r="G47" s="58"/>
      <c r="H47" s="58"/>
      <c r="I47" s="58"/>
      <c r="J47" s="58"/>
      <c r="K47" s="58"/>
      <c r="L47" s="58"/>
      <c r="M47" s="58"/>
      <c r="N47" s="58"/>
      <c r="O47" s="58"/>
      <c r="P47" s="58"/>
      <c r="Q47" s="47">
        <f>SUM(R47:Z47,AL47:AP47,AR47:BB47)</f>
        <v>0.2</v>
      </c>
      <c r="R47" s="58"/>
      <c r="S47" s="58">
        <v>0.2</v>
      </c>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0.44</v>
      </c>
      <c r="AR47" s="58"/>
      <c r="AS47" s="58"/>
      <c r="AT47" s="58"/>
      <c r="AU47" s="58"/>
      <c r="AV47" s="58"/>
      <c r="AW47" s="58"/>
      <c r="AX47" s="58"/>
      <c r="AY47" s="58"/>
      <c r="AZ47" s="58"/>
      <c r="BA47" s="58"/>
      <c r="BB47" s="58"/>
      <c r="BC47" s="58"/>
      <c r="BD47" s="16">
        <f t="shared" si="16"/>
        <v>0.2</v>
      </c>
      <c r="BE47" s="16">
        <f>AQ$60-BD47</f>
        <v>-0.1</v>
      </c>
      <c r="BF47" s="16">
        <f t="shared" si="17"/>
        <v>0.54</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191">
        <v>0.22</v>
      </c>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0.22</v>
      </c>
      <c r="AU50" s="58">
        <v>0</v>
      </c>
      <c r="AV50" s="58">
        <v>0</v>
      </c>
      <c r="AW50" s="58">
        <v>0</v>
      </c>
      <c r="AX50" s="58">
        <v>0</v>
      </c>
      <c r="AY50" s="58">
        <v>0</v>
      </c>
      <c r="AZ50" s="58">
        <v>0</v>
      </c>
      <c r="BA50" s="58">
        <v>0</v>
      </c>
      <c r="BB50" s="58">
        <v>0</v>
      </c>
      <c r="BC50" s="58">
        <v>0</v>
      </c>
      <c r="BD50" s="16">
        <f t="shared" si="16"/>
        <v>0</v>
      </c>
      <c r="BE50" s="16">
        <f>AT$60-BD50</f>
        <v>1.4</v>
      </c>
      <c r="BF50" s="16">
        <f t="shared" si="17"/>
        <v>1.6199999999999999</v>
      </c>
      <c r="BH50" s="171"/>
    </row>
    <row r="51" spans="1:60" ht="31.15" customHeight="1">
      <c r="A51" s="21" t="s">
        <v>448</v>
      </c>
      <c r="B51" s="28" t="s">
        <v>449</v>
      </c>
      <c r="C51" s="29" t="s">
        <v>344</v>
      </c>
      <c r="D51" s="190">
        <v>6.57</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6.57</v>
      </c>
      <c r="AV51" s="58">
        <v>0</v>
      </c>
      <c r="AW51" s="58">
        <v>0</v>
      </c>
      <c r="AX51" s="58">
        <v>0</v>
      </c>
      <c r="AY51" s="58">
        <v>0</v>
      </c>
      <c r="AZ51" s="58">
        <v>0</v>
      </c>
      <c r="BA51" s="58">
        <v>0</v>
      </c>
      <c r="BB51" s="58">
        <v>0</v>
      </c>
      <c r="BC51" s="58">
        <v>0</v>
      </c>
      <c r="BD51" s="16">
        <f t="shared" si="16"/>
        <v>0</v>
      </c>
      <c r="BE51" s="16">
        <f>AU$60-BD51</f>
        <v>1.43</v>
      </c>
      <c r="BF51" s="16">
        <f t="shared" si="17"/>
        <v>8</v>
      </c>
      <c r="BH51" s="171"/>
    </row>
    <row r="52" spans="1:60" ht="20.25" customHeight="1">
      <c r="A52" s="21" t="s">
        <v>450</v>
      </c>
      <c r="B52" s="25" t="s">
        <v>451</v>
      </c>
      <c r="C52" s="29" t="s">
        <v>345</v>
      </c>
      <c r="D52" s="190">
        <v>1.37</v>
      </c>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1.37</v>
      </c>
      <c r="AW52" s="58">
        <v>0</v>
      </c>
      <c r="AX52" s="58">
        <v>0</v>
      </c>
      <c r="AY52" s="58">
        <v>0</v>
      </c>
      <c r="AZ52" s="58">
        <v>0</v>
      </c>
      <c r="BA52" s="58">
        <v>0</v>
      </c>
      <c r="BB52" s="58">
        <v>0</v>
      </c>
      <c r="BC52" s="58">
        <v>0</v>
      </c>
      <c r="BD52" s="16">
        <f t="shared" si="16"/>
        <v>0</v>
      </c>
      <c r="BE52" s="16">
        <f>AV$60-BD52</f>
        <v>0</v>
      </c>
      <c r="BF52" s="16">
        <f t="shared" si="17"/>
        <v>1.37</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71"/>
    </row>
    <row r="55" spans="1:60" ht="20.25" customHeight="1">
      <c r="A55" s="21" t="s">
        <v>456</v>
      </c>
      <c r="B55" s="174" t="s">
        <v>457</v>
      </c>
      <c r="C55" s="29" t="s">
        <v>348</v>
      </c>
      <c r="D55" s="191">
        <v>0.02</v>
      </c>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0.02</v>
      </c>
      <c r="AZ55" s="58"/>
      <c r="BA55" s="58"/>
      <c r="BB55" s="58"/>
      <c r="BC55" s="58"/>
      <c r="BD55" s="16">
        <f t="shared" si="16"/>
        <v>0</v>
      </c>
      <c r="BE55" s="16">
        <f>AY$60-BD55</f>
        <v>0</v>
      </c>
      <c r="BF55" s="16">
        <f t="shared" si="17"/>
        <v>0.02</v>
      </c>
      <c r="BH55" s="171"/>
    </row>
    <row r="56" spans="1:60" ht="20.25" customHeight="1">
      <c r="A56" s="21" t="s">
        <v>458</v>
      </c>
      <c r="B56" s="25" t="s">
        <v>459</v>
      </c>
      <c r="C56" s="29" t="s">
        <v>349</v>
      </c>
      <c r="D56" s="190">
        <v>91.3</v>
      </c>
      <c r="E56" s="39">
        <f t="shared" si="15"/>
        <v>0</v>
      </c>
      <c r="F56" s="58"/>
      <c r="G56" s="58"/>
      <c r="H56" s="58"/>
      <c r="I56" s="58"/>
      <c r="J56" s="58"/>
      <c r="K56" s="58"/>
      <c r="L56" s="58"/>
      <c r="M56" s="58"/>
      <c r="N56" s="58"/>
      <c r="O56" s="58"/>
      <c r="P56" s="58"/>
      <c r="Q56" s="47">
        <f>SUM(R56:Z56,AL56:AY56,BA56:BB56)</f>
        <v>0.52</v>
      </c>
      <c r="R56" s="58"/>
      <c r="S56" s="58"/>
      <c r="T56" s="58"/>
      <c r="U56" s="58"/>
      <c r="V56" s="58"/>
      <c r="W56" s="58"/>
      <c r="X56" s="58"/>
      <c r="Y56" s="58"/>
      <c r="Z56" s="47">
        <f t="shared" si="19"/>
        <v>0.52</v>
      </c>
      <c r="AA56" s="58">
        <v>0.02</v>
      </c>
      <c r="AB56" s="58">
        <v>0.5</v>
      </c>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90.78</v>
      </c>
      <c r="BA56" s="58"/>
      <c r="BB56" s="58"/>
      <c r="BC56" s="58"/>
      <c r="BD56" s="16">
        <f t="shared" si="16"/>
        <v>0.52</v>
      </c>
      <c r="BE56" s="16">
        <f>AZ$60-BD56</f>
        <v>-0.52</v>
      </c>
      <c r="BF56" s="16">
        <f t="shared" si="17"/>
        <v>90.78</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v>6.54</v>
      </c>
      <c r="E59" s="39">
        <f t="shared" si="15"/>
        <v>0</v>
      </c>
      <c r="F59" s="59"/>
      <c r="G59" s="59"/>
      <c r="H59" s="59"/>
      <c r="I59" s="59"/>
      <c r="J59" s="59"/>
      <c r="K59" s="59"/>
      <c r="L59" s="59"/>
      <c r="M59" s="59"/>
      <c r="N59" s="59"/>
      <c r="O59" s="59"/>
      <c r="P59" s="59"/>
      <c r="Q59" s="46">
        <f>SUM(R59:Z59,AL59:BB59)</f>
        <v>0.5</v>
      </c>
      <c r="R59" s="59"/>
      <c r="S59" s="59"/>
      <c r="T59" s="59"/>
      <c r="U59" s="59"/>
      <c r="V59" s="59"/>
      <c r="W59" s="59"/>
      <c r="X59" s="59"/>
      <c r="Y59" s="59"/>
      <c r="Z59" s="46">
        <f t="shared" si="19"/>
        <v>0.5</v>
      </c>
      <c r="AA59" s="59"/>
      <c r="AB59" s="59">
        <v>0.5</v>
      </c>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6.04</v>
      </c>
      <c r="BD59" s="16">
        <f>SUM(E59,Q59)</f>
        <v>0.5</v>
      </c>
      <c r="BE59" s="16">
        <f>BC$60-BD59</f>
        <v>-0.5</v>
      </c>
      <c r="BF59" s="16">
        <f t="shared" si="17"/>
        <v>6.04</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0</v>
      </c>
      <c r="L60" s="39">
        <f t="shared" si="20"/>
        <v>0</v>
      </c>
      <c r="M60" s="39">
        <f t="shared" si="20"/>
        <v>0</v>
      </c>
      <c r="N60" s="39">
        <f t="shared" si="20"/>
        <v>0</v>
      </c>
      <c r="O60" s="39">
        <f t="shared" si="20"/>
        <v>0</v>
      </c>
      <c r="P60" s="39">
        <f t="shared" si="20"/>
        <v>5</v>
      </c>
      <c r="Q60" s="47">
        <f>SUM(Q9,Q59)</f>
        <v>74.44</v>
      </c>
      <c r="R60" s="47">
        <f t="shared" si="20"/>
        <v>42.8</v>
      </c>
      <c r="S60" s="47">
        <f t="shared" si="20"/>
        <v>0.2</v>
      </c>
      <c r="T60" s="47">
        <f t="shared" si="20"/>
        <v>0</v>
      </c>
      <c r="U60" s="47">
        <f t="shared" si="20"/>
        <v>0</v>
      </c>
      <c r="V60" s="47">
        <f t="shared" si="20"/>
        <v>0</v>
      </c>
      <c r="W60" s="47">
        <f t="shared" si="20"/>
        <v>1.02</v>
      </c>
      <c r="X60" s="47">
        <f t="shared" si="20"/>
        <v>4.18</v>
      </c>
      <c r="Y60" s="47">
        <f t="shared" si="20"/>
        <v>0</v>
      </c>
      <c r="Z60" s="47">
        <f t="shared" si="20"/>
        <v>19.41</v>
      </c>
      <c r="AA60" s="47">
        <f t="shared" si="20"/>
        <v>17.11</v>
      </c>
      <c r="AB60" s="47">
        <f t="shared" si="20"/>
        <v>1</v>
      </c>
      <c r="AC60" s="47">
        <f t="shared" si="20"/>
        <v>0.05</v>
      </c>
      <c r="AD60" s="47">
        <f t="shared" si="20"/>
        <v>0</v>
      </c>
      <c r="AE60" s="47">
        <f t="shared" si="20"/>
        <v>0.47</v>
      </c>
      <c r="AF60" s="47">
        <f t="shared" si="20"/>
        <v>0</v>
      </c>
      <c r="AG60" s="47">
        <f t="shared" si="20"/>
        <v>0.28000000000000003</v>
      </c>
      <c r="AH60" s="47">
        <f t="shared" si="20"/>
        <v>0.5</v>
      </c>
      <c r="AI60" s="47">
        <f t="shared" si="20"/>
        <v>0</v>
      </c>
      <c r="AJ60" s="47">
        <f t="shared" si="20"/>
        <v>0</v>
      </c>
      <c r="AK60" s="47">
        <f t="shared" si="20"/>
        <v>0</v>
      </c>
      <c r="AL60" s="47">
        <f t="shared" si="20"/>
        <v>0</v>
      </c>
      <c r="AM60" s="47">
        <f t="shared" si="20"/>
        <v>0</v>
      </c>
      <c r="AN60" s="47">
        <f t="shared" si="20"/>
        <v>0.02</v>
      </c>
      <c r="AO60" s="47">
        <f t="shared" si="20"/>
        <v>5.0999999999999996</v>
      </c>
      <c r="AP60" s="47">
        <f t="shared" si="20"/>
        <v>0</v>
      </c>
      <c r="AQ60" s="47">
        <f t="shared" si="20"/>
        <v>0.1</v>
      </c>
      <c r="AR60" s="47">
        <f t="shared" si="20"/>
        <v>0</v>
      </c>
      <c r="AS60" s="47">
        <f t="shared" si="20"/>
        <v>0</v>
      </c>
      <c r="AT60" s="47">
        <f t="shared" si="20"/>
        <v>1.4</v>
      </c>
      <c r="AU60" s="47">
        <f t="shared" si="20"/>
        <v>1.43</v>
      </c>
      <c r="AV60" s="47">
        <f t="shared" si="20"/>
        <v>0</v>
      </c>
      <c r="AW60" s="47">
        <f t="shared" si="20"/>
        <v>0</v>
      </c>
      <c r="AX60" s="47">
        <f t="shared" si="20"/>
        <v>0</v>
      </c>
      <c r="AY60" s="47">
        <f t="shared" si="20"/>
        <v>0</v>
      </c>
      <c r="AZ60" s="47">
        <f t="shared" si="20"/>
        <v>0</v>
      </c>
      <c r="BA60" s="47">
        <f t="shared" si="20"/>
        <v>0</v>
      </c>
      <c r="BB60" s="47">
        <f t="shared" si="20"/>
        <v>0</v>
      </c>
      <c r="BC60" s="16"/>
      <c r="BD60" s="16">
        <f>SUM(BD9,BD21,BD59)</f>
        <v>74.44</v>
      </c>
      <c r="BE60" s="16"/>
      <c r="BF60" s="16"/>
    </row>
    <row r="61" spans="1:60" s="170" customFormat="1" ht="20.25" customHeight="1">
      <c r="A61" s="183"/>
      <c r="B61" s="184" t="s">
        <v>466</v>
      </c>
      <c r="C61" s="183"/>
      <c r="D61" s="149"/>
      <c r="E61" s="38">
        <f>$D9+E$60-$BD9</f>
        <v>2357.8000000000002</v>
      </c>
      <c r="F61" s="38">
        <f>$D10+F$60-$BD10</f>
        <v>185.7</v>
      </c>
      <c r="G61" s="38">
        <f>$D11+G$60-$BD11</f>
        <v>139.58000000000001</v>
      </c>
      <c r="H61" s="38">
        <f>$D12+H$60-$BD12</f>
        <v>46.12</v>
      </c>
      <c r="I61" s="38">
        <f>$D13+I$60-$BD13</f>
        <v>0</v>
      </c>
      <c r="J61" s="38">
        <f>$D14+J$60-$BD14</f>
        <v>339.96</v>
      </c>
      <c r="K61" s="38">
        <f>$D15+K$60-$BD15</f>
        <v>351.81</v>
      </c>
      <c r="L61" s="38">
        <f>$D16+L$60-$BD16</f>
        <v>160.27000000000001</v>
      </c>
      <c r="M61" s="38">
        <f>$D17+M$60-$BD17</f>
        <v>0</v>
      </c>
      <c r="N61" s="38">
        <f>$D18+N$60-$BD18</f>
        <v>1301.26</v>
      </c>
      <c r="O61" s="38">
        <f>$D19+O$60-$BD19</f>
        <v>13.8</v>
      </c>
      <c r="P61" s="38">
        <f>$D20+P$60-$BD20</f>
        <v>5</v>
      </c>
      <c r="Q61" s="46">
        <f>$D21+Q$60-$BD21</f>
        <v>312.90999999999997</v>
      </c>
      <c r="R61" s="46">
        <f>$D22+R$60-$BD22</f>
        <v>42.8</v>
      </c>
      <c r="S61" s="46">
        <f>$D23+S$60-$BD23</f>
        <v>0.2</v>
      </c>
      <c r="T61" s="46">
        <f>$D24+T$60-$BD24</f>
        <v>0</v>
      </c>
      <c r="U61" s="46">
        <f>$D25+U$60-$BD25</f>
        <v>0</v>
      </c>
      <c r="V61" s="46">
        <f>$D26+V$60-$BD26</f>
        <v>0</v>
      </c>
      <c r="W61" s="46">
        <f>$D27+W$60-$BD27</f>
        <v>1.43</v>
      </c>
      <c r="X61" s="46">
        <f>$D28+X$60-$BD28</f>
        <v>13.85</v>
      </c>
      <c r="Y61" s="46">
        <f>$D29+Y$60-$BD29</f>
        <v>0</v>
      </c>
      <c r="Z61" s="46">
        <f>$D30+Z$60-$BD30</f>
        <v>81.38</v>
      </c>
      <c r="AA61" s="46">
        <f>$D31+AA$60-$BD31</f>
        <v>58.92</v>
      </c>
      <c r="AB61" s="46">
        <f>$D32+AB$60-$BD32</f>
        <v>13.83</v>
      </c>
      <c r="AC61" s="46">
        <f>$D33+AC$60-$BD33</f>
        <v>6.0000000000000005E-2</v>
      </c>
      <c r="AD61" s="46">
        <f>$D34+AD$60-$BD34</f>
        <v>0.04</v>
      </c>
      <c r="AE61" s="46">
        <f>$D35+AE$60-$BD35</f>
        <v>1.37</v>
      </c>
      <c r="AF61" s="46">
        <f>$D36+AF$60-$BD36</f>
        <v>0.21</v>
      </c>
      <c r="AG61" s="46">
        <f>$D37+AG$60-$BD37</f>
        <v>2.2400000000000002</v>
      </c>
      <c r="AH61" s="46">
        <f>$D38+AH$60-$BD38</f>
        <v>4.3</v>
      </c>
      <c r="AI61" s="46">
        <f>$D39+AI$60-$BD39</f>
        <v>0</v>
      </c>
      <c r="AJ61" s="46">
        <f>$D40+AJ$60-$BD40</f>
        <v>0</v>
      </c>
      <c r="AK61" s="46">
        <f>$D41+AK$60-$BD41</f>
        <v>0.41</v>
      </c>
      <c r="AL61" s="46">
        <f>$D42+AL$60-$BD42</f>
        <v>0</v>
      </c>
      <c r="AM61" s="46">
        <f>$D43+AM$60-$BD43</f>
        <v>0</v>
      </c>
      <c r="AN61" s="46">
        <f>$D44+AN$60-$BD44</f>
        <v>0.48000000000000004</v>
      </c>
      <c r="AO61" s="46">
        <f>$D45+AO$60-$BD45</f>
        <v>70.44</v>
      </c>
      <c r="AP61" s="46">
        <f>$D46+AP$60-$BD46</f>
        <v>0</v>
      </c>
      <c r="AQ61" s="46">
        <f>$D47+AQ$60-$BD47</f>
        <v>0.54</v>
      </c>
      <c r="AR61" s="46">
        <f>$D48+AR$60-$BD48</f>
        <v>0</v>
      </c>
      <c r="AS61" s="46">
        <f>$D49+AS$60-$BD49</f>
        <v>0</v>
      </c>
      <c r="AT61" s="46">
        <f>$D50+AT$60-$BD50</f>
        <v>1.6199999999999999</v>
      </c>
      <c r="AU61" s="46">
        <f>$D51+AU$60-$BD51</f>
        <v>8</v>
      </c>
      <c r="AV61" s="46">
        <f>$D52+AV$60-$BD52</f>
        <v>1.37</v>
      </c>
      <c r="AW61" s="46">
        <f>$D53+AW$60-$BD53</f>
        <v>0</v>
      </c>
      <c r="AX61" s="46">
        <f>$D54+AX$60-$BD54</f>
        <v>0</v>
      </c>
      <c r="AY61" s="46">
        <f>$D55+AY$60-$BD55</f>
        <v>0.02</v>
      </c>
      <c r="AZ61" s="46">
        <f>$D56+AZ$60-$BD56</f>
        <v>90.78</v>
      </c>
      <c r="BA61" s="46">
        <f>$D57+BA$60-$BD57</f>
        <v>0</v>
      </c>
      <c r="BB61" s="46">
        <f>$D58+BB$60-$BD58</f>
        <v>0</v>
      </c>
      <c r="BC61" s="46">
        <f>$D59+BC$60-$BD59</f>
        <v>6.04</v>
      </c>
      <c r="BD61" s="149"/>
      <c r="BE61" s="149"/>
      <c r="BF61" s="149"/>
    </row>
    <row r="62" spans="1:60" s="185" customFormat="1" ht="12">
      <c r="D62" s="192"/>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93"/>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dimension ref="A1:BH63"/>
  <sheetViews>
    <sheetView showZeros="0" zoomScale="55" zoomScaleNormal="55" workbookViewId="0">
      <selection activeCell="X16" sqref="X16"/>
    </sheetView>
  </sheetViews>
  <sheetFormatPr defaultColWidth="8.109375" defaultRowHeight="15"/>
  <cols>
    <col min="1" max="1" width="4.77734375" style="155" customWidth="1"/>
    <col min="2" max="2" width="33.21875" style="155" customWidth="1"/>
    <col min="3" max="3" width="5.6640625" style="155" customWidth="1"/>
    <col min="4" max="4" width="9.21875" style="108" customWidth="1"/>
    <col min="5" max="5" width="8.109375" style="155" customWidth="1"/>
    <col min="6" max="6" width="6.33203125" style="155" customWidth="1"/>
    <col min="7" max="7" width="6" style="155" customWidth="1"/>
    <col min="8" max="8" width="5.77734375" style="155" customWidth="1"/>
    <col min="9" max="9" width="4.77734375" style="155" customWidth="1"/>
    <col min="10" max="11" width="6.5546875" style="155" customWidth="1"/>
    <col min="12" max="12" width="7" style="155" bestFit="1" customWidth="1"/>
    <col min="13" max="13" width="5.88671875" style="155" customWidth="1"/>
    <col min="14" max="14" width="7.88671875" style="155" bestFit="1"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3" width="4.77734375" style="155" customWidth="1"/>
    <col min="24" max="25" width="5.6640625" style="155" customWidth="1"/>
    <col min="26" max="26" width="7" style="155" bestFit="1" customWidth="1"/>
    <col min="27" max="27" width="5.44140625" style="155" customWidth="1"/>
    <col min="28" max="28" width="5.6640625" style="155" customWidth="1"/>
    <col min="29"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4.21875" style="155" customWidth="1"/>
    <col min="46" max="46" width="5.44140625" style="155" customWidth="1"/>
    <col min="47" max="47" width="5.6640625" style="155" customWidth="1"/>
    <col min="48" max="48" width="4.77734375" style="155" customWidth="1"/>
    <col min="49" max="49" width="5.33203125" style="155" customWidth="1"/>
    <col min="50" max="50" width="5.44140625" style="155" customWidth="1"/>
    <col min="51" max="51" width="5.21875" style="155" customWidth="1"/>
    <col min="52" max="52" width="6.6640625" style="155" customWidth="1"/>
    <col min="53" max="53" width="5.77734375" style="155" customWidth="1"/>
    <col min="54" max="54" width="5.21875" style="155" customWidth="1"/>
    <col min="55" max="55" width="5.7773437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1085</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6" customHeight="1">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3399.78</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3399.7799999999997</v>
      </c>
      <c r="BH8" s="171"/>
    </row>
    <row r="9" spans="1:60" s="170" customFormat="1" ht="20.25" customHeight="1">
      <c r="A9" s="172">
        <v>1</v>
      </c>
      <c r="B9" s="173" t="s">
        <v>366</v>
      </c>
      <c r="C9" s="150" t="s">
        <v>302</v>
      </c>
      <c r="D9" s="38">
        <f>SUM(D10,D14:D20)</f>
        <v>3013.17</v>
      </c>
      <c r="E9" s="38">
        <f>SUM(F10,J14,K15,L16,M17,N18,O19,P20,F9,J9:P9)</f>
        <v>2940.99</v>
      </c>
      <c r="F9" s="38">
        <f>SUM(F14,F15,F16,F17,F18,F19,F20)</f>
        <v>0</v>
      </c>
      <c r="G9" s="38">
        <f>SUM(G12:G20)</f>
        <v>0</v>
      </c>
      <c r="H9" s="38">
        <f>SUM(H11,H13:H20)</f>
        <v>0</v>
      </c>
      <c r="I9" s="38">
        <f>SUM(I11:I12,I14:I20)</f>
        <v>0</v>
      </c>
      <c r="J9" s="38">
        <f>SUM(J10,J15,J16,J17,J18,J19,J20)</f>
        <v>0</v>
      </c>
      <c r="K9" s="38">
        <f>SUM(K10,K14,K16,K17,K18,K19,K20)</f>
        <v>0</v>
      </c>
      <c r="L9" s="38">
        <f>SUM(L10,L14,L15,L17,L18,L19,L20)</f>
        <v>0</v>
      </c>
      <c r="M9" s="38">
        <f>SUM(M10,M14,M15,M17,M18,M19,M20)</f>
        <v>0</v>
      </c>
      <c r="N9" s="38">
        <f>SUM(N10,N14,N15,N16,N17,N19,N20)</f>
        <v>0</v>
      </c>
      <c r="O9" s="38">
        <f>SUM(O10,O14,O15,O16,O17,O18,O20)</f>
        <v>0</v>
      </c>
      <c r="P9" s="38">
        <f>SUM(P10,P14,P15,P16,P17,P18,P19)</f>
        <v>7</v>
      </c>
      <c r="Q9" s="46">
        <f t="shared" ref="Q9:BF9" si="0">SUM(Q10,Q14,Q15,Q16,Q17,Q18,Q19,Q20)</f>
        <v>72.180000000000007</v>
      </c>
      <c r="R9" s="46">
        <f>SUM(R10,R14,R15,R16,R17,R18,R19,R20)</f>
        <v>0</v>
      </c>
      <c r="S9" s="46">
        <f t="shared" si="0"/>
        <v>0</v>
      </c>
      <c r="T9" s="46">
        <f t="shared" si="0"/>
        <v>0</v>
      </c>
      <c r="U9" s="46">
        <f t="shared" si="0"/>
        <v>0</v>
      </c>
      <c r="V9" s="46">
        <f t="shared" si="0"/>
        <v>0</v>
      </c>
      <c r="W9" s="46">
        <f t="shared" si="0"/>
        <v>2.19</v>
      </c>
      <c r="X9" s="46">
        <f t="shared" si="0"/>
        <v>2.9</v>
      </c>
      <c r="Y9" s="46">
        <f t="shared" si="0"/>
        <v>25.66</v>
      </c>
      <c r="Z9" s="46">
        <f t="shared" si="0"/>
        <v>32.71</v>
      </c>
      <c r="AA9" s="46">
        <f t="shared" si="0"/>
        <v>21.81</v>
      </c>
      <c r="AB9" s="46">
        <f t="shared" si="0"/>
        <v>2.62</v>
      </c>
      <c r="AC9" s="46">
        <f t="shared" si="0"/>
        <v>6.1800000000000006</v>
      </c>
      <c r="AD9" s="46">
        <f t="shared" si="0"/>
        <v>0</v>
      </c>
      <c r="AE9" s="46">
        <f t="shared" si="0"/>
        <v>0</v>
      </c>
      <c r="AF9" s="46">
        <f t="shared" si="0"/>
        <v>0</v>
      </c>
      <c r="AG9" s="46">
        <f t="shared" si="0"/>
        <v>1.4500000000000002</v>
      </c>
      <c r="AH9" s="46">
        <f t="shared" si="0"/>
        <v>0.65</v>
      </c>
      <c r="AI9" s="46">
        <f t="shared" si="0"/>
        <v>0</v>
      </c>
      <c r="AJ9" s="46">
        <f t="shared" si="0"/>
        <v>0</v>
      </c>
      <c r="AK9" s="46">
        <f t="shared" si="0"/>
        <v>0</v>
      </c>
      <c r="AL9" s="46">
        <f t="shared" si="0"/>
        <v>0</v>
      </c>
      <c r="AM9" s="46">
        <f t="shared" si="0"/>
        <v>0</v>
      </c>
      <c r="AN9" s="46">
        <f t="shared" si="0"/>
        <v>0.02</v>
      </c>
      <c r="AO9" s="46">
        <f t="shared" si="0"/>
        <v>7.5</v>
      </c>
      <c r="AP9" s="46">
        <f t="shared" si="0"/>
        <v>0</v>
      </c>
      <c r="AQ9" s="46">
        <f t="shared" si="0"/>
        <v>0.1</v>
      </c>
      <c r="AR9" s="46">
        <f t="shared" si="0"/>
        <v>0</v>
      </c>
      <c r="AS9" s="46">
        <f t="shared" si="0"/>
        <v>0</v>
      </c>
      <c r="AT9" s="46">
        <f t="shared" si="0"/>
        <v>0.1</v>
      </c>
      <c r="AU9" s="46">
        <f t="shared" si="0"/>
        <v>1</v>
      </c>
      <c r="AV9" s="46">
        <f t="shared" si="0"/>
        <v>0</v>
      </c>
      <c r="AW9" s="46">
        <f t="shared" si="0"/>
        <v>0</v>
      </c>
      <c r="AX9" s="46">
        <f t="shared" si="0"/>
        <v>0</v>
      </c>
      <c r="AY9" s="46">
        <f t="shared" si="0"/>
        <v>0</v>
      </c>
      <c r="AZ9" s="46">
        <f t="shared" si="0"/>
        <v>0</v>
      </c>
      <c r="BA9" s="46">
        <f t="shared" si="0"/>
        <v>0</v>
      </c>
      <c r="BB9" s="46">
        <f t="shared" si="0"/>
        <v>0</v>
      </c>
      <c r="BC9" s="46">
        <f t="shared" si="0"/>
        <v>0</v>
      </c>
      <c r="BD9" s="47">
        <f>SUM(Q9,BC9)</f>
        <v>72.180000000000007</v>
      </c>
      <c r="BE9" s="46">
        <f t="shared" si="0"/>
        <v>-72.180000000000007</v>
      </c>
      <c r="BF9" s="46">
        <f t="shared" si="0"/>
        <v>2940.99</v>
      </c>
      <c r="BH9" s="171"/>
    </row>
    <row r="10" spans="1:60" ht="20.25" customHeight="1">
      <c r="A10" s="174" t="s">
        <v>367</v>
      </c>
      <c r="B10" s="21" t="s">
        <v>368</v>
      </c>
      <c r="C10" s="29" t="s">
        <v>303</v>
      </c>
      <c r="D10" s="39">
        <f>SUM(D11:D13)</f>
        <v>234.86</v>
      </c>
      <c r="E10" s="39">
        <f>SUM(J10:P10)</f>
        <v>0</v>
      </c>
      <c r="F10" s="54">
        <f>$D10-$BD10</f>
        <v>227.41000000000003</v>
      </c>
      <c r="G10" s="39">
        <f>SUM(G12:G13)</f>
        <v>0</v>
      </c>
      <c r="H10" s="39">
        <f>SUM(H11,H13)</f>
        <v>0</v>
      </c>
      <c r="I10" s="39">
        <f t="shared" ref="I10:P10" si="1">SUM(I11:I13)</f>
        <v>0</v>
      </c>
      <c r="J10" s="39">
        <f t="shared" si="1"/>
        <v>0</v>
      </c>
      <c r="K10" s="39">
        <f t="shared" si="1"/>
        <v>0</v>
      </c>
      <c r="L10" s="39">
        <f t="shared" si="1"/>
        <v>0</v>
      </c>
      <c r="M10" s="39">
        <f t="shared" si="1"/>
        <v>0</v>
      </c>
      <c r="N10" s="39">
        <f t="shared" si="1"/>
        <v>0</v>
      </c>
      <c r="O10" s="39">
        <f t="shared" si="1"/>
        <v>0</v>
      </c>
      <c r="P10" s="39">
        <f t="shared" si="1"/>
        <v>0</v>
      </c>
      <c r="Q10" s="47">
        <f>SUM(Q11:Q13)</f>
        <v>7.45</v>
      </c>
      <c r="R10" s="47">
        <f>SUM(R11:R13)</f>
        <v>0</v>
      </c>
      <c r="S10" s="47">
        <f t="shared" ref="S10:BF10" si="2">SUM(S11:S13)</f>
        <v>0</v>
      </c>
      <c r="T10" s="47">
        <f t="shared" si="2"/>
        <v>0</v>
      </c>
      <c r="U10" s="47">
        <f t="shared" si="2"/>
        <v>0</v>
      </c>
      <c r="V10" s="47">
        <f t="shared" si="2"/>
        <v>0</v>
      </c>
      <c r="W10" s="47">
        <f t="shared" si="2"/>
        <v>0.15</v>
      </c>
      <c r="X10" s="47">
        <f t="shared" si="2"/>
        <v>0</v>
      </c>
      <c r="Y10" s="47">
        <f t="shared" si="2"/>
        <v>0</v>
      </c>
      <c r="Z10" s="47">
        <f t="shared" si="2"/>
        <v>5.0999999999999996</v>
      </c>
      <c r="AA10" s="47">
        <f t="shared" si="2"/>
        <v>3.58</v>
      </c>
      <c r="AB10" s="47">
        <f t="shared" si="2"/>
        <v>0</v>
      </c>
      <c r="AC10" s="47">
        <f t="shared" si="2"/>
        <v>0.92</v>
      </c>
      <c r="AD10" s="47">
        <f t="shared" si="2"/>
        <v>0</v>
      </c>
      <c r="AE10" s="47">
        <f t="shared" si="2"/>
        <v>0</v>
      </c>
      <c r="AF10" s="47">
        <f t="shared" si="2"/>
        <v>0</v>
      </c>
      <c r="AG10" s="47">
        <f t="shared" si="2"/>
        <v>0.6</v>
      </c>
      <c r="AH10" s="47">
        <f t="shared" si="2"/>
        <v>0</v>
      </c>
      <c r="AI10" s="47">
        <f t="shared" si="2"/>
        <v>0</v>
      </c>
      <c r="AJ10" s="47">
        <f t="shared" si="2"/>
        <v>0</v>
      </c>
      <c r="AK10" s="47">
        <f t="shared" si="2"/>
        <v>0</v>
      </c>
      <c r="AL10" s="47">
        <f t="shared" si="2"/>
        <v>0</v>
      </c>
      <c r="AM10" s="47">
        <f t="shared" si="2"/>
        <v>0</v>
      </c>
      <c r="AN10" s="47">
        <f t="shared" si="2"/>
        <v>0</v>
      </c>
      <c r="AO10" s="47">
        <f t="shared" si="2"/>
        <v>2.2000000000000002</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7.45</v>
      </c>
      <c r="BE10" s="47">
        <f t="shared" si="2"/>
        <v>-7.45</v>
      </c>
      <c r="BF10" s="47">
        <f t="shared" si="2"/>
        <v>227.41</v>
      </c>
      <c r="BH10" s="171"/>
    </row>
    <row r="11" spans="1:60" ht="20.25" customHeight="1">
      <c r="A11" s="174" t="s">
        <v>369</v>
      </c>
      <c r="B11" s="175" t="s">
        <v>370</v>
      </c>
      <c r="C11" s="29" t="s">
        <v>304</v>
      </c>
      <c r="D11" s="188">
        <v>145.1</v>
      </c>
      <c r="E11" s="39">
        <f>SUM(H11:P11)</f>
        <v>0</v>
      </c>
      <c r="F11" s="58"/>
      <c r="G11" s="54">
        <f>$D11-$BD11</f>
        <v>139.60999999999999</v>
      </c>
      <c r="H11" s="58">
        <v>0</v>
      </c>
      <c r="I11" s="58">
        <v>0</v>
      </c>
      <c r="J11" s="58"/>
      <c r="K11" s="58"/>
      <c r="L11" s="58"/>
      <c r="M11" s="58"/>
      <c r="N11" s="58"/>
      <c r="O11" s="58"/>
      <c r="P11" s="58"/>
      <c r="Q11" s="47">
        <f>SUM(R11:Z11,AL11:BB11)</f>
        <v>5.49</v>
      </c>
      <c r="R11" s="58"/>
      <c r="S11" s="58"/>
      <c r="T11" s="58"/>
      <c r="U11" s="58"/>
      <c r="V11" s="58"/>
      <c r="W11" s="58">
        <v>0.15</v>
      </c>
      <c r="X11" s="58"/>
      <c r="Y11" s="58"/>
      <c r="Z11" s="47">
        <f>SUM(AA11:AK11)</f>
        <v>3.14</v>
      </c>
      <c r="AA11" s="58">
        <v>1.62</v>
      </c>
      <c r="AB11" s="58"/>
      <c r="AC11" s="58">
        <v>0.92</v>
      </c>
      <c r="AD11" s="58"/>
      <c r="AE11" s="58"/>
      <c r="AF11" s="58"/>
      <c r="AG11" s="58">
        <v>0.6</v>
      </c>
      <c r="AH11" s="58"/>
      <c r="AI11" s="58"/>
      <c r="AJ11" s="58"/>
      <c r="AK11" s="58"/>
      <c r="AL11" s="58"/>
      <c r="AM11" s="58"/>
      <c r="AN11" s="58"/>
      <c r="AO11" s="58">
        <v>2.2000000000000002</v>
      </c>
      <c r="AP11" s="58"/>
      <c r="AQ11" s="58"/>
      <c r="AR11" s="58"/>
      <c r="AS11" s="58"/>
      <c r="AT11" s="58"/>
      <c r="AU11" s="58"/>
      <c r="AV11" s="58"/>
      <c r="AW11" s="58"/>
      <c r="AX11" s="58"/>
      <c r="AY11" s="58"/>
      <c r="AZ11" s="58"/>
      <c r="BA11" s="58"/>
      <c r="BB11" s="58"/>
      <c r="BC11" s="58"/>
      <c r="BD11" s="16">
        <f>SUM(E11,Q11,BC11)</f>
        <v>5.49</v>
      </c>
      <c r="BE11" s="16">
        <f>G60-BD11</f>
        <v>-5.49</v>
      </c>
      <c r="BF11" s="16">
        <f>SUM(D11,BE11)</f>
        <v>139.60999999999999</v>
      </c>
      <c r="BH11" s="171"/>
    </row>
    <row r="12" spans="1:60" ht="20.25" customHeight="1">
      <c r="A12" s="174" t="s">
        <v>371</v>
      </c>
      <c r="B12" s="175" t="s">
        <v>372</v>
      </c>
      <c r="C12" s="29" t="s">
        <v>305</v>
      </c>
      <c r="D12" s="188">
        <v>89.76</v>
      </c>
      <c r="E12" s="39">
        <f>SUM(G12,I12:P12)</f>
        <v>0</v>
      </c>
      <c r="F12" s="58"/>
      <c r="G12" s="58"/>
      <c r="H12" s="54">
        <f>$D12-$BD12</f>
        <v>87.800000000000011</v>
      </c>
      <c r="I12" s="58"/>
      <c r="J12" s="58"/>
      <c r="K12" s="58"/>
      <c r="L12" s="58"/>
      <c r="M12" s="58"/>
      <c r="N12" s="58"/>
      <c r="O12" s="58"/>
      <c r="P12" s="58"/>
      <c r="Q12" s="47">
        <f t="shared" ref="Q12:Q17" si="3">SUM(R12:Z12,AL12:BB12)</f>
        <v>1.96</v>
      </c>
      <c r="R12" s="58"/>
      <c r="S12" s="58"/>
      <c r="T12" s="58"/>
      <c r="U12" s="58"/>
      <c r="V12" s="58"/>
      <c r="W12" s="58"/>
      <c r="X12" s="58"/>
      <c r="Y12" s="58"/>
      <c r="Z12" s="47">
        <f t="shared" ref="Z12:Z29" si="4">SUM(AA12:AK12)</f>
        <v>1.96</v>
      </c>
      <c r="AA12" s="58">
        <v>1.96</v>
      </c>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v>0</v>
      </c>
      <c r="BD12" s="16">
        <f t="shared" ref="BD12:BD20" si="5">SUM(E12,Q12,BC12)</f>
        <v>1.96</v>
      </c>
      <c r="BE12" s="16">
        <f>H60-BD12</f>
        <v>-1.96</v>
      </c>
      <c r="BF12" s="16">
        <f t="shared" ref="BF12:BF20" si="6">SUM(D12,BE12)</f>
        <v>87.800000000000011</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188">
        <v>230.77</v>
      </c>
      <c r="E14" s="39">
        <f>SUM(F14:G14,K14:P14)</f>
        <v>7</v>
      </c>
      <c r="F14" s="58"/>
      <c r="G14" s="58"/>
      <c r="H14" s="58"/>
      <c r="I14" s="58"/>
      <c r="J14" s="54">
        <f>$D14-$BD14</f>
        <v>210.62</v>
      </c>
      <c r="K14" s="58"/>
      <c r="L14" s="58"/>
      <c r="M14" s="58"/>
      <c r="N14" s="58"/>
      <c r="O14" s="58"/>
      <c r="P14" s="58">
        <v>7</v>
      </c>
      <c r="Q14" s="47">
        <f t="shared" si="3"/>
        <v>13.150000000000002</v>
      </c>
      <c r="R14" s="58"/>
      <c r="S14" s="58"/>
      <c r="T14" s="58"/>
      <c r="U14" s="58"/>
      <c r="V14" s="58"/>
      <c r="W14" s="58">
        <v>1.04</v>
      </c>
      <c r="X14" s="58"/>
      <c r="Y14" s="58"/>
      <c r="Z14" s="47">
        <f t="shared" si="4"/>
        <v>10.610000000000001</v>
      </c>
      <c r="AA14" s="58">
        <v>4.8600000000000003</v>
      </c>
      <c r="AB14" s="58">
        <v>1.6</v>
      </c>
      <c r="AC14" s="58">
        <v>4.1500000000000004</v>
      </c>
      <c r="AD14" s="58"/>
      <c r="AE14" s="58"/>
      <c r="AF14" s="58"/>
      <c r="AG14" s="58"/>
      <c r="AH14" s="58"/>
      <c r="AI14" s="58"/>
      <c r="AJ14" s="58"/>
      <c r="AK14" s="58"/>
      <c r="AL14" s="58"/>
      <c r="AM14" s="58"/>
      <c r="AN14" s="58"/>
      <c r="AO14" s="58">
        <v>1.5</v>
      </c>
      <c r="AP14" s="58"/>
      <c r="AQ14" s="58"/>
      <c r="AR14" s="58"/>
      <c r="AS14" s="58"/>
      <c r="AT14" s="58"/>
      <c r="AU14" s="58"/>
      <c r="AV14" s="58"/>
      <c r="AW14" s="58"/>
      <c r="AX14" s="58"/>
      <c r="AY14" s="58"/>
      <c r="AZ14" s="58"/>
      <c r="BA14" s="58"/>
      <c r="BB14" s="58"/>
      <c r="BC14" s="58">
        <v>0</v>
      </c>
      <c r="BD14" s="16">
        <f t="shared" si="5"/>
        <v>20.150000000000002</v>
      </c>
      <c r="BE14" s="16">
        <f>J60-BD14</f>
        <v>-20.150000000000002</v>
      </c>
      <c r="BF14" s="16">
        <f t="shared" si="6"/>
        <v>210.62</v>
      </c>
      <c r="BH14" s="171"/>
    </row>
    <row r="15" spans="1:60" ht="20.25" customHeight="1">
      <c r="A15" s="21" t="s">
        <v>377</v>
      </c>
      <c r="B15" s="25" t="s">
        <v>378</v>
      </c>
      <c r="C15" s="29" t="s">
        <v>308</v>
      </c>
      <c r="D15" s="188">
        <v>702.72</v>
      </c>
      <c r="E15" s="39">
        <f>SUM(F15:J15,L15:P15)</f>
        <v>0</v>
      </c>
      <c r="F15" s="58"/>
      <c r="G15" s="58"/>
      <c r="H15" s="58"/>
      <c r="I15" s="58"/>
      <c r="J15" s="58"/>
      <c r="K15" s="54">
        <f>$D15-$BD15</f>
        <v>683.71</v>
      </c>
      <c r="L15" s="58"/>
      <c r="M15" s="58"/>
      <c r="N15" s="58"/>
      <c r="O15" s="58"/>
      <c r="P15" s="58"/>
      <c r="Q15" s="47">
        <f t="shared" si="3"/>
        <v>19.010000000000002</v>
      </c>
      <c r="R15" s="58"/>
      <c r="S15" s="58"/>
      <c r="T15" s="58"/>
      <c r="U15" s="58"/>
      <c r="V15" s="58"/>
      <c r="W15" s="58">
        <v>1</v>
      </c>
      <c r="X15" s="58">
        <v>2.9</v>
      </c>
      <c r="Y15" s="58"/>
      <c r="Z15" s="47">
        <f t="shared" si="4"/>
        <v>11.739999999999998</v>
      </c>
      <c r="AA15" s="58">
        <v>10.28</v>
      </c>
      <c r="AB15" s="58">
        <v>0.68</v>
      </c>
      <c r="AC15" s="58">
        <v>0.03</v>
      </c>
      <c r="AD15" s="58"/>
      <c r="AE15" s="58"/>
      <c r="AF15" s="58"/>
      <c r="AG15" s="58">
        <v>0.75</v>
      </c>
      <c r="AH15" s="58"/>
      <c r="AI15" s="58"/>
      <c r="AJ15" s="58"/>
      <c r="AK15" s="58"/>
      <c r="AL15" s="58"/>
      <c r="AM15" s="58"/>
      <c r="AN15" s="58">
        <v>0.02</v>
      </c>
      <c r="AO15" s="58">
        <v>2.15</v>
      </c>
      <c r="AP15" s="58"/>
      <c r="AQ15" s="58">
        <v>0.1</v>
      </c>
      <c r="AR15" s="58"/>
      <c r="AS15" s="58"/>
      <c r="AT15" s="58">
        <v>0.1</v>
      </c>
      <c r="AU15" s="58">
        <v>1</v>
      </c>
      <c r="AV15" s="58"/>
      <c r="AW15" s="58"/>
      <c r="AX15" s="58"/>
      <c r="AY15" s="58"/>
      <c r="AZ15" s="58"/>
      <c r="BA15" s="58"/>
      <c r="BB15" s="58"/>
      <c r="BC15" s="58">
        <v>0</v>
      </c>
      <c r="BD15" s="16">
        <f t="shared" si="5"/>
        <v>19.010000000000002</v>
      </c>
      <c r="BE15" s="16">
        <f>K60-BD15</f>
        <v>-19.010000000000002</v>
      </c>
      <c r="BF15" s="16">
        <f t="shared" si="6"/>
        <v>683.71</v>
      </c>
      <c r="BH15" s="171"/>
    </row>
    <row r="16" spans="1:60" ht="20.25" customHeight="1">
      <c r="A16" s="21" t="s">
        <v>379</v>
      </c>
      <c r="B16" s="21" t="s">
        <v>380</v>
      </c>
      <c r="C16" s="176" t="s">
        <v>309</v>
      </c>
      <c r="D16" s="58"/>
      <c r="E16" s="39">
        <f>SUM(F16:K16,M16:P16)</f>
        <v>0</v>
      </c>
      <c r="F16" s="58"/>
      <c r="G16" s="58"/>
      <c r="H16" s="58"/>
      <c r="I16" s="58"/>
      <c r="J16" s="58"/>
      <c r="K16" s="58"/>
      <c r="L16" s="54">
        <f>$D16-$BD16</f>
        <v>0</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0</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189">
        <v>1787.07</v>
      </c>
      <c r="E18" s="39">
        <f>SUM(F18:M18,O18:P18)</f>
        <v>0</v>
      </c>
      <c r="F18" s="58"/>
      <c r="G18" s="58"/>
      <c r="H18" s="58"/>
      <c r="I18" s="58"/>
      <c r="J18" s="58"/>
      <c r="K18" s="58"/>
      <c r="L18" s="58"/>
      <c r="M18" s="58"/>
      <c r="N18" s="54">
        <f>$D18-$BD18</f>
        <v>1756.28</v>
      </c>
      <c r="O18" s="58"/>
      <c r="P18" s="58"/>
      <c r="Q18" s="47">
        <f>SUM(R18:Z18,AL18:BB18)</f>
        <v>30.79</v>
      </c>
      <c r="R18" s="58"/>
      <c r="S18" s="58"/>
      <c r="T18" s="58"/>
      <c r="U18" s="58"/>
      <c r="V18" s="58"/>
      <c r="W18" s="58"/>
      <c r="X18" s="58"/>
      <c r="Y18" s="58">
        <v>25.66</v>
      </c>
      <c r="Z18" s="47">
        <f t="shared" si="4"/>
        <v>4.4799999999999995</v>
      </c>
      <c r="AA18" s="58">
        <v>3.09</v>
      </c>
      <c r="AB18" s="58">
        <v>0.34</v>
      </c>
      <c r="AC18" s="58">
        <v>1.05</v>
      </c>
      <c r="AD18" s="58"/>
      <c r="AE18" s="58"/>
      <c r="AF18" s="58"/>
      <c r="AG18" s="58"/>
      <c r="AH18" s="58"/>
      <c r="AI18" s="58"/>
      <c r="AJ18" s="58"/>
      <c r="AK18" s="58"/>
      <c r="AL18" s="58"/>
      <c r="AM18" s="58"/>
      <c r="AN18" s="58"/>
      <c r="AO18" s="58">
        <v>0.65</v>
      </c>
      <c r="AP18" s="58"/>
      <c r="AQ18" s="58"/>
      <c r="AR18" s="58"/>
      <c r="AS18" s="58"/>
      <c r="AT18" s="58"/>
      <c r="AU18" s="58"/>
      <c r="AV18" s="58"/>
      <c r="AW18" s="58"/>
      <c r="AX18" s="58"/>
      <c r="AY18" s="58"/>
      <c r="AZ18" s="58"/>
      <c r="BA18" s="58"/>
      <c r="BB18" s="58"/>
      <c r="BC18" s="58">
        <v>0</v>
      </c>
      <c r="BD18" s="16">
        <f t="shared" si="5"/>
        <v>30.79</v>
      </c>
      <c r="BE18" s="16">
        <f>N60-BD18</f>
        <v>-30.79</v>
      </c>
      <c r="BF18" s="16">
        <f t="shared" si="6"/>
        <v>1756.28</v>
      </c>
      <c r="BH18" s="171"/>
    </row>
    <row r="19" spans="1:60" ht="20.25" customHeight="1">
      <c r="A19" s="25" t="s">
        <v>385</v>
      </c>
      <c r="B19" s="174" t="s">
        <v>386</v>
      </c>
      <c r="C19" s="29" t="s">
        <v>312</v>
      </c>
      <c r="D19" s="189">
        <v>57.75</v>
      </c>
      <c r="E19" s="39">
        <f>SUM(F19:N19,P19)</f>
        <v>0</v>
      </c>
      <c r="F19" s="58"/>
      <c r="G19" s="58"/>
      <c r="H19" s="58"/>
      <c r="I19" s="58"/>
      <c r="J19" s="58"/>
      <c r="K19" s="58"/>
      <c r="L19" s="58"/>
      <c r="M19" s="58"/>
      <c r="N19" s="58"/>
      <c r="O19" s="54">
        <f>$D19-$BD19</f>
        <v>55.97</v>
      </c>
      <c r="P19" s="58"/>
      <c r="Q19" s="47">
        <f>SUM(R19:Z19,AL19:BB19)</f>
        <v>1.78</v>
      </c>
      <c r="R19" s="58"/>
      <c r="S19" s="58"/>
      <c r="T19" s="58"/>
      <c r="U19" s="58"/>
      <c r="V19" s="58"/>
      <c r="W19" s="58"/>
      <c r="X19" s="58"/>
      <c r="Y19" s="58"/>
      <c r="Z19" s="47">
        <f t="shared" si="4"/>
        <v>0.78</v>
      </c>
      <c r="AA19" s="58"/>
      <c r="AB19" s="58"/>
      <c r="AC19" s="58">
        <v>0.03</v>
      </c>
      <c r="AD19" s="58"/>
      <c r="AE19" s="58"/>
      <c r="AF19" s="58"/>
      <c r="AG19" s="58">
        <v>0.1</v>
      </c>
      <c r="AH19" s="58">
        <v>0.65</v>
      </c>
      <c r="AI19" s="58"/>
      <c r="AJ19" s="58"/>
      <c r="AK19" s="58"/>
      <c r="AL19" s="58"/>
      <c r="AM19" s="58"/>
      <c r="AN19" s="58"/>
      <c r="AO19" s="58">
        <v>1</v>
      </c>
      <c r="AP19" s="58"/>
      <c r="AQ19" s="58"/>
      <c r="AR19" s="58"/>
      <c r="AS19" s="58"/>
      <c r="AT19" s="58"/>
      <c r="AU19" s="58"/>
      <c r="AV19" s="58"/>
      <c r="AW19" s="58"/>
      <c r="AX19" s="58"/>
      <c r="AY19" s="58"/>
      <c r="AZ19" s="58"/>
      <c r="BA19" s="58"/>
      <c r="BB19" s="58"/>
      <c r="BC19" s="58">
        <v>0</v>
      </c>
      <c r="BD19" s="16">
        <f t="shared" si="5"/>
        <v>1.78</v>
      </c>
      <c r="BE19" s="16">
        <f>O60-BD19</f>
        <v>-1.78</v>
      </c>
      <c r="BF19" s="16">
        <f t="shared" si="6"/>
        <v>55.97</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7</v>
      </c>
      <c r="BF20" s="16">
        <f t="shared" si="6"/>
        <v>7</v>
      </c>
      <c r="BH20" s="171"/>
    </row>
    <row r="21" spans="1:60" s="170" customFormat="1" ht="20.25" customHeight="1">
      <c r="A21" s="172">
        <v>2</v>
      </c>
      <c r="B21" s="173" t="s">
        <v>389</v>
      </c>
      <c r="C21" s="150" t="s">
        <v>314</v>
      </c>
      <c r="D21" s="38">
        <f>SUM(D22:D30,D42:D58)</f>
        <v>354.48</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354.48</v>
      </c>
      <c r="R21" s="46">
        <f>SUM(R23:R30,R42:R58)</f>
        <v>0</v>
      </c>
      <c r="S21" s="46">
        <f>SUM(S22,S24:S30,S42:S58)</f>
        <v>0.1</v>
      </c>
      <c r="T21" s="46">
        <f>SUM(T22:T23,T25:T30,T42:T58)</f>
        <v>0</v>
      </c>
      <c r="U21" s="46">
        <f>SUM(U22:U24,U26:U30,U42:U58)</f>
        <v>0</v>
      </c>
      <c r="V21" s="46">
        <f>SUM(V22:V25,V27:V30,V42:V58)</f>
        <v>0</v>
      </c>
      <c r="W21" s="46">
        <f>SUM(W22:W26,W28:W30,W42:W58)</f>
        <v>0.09</v>
      </c>
      <c r="X21" s="46">
        <f>SUM(X22:X27,X29:X30,X42:X58)</f>
        <v>0</v>
      </c>
      <c r="Y21" s="46">
        <f>SUM(Y22:Y28,Y30,Y42:Y58)</f>
        <v>0</v>
      </c>
      <c r="Z21" s="47">
        <f t="shared" si="4"/>
        <v>0.21000000000000002</v>
      </c>
      <c r="AA21" s="46">
        <f t="shared" ref="AA21:AK21" si="8">SUM(AA22:AA30,AA42:AA58)</f>
        <v>0.17</v>
      </c>
      <c r="AB21" s="46">
        <f t="shared" si="8"/>
        <v>0.04</v>
      </c>
      <c r="AC21" s="46">
        <f t="shared" si="8"/>
        <v>0</v>
      </c>
      <c r="AD21" s="46">
        <f t="shared" si="8"/>
        <v>0</v>
      </c>
      <c r="AE21" s="46">
        <f t="shared" si="8"/>
        <v>0</v>
      </c>
      <c r="AF21" s="46">
        <f t="shared" si="8"/>
        <v>0</v>
      </c>
      <c r="AG21" s="46">
        <f t="shared" si="8"/>
        <v>0</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1.35</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72.180000000000007</v>
      </c>
      <c r="BF21" s="149">
        <f>SUM(BF22:BF30,BF42:BF58)</f>
        <v>426.65999999999997</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190">
        <v>0.34</v>
      </c>
      <c r="E23" s="39">
        <f t="shared" ref="E23:E29" si="10">SUM(F23:P23)</f>
        <v>0</v>
      </c>
      <c r="F23" s="58"/>
      <c r="G23" s="58"/>
      <c r="H23" s="58"/>
      <c r="I23" s="58"/>
      <c r="J23" s="58"/>
      <c r="K23" s="58"/>
      <c r="L23" s="58"/>
      <c r="M23" s="58"/>
      <c r="N23" s="58"/>
      <c r="O23" s="58"/>
      <c r="P23" s="58"/>
      <c r="Q23" s="47">
        <f>SUM(R23,T23:Z23,AL23:BB23)</f>
        <v>0</v>
      </c>
      <c r="R23" s="58"/>
      <c r="S23" s="54">
        <f>$D23-$BD23</f>
        <v>0.34</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0.44000000000000006</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190">
        <v>0.23</v>
      </c>
      <c r="E27" s="39">
        <f t="shared" si="10"/>
        <v>0</v>
      </c>
      <c r="F27" s="58"/>
      <c r="G27" s="58"/>
      <c r="H27" s="58"/>
      <c r="I27" s="58"/>
      <c r="J27" s="58"/>
      <c r="K27" s="58"/>
      <c r="L27" s="58"/>
      <c r="M27" s="58"/>
      <c r="N27" s="58"/>
      <c r="O27" s="58"/>
      <c r="P27" s="58"/>
      <c r="Q27" s="47">
        <f>SUM(R27:V27,X27:Z27,AL27:BB27)</f>
        <v>0</v>
      </c>
      <c r="R27" s="58"/>
      <c r="S27" s="58"/>
      <c r="T27" s="58"/>
      <c r="U27" s="58"/>
      <c r="V27" s="58"/>
      <c r="W27" s="54">
        <f>$D27-$BD27</f>
        <v>0.23</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2.2799999999999998</v>
      </c>
      <c r="BF27" s="16">
        <f t="shared" si="9"/>
        <v>2.5099999999999998</v>
      </c>
      <c r="BH27" s="171"/>
    </row>
    <row r="28" spans="1:60" ht="20.25" customHeight="1">
      <c r="A28" s="21" t="s">
        <v>402</v>
      </c>
      <c r="B28" s="25" t="s">
        <v>403</v>
      </c>
      <c r="C28" s="29" t="s">
        <v>321</v>
      </c>
      <c r="D28" s="190">
        <v>1.25</v>
      </c>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1.25</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2.9</v>
      </c>
      <c r="BF28" s="16">
        <f t="shared" si="9"/>
        <v>4.1500000000000004</v>
      </c>
      <c r="BH28" s="171"/>
    </row>
    <row r="29" spans="1:60" ht="20.25" customHeight="1">
      <c r="A29" s="21" t="s">
        <v>404</v>
      </c>
      <c r="B29" s="25" t="s">
        <v>405</v>
      </c>
      <c r="C29" s="29" t="s">
        <v>322</v>
      </c>
      <c r="D29" s="190">
        <v>11.27</v>
      </c>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11.27</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25.66</v>
      </c>
      <c r="BF29" s="16">
        <f t="shared" si="9"/>
        <v>36.93</v>
      </c>
      <c r="BH29" s="171"/>
    </row>
    <row r="30" spans="1:60" ht="38.450000000000003" customHeight="1">
      <c r="A30" s="21" t="s">
        <v>406</v>
      </c>
      <c r="B30" s="22" t="s">
        <v>407</v>
      </c>
      <c r="C30" s="23" t="s">
        <v>323</v>
      </c>
      <c r="D30" s="39">
        <f>SUM(D31:D41)</f>
        <v>102.72</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0.83000000000000007</v>
      </c>
      <c r="R30" s="47">
        <f>SUM(R31:R41)</f>
        <v>0</v>
      </c>
      <c r="S30" s="47">
        <f t="shared" ref="S30:Y30" si="13">SUM(S31:S41)</f>
        <v>0</v>
      </c>
      <c r="T30" s="47">
        <f t="shared" si="13"/>
        <v>0</v>
      </c>
      <c r="U30" s="47">
        <f t="shared" si="13"/>
        <v>0</v>
      </c>
      <c r="V30" s="47">
        <f t="shared" si="13"/>
        <v>0</v>
      </c>
      <c r="W30" s="47">
        <f t="shared" si="13"/>
        <v>0.09</v>
      </c>
      <c r="X30" s="47">
        <f t="shared" si="13"/>
        <v>0</v>
      </c>
      <c r="Y30" s="47">
        <f t="shared" si="13"/>
        <v>0</v>
      </c>
      <c r="Z30" s="54">
        <f>$D30-$BD30</f>
        <v>101.89</v>
      </c>
      <c r="AA30" s="47">
        <f>SUM(AA32:AA41)</f>
        <v>0.1</v>
      </c>
      <c r="AB30" s="47">
        <f>SUM(AB31,AB33:AB41)</f>
        <v>0.04</v>
      </c>
      <c r="AC30" s="47">
        <f>SUM(AC31:AC32,AC34:AC41)</f>
        <v>0</v>
      </c>
      <c r="AD30" s="47">
        <f>SUM(AD31:AD33,AD35:AD41)</f>
        <v>0</v>
      </c>
      <c r="AE30" s="47">
        <f>SUM(AE31:AE34,AE36:AE41)</f>
        <v>0</v>
      </c>
      <c r="AF30" s="47">
        <f>SUM(AF31:AF35,AF37:AF41)</f>
        <v>0</v>
      </c>
      <c r="AG30" s="47">
        <f>SUM(AG31:AG36,AG38:AG41)</f>
        <v>0</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0.60000000000000009</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0.83000000000000007</v>
      </c>
      <c r="BE30" s="16">
        <f>Z60-BD30</f>
        <v>32.090000000000003</v>
      </c>
      <c r="BF30" s="16">
        <f>SUM(BF31:BF41)</f>
        <v>134.80999999999997</v>
      </c>
      <c r="BH30" s="171"/>
    </row>
    <row r="31" spans="1:60" ht="20.25" customHeight="1">
      <c r="A31" s="21" t="s">
        <v>408</v>
      </c>
      <c r="B31" s="25" t="s">
        <v>409</v>
      </c>
      <c r="C31" s="29" t="s">
        <v>324</v>
      </c>
      <c r="D31" s="58">
        <v>50.37</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50.37</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21.98</v>
      </c>
      <c r="BF31" s="16">
        <f t="shared" ref="BF31:BF59" si="17">SUM(D31,BE31)</f>
        <v>72.349999999999994</v>
      </c>
      <c r="BH31" s="171"/>
    </row>
    <row r="32" spans="1:60" ht="20.25" customHeight="1">
      <c r="A32" s="21" t="s">
        <v>410</v>
      </c>
      <c r="B32" s="174" t="s">
        <v>411</v>
      </c>
      <c r="C32" s="179" t="s">
        <v>325</v>
      </c>
      <c r="D32" s="58">
        <v>37.72</v>
      </c>
      <c r="E32" s="39">
        <f t="shared" si="15"/>
        <v>0</v>
      </c>
      <c r="F32" s="58"/>
      <c r="G32" s="58"/>
      <c r="H32" s="58"/>
      <c r="I32" s="58"/>
      <c r="J32" s="58"/>
      <c r="K32" s="58"/>
      <c r="L32" s="58"/>
      <c r="M32" s="58"/>
      <c r="N32" s="58"/>
      <c r="O32" s="58"/>
      <c r="P32" s="58"/>
      <c r="Q32" s="47">
        <f>SUM(R32:Z32,AL32:BB32)</f>
        <v>0.1</v>
      </c>
      <c r="R32" s="58"/>
      <c r="S32" s="58"/>
      <c r="T32" s="58"/>
      <c r="U32" s="58"/>
      <c r="V32" s="58"/>
      <c r="W32" s="58"/>
      <c r="X32" s="58"/>
      <c r="Y32" s="58"/>
      <c r="Z32" s="47">
        <f>SUM(AA32,AC32:AK32)</f>
        <v>0.1</v>
      </c>
      <c r="AA32" s="58">
        <v>0.1</v>
      </c>
      <c r="AB32" s="54">
        <f>$D32-$BD32</f>
        <v>37.619999999999997</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0.1</v>
      </c>
      <c r="BE32" s="16">
        <f>AB$60-BD32</f>
        <v>2.56</v>
      </c>
      <c r="BF32" s="16">
        <f t="shared" si="17"/>
        <v>40.28</v>
      </c>
      <c r="BH32" s="171"/>
    </row>
    <row r="33" spans="1:60" ht="20.25" customHeight="1">
      <c r="A33" s="21" t="s">
        <v>412</v>
      </c>
      <c r="B33" s="174" t="s">
        <v>413</v>
      </c>
      <c r="C33" s="29" t="s">
        <v>326</v>
      </c>
      <c r="D33" s="190">
        <v>0.54</v>
      </c>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0.54</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6.1800000000000006</v>
      </c>
      <c r="BF33" s="16">
        <f t="shared" si="17"/>
        <v>6.7200000000000006</v>
      </c>
      <c r="BH33" s="171"/>
    </row>
    <row r="34" spans="1:60" ht="20.25" customHeight="1">
      <c r="A34" s="21" t="s">
        <v>414</v>
      </c>
      <c r="B34" s="174" t="s">
        <v>415</v>
      </c>
      <c r="C34" s="29" t="s">
        <v>327</v>
      </c>
      <c r="D34" s="191">
        <v>0.02</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0.02</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SUM(D34,BE34)</f>
        <v>0.02</v>
      </c>
      <c r="BH34" s="171"/>
    </row>
    <row r="35" spans="1:60" ht="20.25" customHeight="1">
      <c r="A35" s="21" t="s">
        <v>416</v>
      </c>
      <c r="B35" s="174" t="s">
        <v>417</v>
      </c>
      <c r="C35" s="29" t="s">
        <v>328</v>
      </c>
      <c r="D35" s="190">
        <v>2.52</v>
      </c>
      <c r="E35" s="39">
        <f t="shared" si="15"/>
        <v>0</v>
      </c>
      <c r="F35" s="58"/>
      <c r="G35" s="58"/>
      <c r="H35" s="58"/>
      <c r="I35" s="58"/>
      <c r="J35" s="58"/>
      <c r="K35" s="58"/>
      <c r="L35" s="58"/>
      <c r="M35" s="58"/>
      <c r="N35" s="58"/>
      <c r="O35" s="58"/>
      <c r="P35" s="58"/>
      <c r="Q35" s="47">
        <f t="shared" ref="Q35:Q41" si="18">SUM(R35:Z35,AL35:BB35)</f>
        <v>0.13</v>
      </c>
      <c r="R35" s="58"/>
      <c r="S35" s="58"/>
      <c r="T35" s="58"/>
      <c r="U35" s="58"/>
      <c r="V35" s="58"/>
      <c r="W35" s="58">
        <v>0.09</v>
      </c>
      <c r="X35" s="58"/>
      <c r="Y35" s="58"/>
      <c r="Z35" s="47">
        <f>SUM(AA35:AD35,AF35:AK35)</f>
        <v>0.04</v>
      </c>
      <c r="AA35" s="58"/>
      <c r="AB35" s="58">
        <v>0.04</v>
      </c>
      <c r="AC35" s="58"/>
      <c r="AD35" s="58"/>
      <c r="AE35" s="54">
        <f>$D35-$BD35</f>
        <v>2.39</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0.13</v>
      </c>
      <c r="BE35" s="16">
        <f>AE$60-BD35</f>
        <v>-0.13</v>
      </c>
      <c r="BF35" s="16">
        <f t="shared" si="17"/>
        <v>2.39</v>
      </c>
      <c r="BH35" s="171"/>
    </row>
    <row r="36" spans="1:60" ht="20.25" customHeight="1">
      <c r="A36" s="21" t="s">
        <v>418</v>
      </c>
      <c r="B36" s="174" t="s">
        <v>419</v>
      </c>
      <c r="C36" s="29" t="s">
        <v>329</v>
      </c>
      <c r="D36" s="190">
        <v>0.32</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0.32</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0.32</v>
      </c>
      <c r="BH36" s="171"/>
    </row>
    <row r="37" spans="1:60" ht="20.25" customHeight="1">
      <c r="A37" s="21" t="s">
        <v>420</v>
      </c>
      <c r="B37" s="174" t="s">
        <v>421</v>
      </c>
      <c r="C37" s="29" t="s">
        <v>330</v>
      </c>
      <c r="D37" s="190">
        <v>6.2</v>
      </c>
      <c r="E37" s="39">
        <f t="shared" si="15"/>
        <v>0</v>
      </c>
      <c r="F37" s="58"/>
      <c r="G37" s="58"/>
      <c r="H37" s="58"/>
      <c r="I37" s="58"/>
      <c r="J37" s="58"/>
      <c r="K37" s="58"/>
      <c r="L37" s="58"/>
      <c r="M37" s="58"/>
      <c r="N37" s="58"/>
      <c r="O37" s="58"/>
      <c r="P37" s="58"/>
      <c r="Q37" s="47">
        <f t="shared" si="18"/>
        <v>0.2</v>
      </c>
      <c r="R37" s="58"/>
      <c r="S37" s="58"/>
      <c r="T37" s="58"/>
      <c r="U37" s="58"/>
      <c r="V37" s="58"/>
      <c r="W37" s="58"/>
      <c r="X37" s="58"/>
      <c r="Y37" s="58"/>
      <c r="Z37" s="47">
        <f>SUM(AA37:AF37,AH37:AK37)</f>
        <v>0</v>
      </c>
      <c r="AA37" s="58"/>
      <c r="AB37" s="58"/>
      <c r="AC37" s="58"/>
      <c r="AD37" s="58"/>
      <c r="AE37" s="58"/>
      <c r="AF37" s="58"/>
      <c r="AG37" s="54">
        <f>$D37-$BD37</f>
        <v>6</v>
      </c>
      <c r="AH37" s="58"/>
      <c r="AI37" s="58"/>
      <c r="AJ37" s="58"/>
      <c r="AK37" s="58"/>
      <c r="AL37" s="58"/>
      <c r="AM37" s="58"/>
      <c r="AN37" s="58"/>
      <c r="AO37" s="58">
        <v>0.2</v>
      </c>
      <c r="AP37" s="58"/>
      <c r="AQ37" s="58"/>
      <c r="AR37" s="58"/>
      <c r="AS37" s="58"/>
      <c r="AT37" s="58"/>
      <c r="AU37" s="58"/>
      <c r="AV37" s="58"/>
      <c r="AW37" s="58"/>
      <c r="AX37" s="58"/>
      <c r="AY37" s="58"/>
      <c r="AZ37" s="58"/>
      <c r="BA37" s="58"/>
      <c r="BB37" s="58"/>
      <c r="BC37" s="58"/>
      <c r="BD37" s="16">
        <f t="shared" si="16"/>
        <v>0.2</v>
      </c>
      <c r="BE37" s="16">
        <f>AG$60-BD37</f>
        <v>1.2500000000000002</v>
      </c>
      <c r="BF37" s="16">
        <f t="shared" si="17"/>
        <v>7.45</v>
      </c>
      <c r="BH37" s="171"/>
    </row>
    <row r="38" spans="1:60" ht="20.25" customHeight="1">
      <c r="A38" s="21" t="s">
        <v>422</v>
      </c>
      <c r="B38" s="174" t="s">
        <v>423</v>
      </c>
      <c r="C38" s="29" t="s">
        <v>331</v>
      </c>
      <c r="D38" s="190">
        <v>4.28</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4.28</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0.65</v>
      </c>
      <c r="BF38" s="16">
        <f t="shared" si="17"/>
        <v>4.9300000000000006</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SUM(D40,BE40)</f>
        <v>0</v>
      </c>
      <c r="BH40" s="171"/>
    </row>
    <row r="41" spans="1:60" ht="20.25" customHeight="1">
      <c r="A41" s="21" t="s">
        <v>428</v>
      </c>
      <c r="B41" s="174" t="s">
        <v>429</v>
      </c>
      <c r="C41" s="29" t="s">
        <v>334</v>
      </c>
      <c r="D41" s="191">
        <v>0.75</v>
      </c>
      <c r="E41" s="39">
        <f t="shared" si="15"/>
        <v>0</v>
      </c>
      <c r="F41" s="58"/>
      <c r="G41" s="58"/>
      <c r="H41" s="58"/>
      <c r="I41" s="58"/>
      <c r="J41" s="58"/>
      <c r="K41" s="58"/>
      <c r="L41" s="58"/>
      <c r="M41" s="58"/>
      <c r="N41" s="58"/>
      <c r="O41" s="58"/>
      <c r="P41" s="58"/>
      <c r="Q41" s="47">
        <f t="shared" si="18"/>
        <v>0.4</v>
      </c>
      <c r="R41" s="58"/>
      <c r="S41" s="58"/>
      <c r="T41" s="58"/>
      <c r="U41" s="58"/>
      <c r="V41" s="58"/>
      <c r="W41" s="58"/>
      <c r="X41" s="58"/>
      <c r="Y41" s="58"/>
      <c r="Z41" s="47">
        <f>SUM(AA41:AJ41)</f>
        <v>0</v>
      </c>
      <c r="AA41" s="58"/>
      <c r="AB41" s="58"/>
      <c r="AC41" s="58"/>
      <c r="AD41" s="58"/>
      <c r="AE41" s="58"/>
      <c r="AF41" s="58"/>
      <c r="AG41" s="58"/>
      <c r="AH41" s="58"/>
      <c r="AI41" s="58"/>
      <c r="AJ41" s="58"/>
      <c r="AK41" s="54">
        <f>$D41-$BD41</f>
        <v>0.35</v>
      </c>
      <c r="AL41" s="58"/>
      <c r="AM41" s="58"/>
      <c r="AN41" s="58"/>
      <c r="AO41" s="58">
        <v>0.4</v>
      </c>
      <c r="AP41" s="58"/>
      <c r="AQ41" s="58"/>
      <c r="AR41" s="58"/>
      <c r="AS41" s="58"/>
      <c r="AT41" s="58"/>
      <c r="AU41" s="58"/>
      <c r="AV41" s="58"/>
      <c r="AW41" s="58"/>
      <c r="AX41" s="58"/>
      <c r="AY41" s="58"/>
      <c r="AZ41" s="58"/>
      <c r="BA41" s="58"/>
      <c r="BB41" s="58"/>
      <c r="BC41" s="58"/>
      <c r="BD41" s="16">
        <f t="shared" si="16"/>
        <v>0.4</v>
      </c>
      <c r="BE41" s="16">
        <f>AK$60-BD41</f>
        <v>-0.4</v>
      </c>
      <c r="BF41" s="16">
        <f t="shared" si="17"/>
        <v>0.35</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v>
      </c>
      <c r="BF42" s="16">
        <f t="shared" si="17"/>
        <v>0</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0.02</v>
      </c>
      <c r="BF44" s="16">
        <f t="shared" si="17"/>
        <v>0.02</v>
      </c>
      <c r="BH44" s="171"/>
    </row>
    <row r="45" spans="1:60" ht="20.25" customHeight="1">
      <c r="A45" s="21" t="s">
        <v>436</v>
      </c>
      <c r="B45" s="25" t="s">
        <v>437</v>
      </c>
      <c r="C45" s="29" t="s">
        <v>338</v>
      </c>
      <c r="D45" s="190">
        <v>107.5</v>
      </c>
      <c r="E45" s="39">
        <f t="shared" si="15"/>
        <v>0</v>
      </c>
      <c r="F45" s="58"/>
      <c r="G45" s="58"/>
      <c r="H45" s="58"/>
      <c r="I45" s="58"/>
      <c r="J45" s="58"/>
      <c r="K45" s="58"/>
      <c r="L45" s="58"/>
      <c r="M45" s="58"/>
      <c r="N45" s="58"/>
      <c r="O45" s="58"/>
      <c r="P45" s="58"/>
      <c r="Q45" s="47">
        <f>SUM(R45:Z45,AL45:AN45,AP45:BB45)</f>
        <v>0.05</v>
      </c>
      <c r="R45" s="58"/>
      <c r="S45" s="58"/>
      <c r="T45" s="58"/>
      <c r="U45" s="58"/>
      <c r="V45" s="58"/>
      <c r="W45" s="58"/>
      <c r="X45" s="58"/>
      <c r="Y45" s="58"/>
      <c r="Z45" s="47">
        <f t="shared" si="19"/>
        <v>0.05</v>
      </c>
      <c r="AA45" s="58">
        <v>0.05</v>
      </c>
      <c r="AB45" s="58"/>
      <c r="AC45" s="58"/>
      <c r="AD45" s="58"/>
      <c r="AE45" s="58"/>
      <c r="AF45" s="58"/>
      <c r="AG45" s="58"/>
      <c r="AH45" s="58"/>
      <c r="AI45" s="58"/>
      <c r="AJ45" s="58"/>
      <c r="AK45" s="58"/>
      <c r="AL45" s="58"/>
      <c r="AM45" s="58"/>
      <c r="AN45" s="58"/>
      <c r="AO45" s="54">
        <f>$D45-$BD45</f>
        <v>107.45</v>
      </c>
      <c r="AP45" s="58"/>
      <c r="AQ45" s="58"/>
      <c r="AR45" s="58"/>
      <c r="AS45" s="58"/>
      <c r="AT45" s="58"/>
      <c r="AU45" s="58"/>
      <c r="AV45" s="58"/>
      <c r="AW45" s="58"/>
      <c r="AX45" s="58"/>
      <c r="AY45" s="58"/>
      <c r="AZ45" s="58"/>
      <c r="BA45" s="58"/>
      <c r="BB45" s="58"/>
      <c r="BC45" s="58">
        <v>0</v>
      </c>
      <c r="BD45" s="16">
        <f t="shared" si="16"/>
        <v>0.05</v>
      </c>
      <c r="BE45" s="16">
        <f>AO$60-BD45</f>
        <v>8.7999999999999989</v>
      </c>
      <c r="BF45" s="16">
        <f t="shared" si="17"/>
        <v>116.3</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190">
        <v>1.5</v>
      </c>
      <c r="E47" s="39">
        <f t="shared" si="15"/>
        <v>0</v>
      </c>
      <c r="F47" s="58"/>
      <c r="G47" s="58"/>
      <c r="H47" s="58"/>
      <c r="I47" s="58"/>
      <c r="J47" s="58"/>
      <c r="K47" s="58"/>
      <c r="L47" s="58"/>
      <c r="M47" s="58"/>
      <c r="N47" s="58"/>
      <c r="O47" s="58"/>
      <c r="P47" s="58"/>
      <c r="Q47" s="47">
        <f>SUM(R47:Z47,AL47:AP47,AR47:BB47)</f>
        <v>0.85</v>
      </c>
      <c r="R47" s="58"/>
      <c r="S47" s="58">
        <v>0.1</v>
      </c>
      <c r="T47" s="58"/>
      <c r="U47" s="58"/>
      <c r="V47" s="58"/>
      <c r="W47" s="58"/>
      <c r="X47" s="58"/>
      <c r="Y47" s="58"/>
      <c r="Z47" s="47">
        <f t="shared" si="19"/>
        <v>0</v>
      </c>
      <c r="AA47" s="58"/>
      <c r="AB47" s="58"/>
      <c r="AC47" s="58"/>
      <c r="AD47" s="58"/>
      <c r="AE47" s="58"/>
      <c r="AF47" s="58"/>
      <c r="AG47" s="58"/>
      <c r="AH47" s="58"/>
      <c r="AI47" s="58"/>
      <c r="AJ47" s="58"/>
      <c r="AK47" s="58"/>
      <c r="AL47" s="58"/>
      <c r="AM47" s="58"/>
      <c r="AN47" s="58"/>
      <c r="AO47" s="58">
        <v>0.75</v>
      </c>
      <c r="AP47" s="58"/>
      <c r="AQ47" s="54">
        <f>$D47-$BD47</f>
        <v>0.65</v>
      </c>
      <c r="AR47" s="58"/>
      <c r="AS47" s="58"/>
      <c r="AT47" s="58"/>
      <c r="AU47" s="58"/>
      <c r="AV47" s="58"/>
      <c r="AW47" s="58"/>
      <c r="AX47" s="58"/>
      <c r="AY47" s="58"/>
      <c r="AZ47" s="58"/>
      <c r="BA47" s="58"/>
      <c r="BB47" s="58"/>
      <c r="BC47" s="58"/>
      <c r="BD47" s="16">
        <f t="shared" si="16"/>
        <v>0.85</v>
      </c>
      <c r="BE47" s="16">
        <f>AQ$60-BD47</f>
        <v>-0.75</v>
      </c>
      <c r="BF47" s="16">
        <f t="shared" si="17"/>
        <v>0.75</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191">
        <v>0.12</v>
      </c>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0.12</v>
      </c>
      <c r="AU50" s="58">
        <v>0</v>
      </c>
      <c r="AV50" s="58">
        <v>0</v>
      </c>
      <c r="AW50" s="58">
        <v>0</v>
      </c>
      <c r="AX50" s="58">
        <v>0</v>
      </c>
      <c r="AY50" s="58">
        <v>0</v>
      </c>
      <c r="AZ50" s="58">
        <v>0</v>
      </c>
      <c r="BA50" s="58">
        <v>0</v>
      </c>
      <c r="BB50" s="58">
        <v>0</v>
      </c>
      <c r="BC50" s="58">
        <v>0</v>
      </c>
      <c r="BD50" s="16">
        <f t="shared" si="16"/>
        <v>0</v>
      </c>
      <c r="BE50" s="16">
        <f>AT$60-BD50</f>
        <v>0.1</v>
      </c>
      <c r="BF50" s="16">
        <f t="shared" si="17"/>
        <v>0.22</v>
      </c>
      <c r="BH50" s="171"/>
    </row>
    <row r="51" spans="1:60" ht="31.9" customHeight="1">
      <c r="A51" s="21" t="s">
        <v>448</v>
      </c>
      <c r="B51" s="28" t="s">
        <v>449</v>
      </c>
      <c r="C51" s="29" t="s">
        <v>344</v>
      </c>
      <c r="D51" s="190">
        <v>10.87</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10.87</v>
      </c>
      <c r="AV51" s="58">
        <v>0</v>
      </c>
      <c r="AW51" s="58">
        <v>0</v>
      </c>
      <c r="AX51" s="58">
        <v>0</v>
      </c>
      <c r="AY51" s="58">
        <v>0</v>
      </c>
      <c r="AZ51" s="58">
        <v>0</v>
      </c>
      <c r="BA51" s="58">
        <v>0</v>
      </c>
      <c r="BB51" s="58">
        <v>0</v>
      </c>
      <c r="BC51" s="58">
        <v>0</v>
      </c>
      <c r="BD51" s="16">
        <f t="shared" si="16"/>
        <v>0</v>
      </c>
      <c r="BE51" s="16">
        <f>AU$60-BD51</f>
        <v>1</v>
      </c>
      <c r="BF51" s="16">
        <f t="shared" si="17"/>
        <v>11.87</v>
      </c>
      <c r="BH51" s="171"/>
    </row>
    <row r="52" spans="1:60" ht="20.25" customHeight="1">
      <c r="A52" s="21" t="s">
        <v>450</v>
      </c>
      <c r="B52" s="25" t="s">
        <v>451</v>
      </c>
      <c r="C52" s="29" t="s">
        <v>345</v>
      </c>
      <c r="D52" s="58"/>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6"/>
        <v>0</v>
      </c>
      <c r="BE52" s="16">
        <f>AV$60-BD52</f>
        <v>0</v>
      </c>
      <c r="BF52" s="16">
        <f t="shared" si="17"/>
        <v>0</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71"/>
    </row>
    <row r="55" spans="1:60" ht="20.25" customHeight="1">
      <c r="A55" s="21" t="s">
        <v>456</v>
      </c>
      <c r="B55" s="174" t="s">
        <v>457</v>
      </c>
      <c r="C55" s="29" t="s">
        <v>348</v>
      </c>
      <c r="D55" s="191">
        <v>0.19</v>
      </c>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0.19</v>
      </c>
      <c r="AZ55" s="58"/>
      <c r="BA55" s="58"/>
      <c r="BB55" s="58"/>
      <c r="BC55" s="58"/>
      <c r="BD55" s="16">
        <f t="shared" si="16"/>
        <v>0</v>
      </c>
      <c r="BE55" s="16">
        <f>AY$60-BD55</f>
        <v>0</v>
      </c>
      <c r="BF55" s="16">
        <f t="shared" si="17"/>
        <v>0.19</v>
      </c>
      <c r="BH55" s="171"/>
    </row>
    <row r="56" spans="1:60" ht="20.25" customHeight="1">
      <c r="A56" s="21" t="s">
        <v>458</v>
      </c>
      <c r="B56" s="25" t="s">
        <v>459</v>
      </c>
      <c r="C56" s="29" t="s">
        <v>349</v>
      </c>
      <c r="D56" s="190">
        <v>118.49</v>
      </c>
      <c r="E56" s="39">
        <f t="shared" si="15"/>
        <v>0</v>
      </c>
      <c r="F56" s="58"/>
      <c r="G56" s="58"/>
      <c r="H56" s="58"/>
      <c r="I56" s="58"/>
      <c r="J56" s="58"/>
      <c r="K56" s="58"/>
      <c r="L56" s="58"/>
      <c r="M56" s="58"/>
      <c r="N56" s="58"/>
      <c r="O56" s="58"/>
      <c r="P56" s="58"/>
      <c r="Q56" s="47">
        <f>SUM(R56:Z56,AL56:AY56,BA56:BB56)</f>
        <v>0.02</v>
      </c>
      <c r="R56" s="58"/>
      <c r="S56" s="58"/>
      <c r="T56" s="58"/>
      <c r="U56" s="58"/>
      <c r="V56" s="58"/>
      <c r="W56" s="58"/>
      <c r="X56" s="58"/>
      <c r="Y56" s="58"/>
      <c r="Z56" s="47">
        <f t="shared" si="19"/>
        <v>0.02</v>
      </c>
      <c r="AA56" s="58">
        <v>0.02</v>
      </c>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118.47</v>
      </c>
      <c r="BA56" s="58"/>
      <c r="BB56" s="58"/>
      <c r="BC56" s="58"/>
      <c r="BD56" s="16">
        <f t="shared" si="16"/>
        <v>0.02</v>
      </c>
      <c r="BE56" s="16">
        <f>AZ$60-BD56</f>
        <v>-0.02</v>
      </c>
      <c r="BF56" s="16">
        <f t="shared" si="17"/>
        <v>118.47</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v>32.130000000000003</v>
      </c>
      <c r="E59" s="39">
        <f t="shared" si="15"/>
        <v>0</v>
      </c>
      <c r="F59" s="59"/>
      <c r="G59" s="59"/>
      <c r="H59" s="59"/>
      <c r="I59" s="59"/>
      <c r="J59" s="59"/>
      <c r="K59" s="59"/>
      <c r="L59" s="59"/>
      <c r="M59" s="59"/>
      <c r="N59" s="59"/>
      <c r="O59" s="59"/>
      <c r="P59" s="59"/>
      <c r="Q59" s="46">
        <f>SUM(R59:Z59,AL59:BB59)</f>
        <v>0</v>
      </c>
      <c r="R59" s="59"/>
      <c r="S59" s="59"/>
      <c r="T59" s="59"/>
      <c r="U59" s="59"/>
      <c r="V59" s="59"/>
      <c r="W59" s="59"/>
      <c r="X59" s="59"/>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32.130000000000003</v>
      </c>
      <c r="BD59" s="16">
        <f>SUM(E59,Q59)</f>
        <v>0</v>
      </c>
      <c r="BE59" s="16">
        <f>BC$60-BD59</f>
        <v>0</v>
      </c>
      <c r="BF59" s="16">
        <f t="shared" si="17"/>
        <v>32.130000000000003</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0</v>
      </c>
      <c r="L60" s="39">
        <f t="shared" si="20"/>
        <v>0</v>
      </c>
      <c r="M60" s="39">
        <f t="shared" si="20"/>
        <v>0</v>
      </c>
      <c r="N60" s="39">
        <f t="shared" si="20"/>
        <v>0</v>
      </c>
      <c r="O60" s="39">
        <f t="shared" si="20"/>
        <v>0</v>
      </c>
      <c r="P60" s="39">
        <f t="shared" si="20"/>
        <v>7</v>
      </c>
      <c r="Q60" s="47">
        <f>SUM(Q9,Q59)</f>
        <v>72.180000000000007</v>
      </c>
      <c r="R60" s="47">
        <f t="shared" si="20"/>
        <v>0</v>
      </c>
      <c r="S60" s="47">
        <f t="shared" si="20"/>
        <v>0.1</v>
      </c>
      <c r="T60" s="47">
        <f t="shared" si="20"/>
        <v>0</v>
      </c>
      <c r="U60" s="47">
        <f t="shared" si="20"/>
        <v>0</v>
      </c>
      <c r="V60" s="47">
        <f t="shared" si="20"/>
        <v>0</v>
      </c>
      <c r="W60" s="47">
        <f t="shared" si="20"/>
        <v>2.2799999999999998</v>
      </c>
      <c r="X60" s="47">
        <f t="shared" si="20"/>
        <v>2.9</v>
      </c>
      <c r="Y60" s="47">
        <f t="shared" si="20"/>
        <v>25.66</v>
      </c>
      <c r="Z60" s="47">
        <f t="shared" si="20"/>
        <v>32.92</v>
      </c>
      <c r="AA60" s="47">
        <f t="shared" si="20"/>
        <v>21.98</v>
      </c>
      <c r="AB60" s="47">
        <f t="shared" si="20"/>
        <v>2.66</v>
      </c>
      <c r="AC60" s="47">
        <f t="shared" si="20"/>
        <v>6.1800000000000006</v>
      </c>
      <c r="AD60" s="47">
        <f t="shared" si="20"/>
        <v>0</v>
      </c>
      <c r="AE60" s="47">
        <f t="shared" si="20"/>
        <v>0</v>
      </c>
      <c r="AF60" s="47">
        <f t="shared" si="20"/>
        <v>0</v>
      </c>
      <c r="AG60" s="47">
        <f t="shared" si="20"/>
        <v>1.4500000000000002</v>
      </c>
      <c r="AH60" s="47">
        <f t="shared" si="20"/>
        <v>0.65</v>
      </c>
      <c r="AI60" s="47">
        <f t="shared" si="20"/>
        <v>0</v>
      </c>
      <c r="AJ60" s="47">
        <f t="shared" si="20"/>
        <v>0</v>
      </c>
      <c r="AK60" s="47">
        <f t="shared" si="20"/>
        <v>0</v>
      </c>
      <c r="AL60" s="47">
        <f t="shared" si="20"/>
        <v>0</v>
      </c>
      <c r="AM60" s="47">
        <f t="shared" si="20"/>
        <v>0</v>
      </c>
      <c r="AN60" s="47">
        <f t="shared" si="20"/>
        <v>0.02</v>
      </c>
      <c r="AO60" s="47">
        <f t="shared" si="20"/>
        <v>8.85</v>
      </c>
      <c r="AP60" s="47">
        <f t="shared" si="20"/>
        <v>0</v>
      </c>
      <c r="AQ60" s="47">
        <f t="shared" si="20"/>
        <v>0.1</v>
      </c>
      <c r="AR60" s="47">
        <f t="shared" si="20"/>
        <v>0</v>
      </c>
      <c r="AS60" s="47">
        <f t="shared" si="20"/>
        <v>0</v>
      </c>
      <c r="AT60" s="47">
        <f t="shared" si="20"/>
        <v>0.1</v>
      </c>
      <c r="AU60" s="47">
        <f t="shared" si="20"/>
        <v>1</v>
      </c>
      <c r="AV60" s="47">
        <f t="shared" si="20"/>
        <v>0</v>
      </c>
      <c r="AW60" s="47">
        <f t="shared" si="20"/>
        <v>0</v>
      </c>
      <c r="AX60" s="47">
        <f t="shared" si="20"/>
        <v>0</v>
      </c>
      <c r="AY60" s="47">
        <f t="shared" si="20"/>
        <v>0</v>
      </c>
      <c r="AZ60" s="47">
        <f t="shared" si="20"/>
        <v>0</v>
      </c>
      <c r="BA60" s="47">
        <f t="shared" si="20"/>
        <v>0</v>
      </c>
      <c r="BB60" s="47">
        <f t="shared" si="20"/>
        <v>0</v>
      </c>
      <c r="BC60" s="16"/>
      <c r="BD60" s="16">
        <f>SUM(BD9,BD21,BD59)</f>
        <v>72.180000000000007</v>
      </c>
      <c r="BE60" s="16"/>
      <c r="BF60" s="16"/>
    </row>
    <row r="61" spans="1:60" s="170" customFormat="1" ht="20.25" customHeight="1">
      <c r="A61" s="183"/>
      <c r="B61" s="184" t="s">
        <v>466</v>
      </c>
      <c r="C61" s="183"/>
      <c r="D61" s="149"/>
      <c r="E61" s="38">
        <f>$D9+E$60-$BD9</f>
        <v>2940.9900000000002</v>
      </c>
      <c r="F61" s="38">
        <f>$D10+F$60-$BD10</f>
        <v>227.41000000000003</v>
      </c>
      <c r="G61" s="38">
        <f>$D11+G$60-$BD11</f>
        <v>139.60999999999999</v>
      </c>
      <c r="H61" s="38">
        <f>$D12+H$60-$BD12</f>
        <v>87.800000000000011</v>
      </c>
      <c r="I61" s="38">
        <f>$D13+I$60-$BD13</f>
        <v>0</v>
      </c>
      <c r="J61" s="38">
        <f>$D14+J$60-$BD14</f>
        <v>210.62</v>
      </c>
      <c r="K61" s="38">
        <f>$D15+K$60-$BD15</f>
        <v>683.71</v>
      </c>
      <c r="L61" s="38">
        <f>$D16+L$60-$BD16</f>
        <v>0</v>
      </c>
      <c r="M61" s="38">
        <f>$D17+M$60-$BD17</f>
        <v>0</v>
      </c>
      <c r="N61" s="38">
        <f>$D18+N$60-$BD18</f>
        <v>1756.28</v>
      </c>
      <c r="O61" s="38">
        <f>$D19+O$60-$BD19</f>
        <v>55.97</v>
      </c>
      <c r="P61" s="38">
        <f>$D20+P$60-$BD20</f>
        <v>7</v>
      </c>
      <c r="Q61" s="46">
        <f>$D21+Q$60-$BD21</f>
        <v>426.66</v>
      </c>
      <c r="R61" s="46">
        <f>$D22+R$60-$BD22</f>
        <v>0</v>
      </c>
      <c r="S61" s="46">
        <f>$D23+S$60-$BD23</f>
        <v>0.44000000000000006</v>
      </c>
      <c r="T61" s="46">
        <f>$D24+T$60-$BD24</f>
        <v>0</v>
      </c>
      <c r="U61" s="46">
        <f>$D25+U$60-$BD25</f>
        <v>0</v>
      </c>
      <c r="V61" s="46">
        <f>$D26+V$60-$BD26</f>
        <v>0</v>
      </c>
      <c r="W61" s="46">
        <f>$D27+W$60-$BD27</f>
        <v>2.5099999999999998</v>
      </c>
      <c r="X61" s="46">
        <f>$D28+X$60-$BD28</f>
        <v>4.1500000000000004</v>
      </c>
      <c r="Y61" s="46">
        <f>$D29+Y$60-$BD29</f>
        <v>36.93</v>
      </c>
      <c r="Z61" s="46">
        <f>$D30+Z$60-$BD30</f>
        <v>134.80999999999997</v>
      </c>
      <c r="AA61" s="46">
        <f>$D31+AA$60-$BD31</f>
        <v>72.349999999999994</v>
      </c>
      <c r="AB61" s="46">
        <f>$D32+AB$60-$BD32</f>
        <v>40.279999999999994</v>
      </c>
      <c r="AC61" s="46">
        <f>$D33+AC$60-$BD33</f>
        <v>6.7200000000000006</v>
      </c>
      <c r="AD61" s="46">
        <f>$D34+AD$60-$BD34</f>
        <v>0.02</v>
      </c>
      <c r="AE61" s="46">
        <f>$D35+AE$60-$BD35</f>
        <v>2.39</v>
      </c>
      <c r="AF61" s="46">
        <f>$D36+AF$60-$BD36</f>
        <v>0.32</v>
      </c>
      <c r="AG61" s="46">
        <f>$D37+AG$60-$BD37</f>
        <v>7.45</v>
      </c>
      <c r="AH61" s="46">
        <f>$D38+AH$60-$BD38</f>
        <v>4.9300000000000006</v>
      </c>
      <c r="AI61" s="46">
        <f>$D39+AI$60-$BD39</f>
        <v>0</v>
      </c>
      <c r="AJ61" s="46">
        <f>$D40+AJ$60-$BD40</f>
        <v>0</v>
      </c>
      <c r="AK61" s="46">
        <f>$D41+AK$60-$BD41</f>
        <v>0.35</v>
      </c>
      <c r="AL61" s="46">
        <f>$D42+AL$60-$BD42</f>
        <v>0</v>
      </c>
      <c r="AM61" s="46">
        <f>$D43+AM$60-$BD43</f>
        <v>0</v>
      </c>
      <c r="AN61" s="46">
        <f>$D44+AN$60-$BD44</f>
        <v>0.02</v>
      </c>
      <c r="AO61" s="46">
        <f>$D45+AO$60-$BD45</f>
        <v>116.3</v>
      </c>
      <c r="AP61" s="46">
        <f>$D46+AP$60-$BD46</f>
        <v>0</v>
      </c>
      <c r="AQ61" s="46">
        <f>$D47+AQ$60-$BD47</f>
        <v>0.75000000000000011</v>
      </c>
      <c r="AR61" s="46">
        <f>$D48+AR$60-$BD48</f>
        <v>0</v>
      </c>
      <c r="AS61" s="46">
        <f>$D49+AS$60-$BD49</f>
        <v>0</v>
      </c>
      <c r="AT61" s="46">
        <f>$D50+AT$60-$BD50</f>
        <v>0.22</v>
      </c>
      <c r="AU61" s="46">
        <f>$D51+AU$60-$BD51</f>
        <v>11.87</v>
      </c>
      <c r="AV61" s="46">
        <f>$D52+AV$60-$BD52</f>
        <v>0</v>
      </c>
      <c r="AW61" s="46">
        <f>$D53+AW$60-$BD53</f>
        <v>0</v>
      </c>
      <c r="AX61" s="46">
        <f>$D54+AX$60-$BD54</f>
        <v>0</v>
      </c>
      <c r="AY61" s="46">
        <f>$D55+AY$60-$BD55</f>
        <v>0.19</v>
      </c>
      <c r="AZ61" s="46">
        <f>$D56+AZ$60-$BD56</f>
        <v>118.47</v>
      </c>
      <c r="BA61" s="46">
        <f>$D57+BA$60-$BD57</f>
        <v>0</v>
      </c>
      <c r="BB61" s="46">
        <f>$D58+BB$60-$BD58</f>
        <v>0</v>
      </c>
      <c r="BC61" s="46">
        <f>$D59+BC$60-$BD59</f>
        <v>32.130000000000003</v>
      </c>
      <c r="BD61" s="149"/>
      <c r="BE61" s="149"/>
      <c r="BF61" s="149"/>
    </row>
    <row r="62" spans="1:60" s="185" customFormat="1" ht="12">
      <c r="D62" s="192"/>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93"/>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BH63"/>
  <sheetViews>
    <sheetView showZeros="0" topLeftCell="A16" zoomScale="55" zoomScaleNormal="55" workbookViewId="0">
      <selection activeCell="X59" sqref="X59"/>
    </sheetView>
  </sheetViews>
  <sheetFormatPr defaultColWidth="8.109375" defaultRowHeight="15"/>
  <cols>
    <col min="1" max="1" width="4.77734375" style="155" customWidth="1"/>
    <col min="2" max="2" width="33.21875" style="155" customWidth="1"/>
    <col min="3" max="3" width="5.6640625" style="155" customWidth="1"/>
    <col min="4" max="4" width="9.21875" style="108" customWidth="1"/>
    <col min="5" max="5" width="8.109375" style="155" customWidth="1"/>
    <col min="6" max="6" width="6.6640625" style="155" customWidth="1"/>
    <col min="7" max="7" width="6.44140625" style="155" customWidth="1"/>
    <col min="8" max="8" width="6" style="155" customWidth="1"/>
    <col min="9" max="9" width="4.77734375" style="155" customWidth="1"/>
    <col min="10" max="11" width="6.5546875" style="155" customWidth="1"/>
    <col min="12" max="12" width="7" style="155" bestFit="1" customWidth="1"/>
    <col min="13" max="13" width="5.88671875" style="155" customWidth="1"/>
    <col min="14" max="14" width="7.88671875" style="155" bestFit="1" customWidth="1"/>
    <col min="15" max="15" width="6.109375" style="155" customWidth="1"/>
    <col min="16" max="16" width="5.88671875" style="155" customWidth="1"/>
    <col min="17" max="17" width="7.44140625" style="155" customWidth="1"/>
    <col min="18" max="18" width="6" style="155" customWidth="1"/>
    <col min="19" max="19" width="5.5546875" style="155" customWidth="1"/>
    <col min="20" max="22" width="4.77734375" style="155" customWidth="1"/>
    <col min="23" max="23" width="5.77734375" style="155" customWidth="1"/>
    <col min="24" max="24" width="6.21875" style="155" customWidth="1"/>
    <col min="25" max="25" width="5.77734375" style="155" customWidth="1"/>
    <col min="26" max="26" width="7" style="155" bestFit="1" customWidth="1"/>
    <col min="27" max="27" width="5.44140625" style="155" customWidth="1"/>
    <col min="28" max="28" width="5.77734375" style="155" customWidth="1"/>
    <col min="29"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4.21875" style="155" customWidth="1"/>
    <col min="46" max="46" width="5.44140625" style="155" customWidth="1"/>
    <col min="47" max="47" width="5.6640625" style="155" customWidth="1"/>
    <col min="48" max="48" width="5.21875" style="155" customWidth="1"/>
    <col min="49" max="49" width="5.33203125" style="155" customWidth="1"/>
    <col min="50" max="51" width="5.44140625" style="155" customWidth="1"/>
    <col min="52" max="52" width="6.44140625" style="155" customWidth="1"/>
    <col min="53" max="53" width="5.21875" style="155" customWidth="1"/>
    <col min="54" max="54" width="3.88671875" style="155" bestFit="1" customWidth="1"/>
    <col min="55" max="55" width="6.3320312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1086</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75">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4065.85</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4065.85</v>
      </c>
      <c r="BH8" s="171"/>
    </row>
    <row r="9" spans="1:60" s="170" customFormat="1" ht="20.25" customHeight="1">
      <c r="A9" s="172">
        <v>1</v>
      </c>
      <c r="B9" s="173" t="s">
        <v>366</v>
      </c>
      <c r="C9" s="150" t="s">
        <v>302</v>
      </c>
      <c r="D9" s="38">
        <f>SUM(D10,D14:D20)</f>
        <v>3687.2599999999998</v>
      </c>
      <c r="E9" s="38">
        <f>SUM(F10,J14,K15,L16,M17,N18,O19,P20,F9,J9:P9)</f>
        <v>3530.52</v>
      </c>
      <c r="F9" s="38">
        <f>SUM(F14,F15,F16,F17,F18,F19,F20)</f>
        <v>0</v>
      </c>
      <c r="G9" s="38">
        <f>SUM(G12:G20)</f>
        <v>0</v>
      </c>
      <c r="H9" s="38">
        <f>SUM(H11,H13:H20)</f>
        <v>0</v>
      </c>
      <c r="I9" s="38">
        <f>SUM(I11:I12,I14:I20)</f>
        <v>0</v>
      </c>
      <c r="J9" s="38">
        <f>SUM(J10,J15,J16,J17,J18,J19,J20)</f>
        <v>0</v>
      </c>
      <c r="K9" s="38">
        <f>SUM(K10,K14,K16,K17,K18,K19,K20)</f>
        <v>20.7</v>
      </c>
      <c r="L9" s="38">
        <f>SUM(L10,L14,L15,L17,L18,L19,L20)</f>
        <v>0</v>
      </c>
      <c r="M9" s="38">
        <f>SUM(M10,M14,M15,M17,M18,M19,M20)</f>
        <v>0</v>
      </c>
      <c r="N9" s="38">
        <f>SUM(N10,N14,N15,N16,N17,N19,N20)</f>
        <v>0</v>
      </c>
      <c r="O9" s="38">
        <f>SUM(O10,O14,O15,O16,O17,O18,O20)</f>
        <v>0</v>
      </c>
      <c r="P9" s="38">
        <f>SUM(P10,P14,P15,P16,P17,P18,P19)</f>
        <v>0</v>
      </c>
      <c r="Q9" s="46">
        <f t="shared" ref="Q9:BF9" si="0">SUM(Q10,Q14,Q15,Q16,Q17,Q18,Q19,Q20)</f>
        <v>156.73999999999998</v>
      </c>
      <c r="R9" s="46">
        <f>SUM(R10,R14,R15,R16,R17,R18,R19,R20)</f>
        <v>0</v>
      </c>
      <c r="S9" s="46">
        <f t="shared" si="0"/>
        <v>0</v>
      </c>
      <c r="T9" s="46">
        <f t="shared" si="0"/>
        <v>0</v>
      </c>
      <c r="U9" s="46">
        <f t="shared" si="0"/>
        <v>0</v>
      </c>
      <c r="V9" s="46">
        <f t="shared" si="0"/>
        <v>0</v>
      </c>
      <c r="W9" s="46">
        <f t="shared" si="0"/>
        <v>15.18</v>
      </c>
      <c r="X9" s="46">
        <f t="shared" si="0"/>
        <v>22.909999999999997</v>
      </c>
      <c r="Y9" s="46">
        <f t="shared" si="0"/>
        <v>33.4</v>
      </c>
      <c r="Z9" s="46">
        <f t="shared" si="0"/>
        <v>42.66</v>
      </c>
      <c r="AA9" s="46">
        <f t="shared" si="0"/>
        <v>33.799999999999997</v>
      </c>
      <c r="AB9" s="46">
        <f t="shared" si="0"/>
        <v>0.16</v>
      </c>
      <c r="AC9" s="46">
        <f t="shared" si="0"/>
        <v>6.2</v>
      </c>
      <c r="AD9" s="46">
        <f t="shared" si="0"/>
        <v>0</v>
      </c>
      <c r="AE9" s="46">
        <f t="shared" si="0"/>
        <v>0</v>
      </c>
      <c r="AF9" s="46">
        <f t="shared" si="0"/>
        <v>0</v>
      </c>
      <c r="AG9" s="46">
        <f t="shared" si="0"/>
        <v>1.5</v>
      </c>
      <c r="AH9" s="46">
        <f t="shared" si="0"/>
        <v>0.4</v>
      </c>
      <c r="AI9" s="46">
        <f t="shared" si="0"/>
        <v>0</v>
      </c>
      <c r="AJ9" s="46">
        <f t="shared" si="0"/>
        <v>0</v>
      </c>
      <c r="AK9" s="46">
        <f t="shared" si="0"/>
        <v>0.6</v>
      </c>
      <c r="AL9" s="46">
        <f t="shared" si="0"/>
        <v>0</v>
      </c>
      <c r="AM9" s="46">
        <f t="shared" si="0"/>
        <v>0</v>
      </c>
      <c r="AN9" s="46">
        <f t="shared" si="0"/>
        <v>10.09</v>
      </c>
      <c r="AO9" s="46">
        <f t="shared" si="0"/>
        <v>17.779999999999998</v>
      </c>
      <c r="AP9" s="46">
        <f t="shared" si="0"/>
        <v>0</v>
      </c>
      <c r="AQ9" s="46">
        <f t="shared" si="0"/>
        <v>0.44999999999999996</v>
      </c>
      <c r="AR9" s="46">
        <f t="shared" si="0"/>
        <v>0</v>
      </c>
      <c r="AS9" s="46">
        <f t="shared" si="0"/>
        <v>0</v>
      </c>
      <c r="AT9" s="46">
        <f t="shared" si="0"/>
        <v>0.5</v>
      </c>
      <c r="AU9" s="46">
        <f t="shared" si="0"/>
        <v>7.47</v>
      </c>
      <c r="AV9" s="46">
        <f t="shared" si="0"/>
        <v>5.3</v>
      </c>
      <c r="AW9" s="46">
        <f t="shared" si="0"/>
        <v>0</v>
      </c>
      <c r="AX9" s="46">
        <f t="shared" si="0"/>
        <v>1</v>
      </c>
      <c r="AY9" s="46">
        <f t="shared" si="0"/>
        <v>0</v>
      </c>
      <c r="AZ9" s="46">
        <f t="shared" si="0"/>
        <v>0</v>
      </c>
      <c r="BA9" s="46">
        <f t="shared" si="0"/>
        <v>0</v>
      </c>
      <c r="BB9" s="46">
        <f t="shared" si="0"/>
        <v>0</v>
      </c>
      <c r="BC9" s="46">
        <f t="shared" si="0"/>
        <v>0</v>
      </c>
      <c r="BD9" s="47">
        <f>SUM(Q9,BC9)</f>
        <v>156.73999999999998</v>
      </c>
      <c r="BE9" s="46">
        <f t="shared" si="0"/>
        <v>-156.73999999999998</v>
      </c>
      <c r="BF9" s="46">
        <f t="shared" si="0"/>
        <v>3530.52</v>
      </c>
      <c r="BH9" s="171"/>
    </row>
    <row r="10" spans="1:60" ht="20.25" customHeight="1">
      <c r="A10" s="174" t="s">
        <v>367</v>
      </c>
      <c r="B10" s="21" t="s">
        <v>368</v>
      </c>
      <c r="C10" s="29" t="s">
        <v>303</v>
      </c>
      <c r="D10" s="39">
        <f>SUM(D11:D13)</f>
        <v>281.24</v>
      </c>
      <c r="E10" s="39">
        <f>SUM(J10:P10)</f>
        <v>0</v>
      </c>
      <c r="F10" s="54">
        <f>$D10-$BD10</f>
        <v>262.89</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18.350000000000001</v>
      </c>
      <c r="R10" s="47">
        <f>SUM(R11:R13)</f>
        <v>0</v>
      </c>
      <c r="S10" s="47">
        <f t="shared" ref="S10:BF10" si="2">SUM(S11:S13)</f>
        <v>0</v>
      </c>
      <c r="T10" s="47">
        <f t="shared" si="2"/>
        <v>0</v>
      </c>
      <c r="U10" s="47">
        <f t="shared" si="2"/>
        <v>0</v>
      </c>
      <c r="V10" s="47">
        <f t="shared" si="2"/>
        <v>0</v>
      </c>
      <c r="W10" s="47">
        <f t="shared" si="2"/>
        <v>1.35</v>
      </c>
      <c r="X10" s="47">
        <f t="shared" si="2"/>
        <v>7.18</v>
      </c>
      <c r="Y10" s="47">
        <f t="shared" si="2"/>
        <v>0</v>
      </c>
      <c r="Z10" s="47">
        <f t="shared" si="2"/>
        <v>6.37</v>
      </c>
      <c r="AA10" s="47">
        <f t="shared" si="2"/>
        <v>4.95</v>
      </c>
      <c r="AB10" s="47">
        <f t="shared" si="2"/>
        <v>0</v>
      </c>
      <c r="AC10" s="47">
        <f t="shared" si="2"/>
        <v>0.82</v>
      </c>
      <c r="AD10" s="47">
        <f t="shared" si="2"/>
        <v>0</v>
      </c>
      <c r="AE10" s="47">
        <f t="shared" si="2"/>
        <v>0</v>
      </c>
      <c r="AF10" s="47">
        <f t="shared" si="2"/>
        <v>0</v>
      </c>
      <c r="AG10" s="47">
        <f t="shared" si="2"/>
        <v>0</v>
      </c>
      <c r="AH10" s="47">
        <f t="shared" si="2"/>
        <v>0</v>
      </c>
      <c r="AI10" s="47">
        <f t="shared" si="2"/>
        <v>0</v>
      </c>
      <c r="AJ10" s="47">
        <f t="shared" si="2"/>
        <v>0</v>
      </c>
      <c r="AK10" s="47">
        <f t="shared" si="2"/>
        <v>0.6</v>
      </c>
      <c r="AL10" s="47">
        <f t="shared" si="2"/>
        <v>0</v>
      </c>
      <c r="AM10" s="47">
        <f t="shared" si="2"/>
        <v>0</v>
      </c>
      <c r="AN10" s="47">
        <f t="shared" si="2"/>
        <v>0</v>
      </c>
      <c r="AO10" s="47">
        <f t="shared" si="2"/>
        <v>1.08</v>
      </c>
      <c r="AP10" s="47">
        <f t="shared" si="2"/>
        <v>0</v>
      </c>
      <c r="AQ10" s="47">
        <f t="shared" si="2"/>
        <v>0</v>
      </c>
      <c r="AR10" s="47">
        <f t="shared" si="2"/>
        <v>0</v>
      </c>
      <c r="AS10" s="47">
        <f t="shared" si="2"/>
        <v>0</v>
      </c>
      <c r="AT10" s="47">
        <f t="shared" si="2"/>
        <v>0</v>
      </c>
      <c r="AU10" s="47">
        <f t="shared" si="2"/>
        <v>0</v>
      </c>
      <c r="AV10" s="47">
        <f t="shared" si="2"/>
        <v>2.37</v>
      </c>
      <c r="AW10" s="47">
        <f t="shared" si="2"/>
        <v>0</v>
      </c>
      <c r="AX10" s="47">
        <f t="shared" si="2"/>
        <v>0</v>
      </c>
      <c r="AY10" s="47">
        <f t="shared" si="2"/>
        <v>0</v>
      </c>
      <c r="AZ10" s="47">
        <f t="shared" si="2"/>
        <v>0</v>
      </c>
      <c r="BA10" s="47">
        <f t="shared" si="2"/>
        <v>0</v>
      </c>
      <c r="BB10" s="47">
        <f t="shared" si="2"/>
        <v>0</v>
      </c>
      <c r="BC10" s="47">
        <f t="shared" si="2"/>
        <v>0</v>
      </c>
      <c r="BD10" s="47">
        <f t="shared" si="2"/>
        <v>18.350000000000001</v>
      </c>
      <c r="BE10" s="47">
        <f t="shared" si="2"/>
        <v>-18.350000000000001</v>
      </c>
      <c r="BF10" s="47">
        <f t="shared" si="2"/>
        <v>262.89</v>
      </c>
      <c r="BH10" s="171"/>
    </row>
    <row r="11" spans="1:60" ht="20.25" customHeight="1">
      <c r="A11" s="174" t="s">
        <v>369</v>
      </c>
      <c r="B11" s="175" t="s">
        <v>370</v>
      </c>
      <c r="C11" s="29" t="s">
        <v>304</v>
      </c>
      <c r="D11" s="188">
        <v>265.04000000000002</v>
      </c>
      <c r="E11" s="39">
        <f>SUM(H11:P11)</f>
        <v>0</v>
      </c>
      <c r="F11" s="58"/>
      <c r="G11" s="54">
        <f>$D11-$BD11</f>
        <v>249.92000000000002</v>
      </c>
      <c r="H11" s="58">
        <v>0</v>
      </c>
      <c r="I11" s="58">
        <v>0</v>
      </c>
      <c r="J11" s="58"/>
      <c r="K11" s="58"/>
      <c r="L11" s="58"/>
      <c r="M11" s="58"/>
      <c r="N11" s="58"/>
      <c r="O11" s="58"/>
      <c r="P11" s="58"/>
      <c r="Q11" s="47">
        <f>SUM(R11:Z11,AL11:BB11)</f>
        <v>15.120000000000001</v>
      </c>
      <c r="R11" s="58"/>
      <c r="S11" s="58"/>
      <c r="T11" s="58"/>
      <c r="U11" s="58"/>
      <c r="V11" s="58"/>
      <c r="W11" s="58">
        <v>1.05</v>
      </c>
      <c r="X11" s="58">
        <v>7.18</v>
      </c>
      <c r="Y11" s="58"/>
      <c r="Z11" s="47">
        <f>SUM(AA11:AK11)</f>
        <v>3.44</v>
      </c>
      <c r="AA11" s="58">
        <v>2.02</v>
      </c>
      <c r="AB11" s="58"/>
      <c r="AC11" s="58">
        <v>0.82</v>
      </c>
      <c r="AD11" s="58"/>
      <c r="AE11" s="58"/>
      <c r="AF11" s="58"/>
      <c r="AG11" s="58"/>
      <c r="AH11" s="58"/>
      <c r="AI11" s="58"/>
      <c r="AJ11" s="58"/>
      <c r="AK11" s="58">
        <v>0.6</v>
      </c>
      <c r="AL11" s="58"/>
      <c r="AM11" s="58"/>
      <c r="AN11" s="58"/>
      <c r="AO11" s="58">
        <v>1.08</v>
      </c>
      <c r="AP11" s="58"/>
      <c r="AQ11" s="58"/>
      <c r="AR11" s="58"/>
      <c r="AS11" s="58"/>
      <c r="AT11" s="58"/>
      <c r="AU11" s="58"/>
      <c r="AV11" s="58">
        <v>2.37</v>
      </c>
      <c r="AW11" s="58"/>
      <c r="AX11" s="58"/>
      <c r="AY11" s="58"/>
      <c r="AZ11" s="58"/>
      <c r="BA11" s="58"/>
      <c r="BB11" s="58"/>
      <c r="BC11" s="58"/>
      <c r="BD11" s="16">
        <f>SUM(E11,Q11,BC11)</f>
        <v>15.120000000000001</v>
      </c>
      <c r="BE11" s="16">
        <f>G60-BD11</f>
        <v>-15.120000000000001</v>
      </c>
      <c r="BF11" s="16">
        <f>SUM(D11,BE11)</f>
        <v>249.92000000000002</v>
      </c>
      <c r="BH11" s="171"/>
    </row>
    <row r="12" spans="1:60" ht="20.25" customHeight="1">
      <c r="A12" s="174" t="s">
        <v>371</v>
      </c>
      <c r="B12" s="175" t="s">
        <v>372</v>
      </c>
      <c r="C12" s="29" t="s">
        <v>305</v>
      </c>
      <c r="D12" s="188">
        <v>16.2</v>
      </c>
      <c r="E12" s="39">
        <f>SUM(G12,I12:P12)</f>
        <v>0</v>
      </c>
      <c r="F12" s="58"/>
      <c r="G12" s="58"/>
      <c r="H12" s="54">
        <f>$D12-$BD12</f>
        <v>12.969999999999999</v>
      </c>
      <c r="I12" s="58"/>
      <c r="J12" s="58"/>
      <c r="K12" s="58"/>
      <c r="L12" s="58"/>
      <c r="M12" s="58"/>
      <c r="N12" s="58"/>
      <c r="O12" s="58"/>
      <c r="P12" s="58"/>
      <c r="Q12" s="47">
        <f t="shared" ref="Q12:Q17" si="3">SUM(R12:Z12,AL12:BB12)</f>
        <v>3.23</v>
      </c>
      <c r="R12" s="58"/>
      <c r="S12" s="58"/>
      <c r="T12" s="58"/>
      <c r="U12" s="58"/>
      <c r="V12" s="58"/>
      <c r="W12" s="58">
        <v>0.3</v>
      </c>
      <c r="X12" s="58"/>
      <c r="Y12" s="58"/>
      <c r="Z12" s="47">
        <f t="shared" ref="Z12:Z29" si="4">SUM(AA12:AK12)</f>
        <v>2.93</v>
      </c>
      <c r="AA12" s="58">
        <v>2.93</v>
      </c>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v>0</v>
      </c>
      <c r="BD12" s="16">
        <f t="shared" ref="BD12:BD20" si="5">SUM(E12,Q12,BC12)</f>
        <v>3.23</v>
      </c>
      <c r="BE12" s="16">
        <f>H60-BD12</f>
        <v>-3.23</v>
      </c>
      <c r="BF12" s="16">
        <f t="shared" ref="BF12:BF20" si="6">SUM(D12,BE12)</f>
        <v>12.969999999999999</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188">
        <v>179.07</v>
      </c>
      <c r="E14" s="39">
        <f>SUM(F14:G14,K14:P14)</f>
        <v>0</v>
      </c>
      <c r="F14" s="58"/>
      <c r="G14" s="58"/>
      <c r="H14" s="58"/>
      <c r="I14" s="58"/>
      <c r="J14" s="54">
        <f>$D14-$BD14</f>
        <v>162.35999999999999</v>
      </c>
      <c r="K14" s="58"/>
      <c r="L14" s="58"/>
      <c r="M14" s="58"/>
      <c r="N14" s="58"/>
      <c r="O14" s="58"/>
      <c r="P14" s="58"/>
      <c r="Q14" s="47">
        <f t="shared" si="3"/>
        <v>16.71</v>
      </c>
      <c r="R14" s="58"/>
      <c r="S14" s="58"/>
      <c r="T14" s="58"/>
      <c r="U14" s="58"/>
      <c r="V14" s="58"/>
      <c r="W14" s="58">
        <v>1.1000000000000001</v>
      </c>
      <c r="X14" s="58">
        <v>0.1</v>
      </c>
      <c r="Y14" s="58"/>
      <c r="Z14" s="47">
        <f t="shared" si="4"/>
        <v>8.7100000000000009</v>
      </c>
      <c r="AA14" s="58">
        <v>4.5</v>
      </c>
      <c r="AB14" s="58">
        <v>0.06</v>
      </c>
      <c r="AC14" s="58">
        <v>4.1500000000000004</v>
      </c>
      <c r="AD14" s="58"/>
      <c r="AE14" s="58"/>
      <c r="AF14" s="58"/>
      <c r="AG14" s="58"/>
      <c r="AH14" s="58"/>
      <c r="AI14" s="58"/>
      <c r="AJ14" s="58"/>
      <c r="AK14" s="58"/>
      <c r="AL14" s="58"/>
      <c r="AM14" s="58"/>
      <c r="AN14" s="58"/>
      <c r="AO14" s="58">
        <v>4.37</v>
      </c>
      <c r="AP14" s="58"/>
      <c r="AQ14" s="58"/>
      <c r="AR14" s="58"/>
      <c r="AS14" s="58"/>
      <c r="AT14" s="58"/>
      <c r="AU14" s="58"/>
      <c r="AV14" s="58">
        <v>1.93</v>
      </c>
      <c r="AW14" s="58"/>
      <c r="AX14" s="58">
        <v>0.5</v>
      </c>
      <c r="AY14" s="58"/>
      <c r="AZ14" s="58"/>
      <c r="BA14" s="58"/>
      <c r="BB14" s="58"/>
      <c r="BC14" s="58">
        <v>0</v>
      </c>
      <c r="BD14" s="16">
        <f t="shared" si="5"/>
        <v>16.71</v>
      </c>
      <c r="BE14" s="16">
        <f>J60-BD14</f>
        <v>-16.71</v>
      </c>
      <c r="BF14" s="16">
        <f t="shared" si="6"/>
        <v>162.35999999999999</v>
      </c>
      <c r="BH14" s="171"/>
    </row>
    <row r="15" spans="1:60" ht="20.25" customHeight="1">
      <c r="A15" s="21" t="s">
        <v>377</v>
      </c>
      <c r="B15" s="25" t="s">
        <v>378</v>
      </c>
      <c r="C15" s="29" t="s">
        <v>308</v>
      </c>
      <c r="D15" s="188">
        <v>734.53</v>
      </c>
      <c r="E15" s="39">
        <f>SUM(F15:J15,L15:P15)</f>
        <v>0</v>
      </c>
      <c r="F15" s="58"/>
      <c r="G15" s="58"/>
      <c r="H15" s="58"/>
      <c r="I15" s="58"/>
      <c r="J15" s="58"/>
      <c r="K15" s="54">
        <f>$D15-$BD15</f>
        <v>675.67</v>
      </c>
      <c r="L15" s="58"/>
      <c r="M15" s="58"/>
      <c r="N15" s="58"/>
      <c r="O15" s="58"/>
      <c r="P15" s="58"/>
      <c r="Q15" s="47">
        <f t="shared" si="3"/>
        <v>58.86</v>
      </c>
      <c r="R15" s="58"/>
      <c r="S15" s="58"/>
      <c r="T15" s="58"/>
      <c r="U15" s="58"/>
      <c r="V15" s="58"/>
      <c r="W15" s="58">
        <v>10.23</v>
      </c>
      <c r="X15" s="58">
        <v>11.03</v>
      </c>
      <c r="Y15" s="58">
        <v>12</v>
      </c>
      <c r="Z15" s="47">
        <f t="shared" si="4"/>
        <v>14.639999999999999</v>
      </c>
      <c r="AA15" s="58">
        <v>14.1</v>
      </c>
      <c r="AB15" s="58"/>
      <c r="AC15" s="58">
        <v>0.04</v>
      </c>
      <c r="AD15" s="58"/>
      <c r="AE15" s="58"/>
      <c r="AF15" s="58"/>
      <c r="AG15" s="58">
        <v>0.5</v>
      </c>
      <c r="AH15" s="58"/>
      <c r="AI15" s="58"/>
      <c r="AJ15" s="58"/>
      <c r="AK15" s="58"/>
      <c r="AL15" s="58"/>
      <c r="AM15" s="58"/>
      <c r="AN15" s="58">
        <v>0.09</v>
      </c>
      <c r="AO15" s="58">
        <v>7.25</v>
      </c>
      <c r="AP15" s="58"/>
      <c r="AQ15" s="58">
        <v>0.15</v>
      </c>
      <c r="AR15" s="58"/>
      <c r="AS15" s="58"/>
      <c r="AT15" s="58">
        <v>0.5</v>
      </c>
      <c r="AU15" s="58">
        <v>1.47</v>
      </c>
      <c r="AV15" s="58">
        <v>1</v>
      </c>
      <c r="AW15" s="58"/>
      <c r="AX15" s="58">
        <v>0.5</v>
      </c>
      <c r="AY15" s="58"/>
      <c r="AZ15" s="58"/>
      <c r="BA15" s="58"/>
      <c r="BB15" s="58"/>
      <c r="BC15" s="58">
        <v>0</v>
      </c>
      <c r="BD15" s="16">
        <f t="shared" si="5"/>
        <v>58.86</v>
      </c>
      <c r="BE15" s="16">
        <f>K60-BD15</f>
        <v>-38.159999999999997</v>
      </c>
      <c r="BF15" s="16">
        <f t="shared" si="6"/>
        <v>696.37</v>
      </c>
      <c r="BH15" s="171"/>
    </row>
    <row r="16" spans="1:60" ht="20.25" customHeight="1">
      <c r="A16" s="21" t="s">
        <v>379</v>
      </c>
      <c r="B16" s="21" t="s">
        <v>380</v>
      </c>
      <c r="C16" s="176" t="s">
        <v>309</v>
      </c>
      <c r="D16" s="58"/>
      <c r="E16" s="39">
        <f>SUM(F16:K16,M16:P16)</f>
        <v>0</v>
      </c>
      <c r="F16" s="58"/>
      <c r="G16" s="58"/>
      <c r="H16" s="58"/>
      <c r="I16" s="58"/>
      <c r="J16" s="58"/>
      <c r="K16" s="58"/>
      <c r="L16" s="54">
        <f>$D16-$BD16</f>
        <v>0</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0</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189">
        <v>2407.52</v>
      </c>
      <c r="E18" s="39">
        <f>SUM(F18:M18,O18:P18)</f>
        <v>20.7</v>
      </c>
      <c r="F18" s="58"/>
      <c r="G18" s="58"/>
      <c r="H18" s="58"/>
      <c r="I18" s="58"/>
      <c r="J18" s="58"/>
      <c r="K18" s="58">
        <v>20.7</v>
      </c>
      <c r="L18" s="58"/>
      <c r="M18" s="58"/>
      <c r="N18" s="54">
        <f>$D18-$BD18</f>
        <v>2329.1</v>
      </c>
      <c r="O18" s="58"/>
      <c r="P18" s="58"/>
      <c r="Q18" s="47">
        <f>SUM(R18:Z18,AL18:BB18)</f>
        <v>57.72</v>
      </c>
      <c r="R18" s="58"/>
      <c r="S18" s="58"/>
      <c r="T18" s="58"/>
      <c r="U18" s="58"/>
      <c r="V18" s="58"/>
      <c r="W18" s="58">
        <v>1.75</v>
      </c>
      <c r="X18" s="58">
        <v>4.5999999999999996</v>
      </c>
      <c r="Y18" s="58">
        <v>18.5</v>
      </c>
      <c r="Z18" s="47">
        <f t="shared" si="4"/>
        <v>12.89</v>
      </c>
      <c r="AA18" s="58">
        <v>10.25</v>
      </c>
      <c r="AB18" s="58">
        <v>0.1</v>
      </c>
      <c r="AC18" s="58">
        <v>1.1399999999999999</v>
      </c>
      <c r="AD18" s="58"/>
      <c r="AE18" s="58"/>
      <c r="AF18" s="58"/>
      <c r="AG18" s="58">
        <v>1</v>
      </c>
      <c r="AH18" s="58">
        <v>0.4</v>
      </c>
      <c r="AI18" s="58"/>
      <c r="AJ18" s="58"/>
      <c r="AK18" s="58"/>
      <c r="AL18" s="58"/>
      <c r="AM18" s="58"/>
      <c r="AN18" s="58">
        <v>10</v>
      </c>
      <c r="AO18" s="58">
        <v>3.68</v>
      </c>
      <c r="AP18" s="58"/>
      <c r="AQ18" s="58">
        <v>0.3</v>
      </c>
      <c r="AR18" s="58"/>
      <c r="AS18" s="58"/>
      <c r="AT18" s="58"/>
      <c r="AU18" s="58">
        <v>6</v>
      </c>
      <c r="AV18" s="58"/>
      <c r="AW18" s="58"/>
      <c r="AX18" s="58"/>
      <c r="AY18" s="58"/>
      <c r="AZ18" s="58"/>
      <c r="BA18" s="58"/>
      <c r="BB18" s="58"/>
      <c r="BC18" s="58">
        <v>0</v>
      </c>
      <c r="BD18" s="16">
        <f t="shared" si="5"/>
        <v>78.42</v>
      </c>
      <c r="BE18" s="16">
        <f>N60-BD18</f>
        <v>-78.42</v>
      </c>
      <c r="BF18" s="16">
        <f t="shared" si="6"/>
        <v>2329.1</v>
      </c>
      <c r="BH18" s="171"/>
    </row>
    <row r="19" spans="1:60" ht="20.25" customHeight="1">
      <c r="A19" s="25" t="s">
        <v>385</v>
      </c>
      <c r="B19" s="174" t="s">
        <v>386</v>
      </c>
      <c r="C19" s="29" t="s">
        <v>312</v>
      </c>
      <c r="D19" s="189">
        <v>84.9</v>
      </c>
      <c r="E19" s="39">
        <f>SUM(F19:N19,P19)</f>
        <v>0</v>
      </c>
      <c r="F19" s="58"/>
      <c r="G19" s="58"/>
      <c r="H19" s="58"/>
      <c r="I19" s="58"/>
      <c r="J19" s="58"/>
      <c r="K19" s="58"/>
      <c r="L19" s="58"/>
      <c r="M19" s="58"/>
      <c r="N19" s="58"/>
      <c r="O19" s="54">
        <f>$D19-$BD19</f>
        <v>79.800000000000011</v>
      </c>
      <c r="P19" s="58"/>
      <c r="Q19" s="47">
        <f>SUM(R19:Z19,AL19:BB19)</f>
        <v>5.0999999999999996</v>
      </c>
      <c r="R19" s="58"/>
      <c r="S19" s="58"/>
      <c r="T19" s="58"/>
      <c r="U19" s="58"/>
      <c r="V19" s="58"/>
      <c r="W19" s="58">
        <v>0.75</v>
      </c>
      <c r="X19" s="58"/>
      <c r="Y19" s="58">
        <v>2.9</v>
      </c>
      <c r="Z19" s="47">
        <f t="shared" si="4"/>
        <v>0.05</v>
      </c>
      <c r="AA19" s="58"/>
      <c r="AB19" s="58"/>
      <c r="AC19" s="58">
        <v>0.05</v>
      </c>
      <c r="AD19" s="58"/>
      <c r="AE19" s="58"/>
      <c r="AF19" s="58"/>
      <c r="AG19" s="58"/>
      <c r="AH19" s="58"/>
      <c r="AI19" s="58"/>
      <c r="AJ19" s="58"/>
      <c r="AK19" s="58"/>
      <c r="AL19" s="58"/>
      <c r="AM19" s="58"/>
      <c r="AN19" s="58"/>
      <c r="AO19" s="58">
        <v>1.4</v>
      </c>
      <c r="AP19" s="58"/>
      <c r="AQ19" s="58"/>
      <c r="AR19" s="58"/>
      <c r="AS19" s="58"/>
      <c r="AT19" s="58"/>
      <c r="AU19" s="58"/>
      <c r="AV19" s="58"/>
      <c r="AW19" s="58"/>
      <c r="AX19" s="58"/>
      <c r="AY19" s="58"/>
      <c r="AZ19" s="58"/>
      <c r="BA19" s="58"/>
      <c r="BB19" s="58"/>
      <c r="BC19" s="58">
        <v>0</v>
      </c>
      <c r="BD19" s="16">
        <f t="shared" si="5"/>
        <v>5.0999999999999996</v>
      </c>
      <c r="BE19" s="16">
        <f>O60-BD19</f>
        <v>-5.0999999999999996</v>
      </c>
      <c r="BF19" s="16">
        <f t="shared" si="6"/>
        <v>79.800000000000011</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0</v>
      </c>
      <c r="BF20" s="16">
        <f t="shared" si="6"/>
        <v>0</v>
      </c>
      <c r="BH20" s="171"/>
    </row>
    <row r="21" spans="1:60" s="170" customFormat="1" ht="20.25" customHeight="1">
      <c r="A21" s="172">
        <v>2</v>
      </c>
      <c r="B21" s="173" t="s">
        <v>389</v>
      </c>
      <c r="C21" s="150" t="s">
        <v>314</v>
      </c>
      <c r="D21" s="38">
        <f>SUM(D22:D30,D42:D58)</f>
        <v>377.06999999999994</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377.06999999999994</v>
      </c>
      <c r="R21" s="46">
        <f>SUM(R23:R30,R42:R58)</f>
        <v>0</v>
      </c>
      <c r="S21" s="46">
        <f>SUM(S22,S24:S30,S42:S58)</f>
        <v>0.1</v>
      </c>
      <c r="T21" s="46">
        <f>SUM(T22:T23,T25:T30,T42:T58)</f>
        <v>0</v>
      </c>
      <c r="U21" s="46">
        <f>SUM(U22:U24,U26:U30,U42:U58)</f>
        <v>0</v>
      </c>
      <c r="V21" s="46">
        <f>SUM(V22:V25,V27:V30,V42:V58)</f>
        <v>0</v>
      </c>
      <c r="W21" s="46">
        <f>SUM(W22:W26,W28:W30,W42:W58)</f>
        <v>0.3</v>
      </c>
      <c r="X21" s="46">
        <f>SUM(X22:X27,X29:X30,X42:X58)</f>
        <v>0.04</v>
      </c>
      <c r="Y21" s="46">
        <f>SUM(Y22:Y28,Y30,Y42:Y58)</f>
        <v>0</v>
      </c>
      <c r="Z21" s="47">
        <f t="shared" si="4"/>
        <v>0.67</v>
      </c>
      <c r="AA21" s="46">
        <f t="shared" ref="AA21:AK21" si="8">SUM(AA22:AA30,AA42:AA58)</f>
        <v>0.17</v>
      </c>
      <c r="AB21" s="46">
        <f t="shared" si="8"/>
        <v>0</v>
      </c>
      <c r="AC21" s="46">
        <f t="shared" si="8"/>
        <v>0</v>
      </c>
      <c r="AD21" s="46">
        <f t="shared" si="8"/>
        <v>0</v>
      </c>
      <c r="AE21" s="46">
        <f t="shared" si="8"/>
        <v>0</v>
      </c>
      <c r="AF21" s="46">
        <f t="shared" si="8"/>
        <v>0</v>
      </c>
      <c r="AG21" s="46">
        <f t="shared" si="8"/>
        <v>0</v>
      </c>
      <c r="AH21" s="46">
        <f t="shared" si="8"/>
        <v>0.5</v>
      </c>
      <c r="AI21" s="46">
        <f t="shared" si="8"/>
        <v>0</v>
      </c>
      <c r="AJ21" s="46">
        <f t="shared" si="8"/>
        <v>0</v>
      </c>
      <c r="AK21" s="46">
        <f t="shared" si="8"/>
        <v>0</v>
      </c>
      <c r="AL21" s="46">
        <f>SUM(AL22:AL30,AL43:AL58)</f>
        <v>0.13</v>
      </c>
      <c r="AM21" s="46">
        <f>SUM(AM22:AM30,AM42,AM44:AM58)</f>
        <v>0</v>
      </c>
      <c r="AN21" s="46">
        <f>SUM(AN22:AN30,AN42:AN43,AN45:AN58)</f>
        <v>0</v>
      </c>
      <c r="AO21" s="46">
        <f>SUM(AO22:AO30,AO42:AO44,AO46:AO58)</f>
        <v>0</v>
      </c>
      <c r="AP21" s="46">
        <f>SUM(AP22:AP30,AP42:AP45,AP47:AP58)</f>
        <v>0</v>
      </c>
      <c r="AQ21" s="46">
        <f>SUM(AQ22:AQ30,AQ42:AQ46,AQ48:AQ58)</f>
        <v>0.1</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158.26</v>
      </c>
      <c r="BF21" s="149">
        <f>SUM(BF22:BF30,BF42:BF58)</f>
        <v>535.32999999999993</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190">
        <v>0.38</v>
      </c>
      <c r="E27" s="39">
        <f t="shared" si="10"/>
        <v>0</v>
      </c>
      <c r="F27" s="58"/>
      <c r="G27" s="58"/>
      <c r="H27" s="58"/>
      <c r="I27" s="58"/>
      <c r="J27" s="58"/>
      <c r="K27" s="58"/>
      <c r="L27" s="58"/>
      <c r="M27" s="58"/>
      <c r="N27" s="58"/>
      <c r="O27" s="58"/>
      <c r="P27" s="58"/>
      <c r="Q27" s="47">
        <f>SUM(R27:V27,X27:Z27,AL27:BB27)</f>
        <v>0</v>
      </c>
      <c r="R27" s="58"/>
      <c r="S27" s="58"/>
      <c r="T27" s="58"/>
      <c r="U27" s="58"/>
      <c r="V27" s="58"/>
      <c r="W27" s="54">
        <f>$D27-$BD27</f>
        <v>0.38</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15.48</v>
      </c>
      <c r="BF27" s="16">
        <f t="shared" si="9"/>
        <v>15.860000000000001</v>
      </c>
      <c r="BH27" s="171"/>
    </row>
    <row r="28" spans="1:60" ht="20.25" customHeight="1">
      <c r="A28" s="21" t="s">
        <v>402</v>
      </c>
      <c r="B28" s="25" t="s">
        <v>403</v>
      </c>
      <c r="C28" s="29" t="s">
        <v>321</v>
      </c>
      <c r="D28" s="190">
        <v>0.75</v>
      </c>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0.75</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24.469999999999995</v>
      </c>
      <c r="BF28" s="16">
        <f t="shared" si="9"/>
        <v>25.219999999999995</v>
      </c>
      <c r="BH28" s="171"/>
    </row>
    <row r="29" spans="1:60" ht="20.25" customHeight="1">
      <c r="A29" s="21" t="s">
        <v>404</v>
      </c>
      <c r="B29" s="25" t="s">
        <v>405</v>
      </c>
      <c r="C29" s="29" t="s">
        <v>322</v>
      </c>
      <c r="D29" s="190">
        <v>2.41</v>
      </c>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2.41</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33.4</v>
      </c>
      <c r="BF29" s="16">
        <f t="shared" si="9"/>
        <v>35.81</v>
      </c>
      <c r="BH29" s="171"/>
    </row>
    <row r="30" spans="1:60" ht="25.5">
      <c r="A30" s="21" t="s">
        <v>406</v>
      </c>
      <c r="B30" s="22" t="s">
        <v>407</v>
      </c>
      <c r="C30" s="23" t="s">
        <v>323</v>
      </c>
      <c r="D30" s="39">
        <f>SUM(D31:D41)</f>
        <v>124.64999999999998</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1</v>
      </c>
      <c r="R30" s="47">
        <f>SUM(R31:R41)</f>
        <v>0</v>
      </c>
      <c r="S30" s="47">
        <f t="shared" ref="S30:Y30" si="13">SUM(S31:S41)</f>
        <v>0.1</v>
      </c>
      <c r="T30" s="47">
        <f t="shared" si="13"/>
        <v>0</v>
      </c>
      <c r="U30" s="47">
        <f t="shared" si="13"/>
        <v>0</v>
      </c>
      <c r="V30" s="47">
        <f t="shared" si="13"/>
        <v>0</v>
      </c>
      <c r="W30" s="47">
        <f t="shared" si="13"/>
        <v>0.3</v>
      </c>
      <c r="X30" s="47">
        <f t="shared" si="13"/>
        <v>0</v>
      </c>
      <c r="Y30" s="47">
        <f t="shared" si="13"/>
        <v>0</v>
      </c>
      <c r="Z30" s="54">
        <f>$D30-$BD30</f>
        <v>123.64999999999998</v>
      </c>
      <c r="AA30" s="47">
        <f>SUM(AA32:AA41)</f>
        <v>0</v>
      </c>
      <c r="AB30" s="47">
        <f>SUM(AB31,AB33:AB41)</f>
        <v>0</v>
      </c>
      <c r="AC30" s="47">
        <f>SUM(AC31:AC32,AC34:AC41)</f>
        <v>0</v>
      </c>
      <c r="AD30" s="47">
        <f>SUM(AD31:AD33,AD35:AD41)</f>
        <v>0</v>
      </c>
      <c r="AE30" s="47">
        <f>SUM(AE31:AE34,AE36:AE41)</f>
        <v>0</v>
      </c>
      <c r="AF30" s="47">
        <f>SUM(AF31:AF35,AF37:AF41)</f>
        <v>0</v>
      </c>
      <c r="AG30" s="47">
        <f>SUM(AG31:AG36,AG38:AG41)</f>
        <v>0</v>
      </c>
      <c r="AH30" s="47">
        <f>SUM(AH31:AH37,AH39:AH41)</f>
        <v>0.5</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0.1</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1</v>
      </c>
      <c r="BE30" s="16">
        <f>Z60-BD30</f>
        <v>42.33</v>
      </c>
      <c r="BF30" s="16">
        <f>SUM(BF31:BF41)</f>
        <v>166.97999999999996</v>
      </c>
      <c r="BH30" s="171"/>
    </row>
    <row r="31" spans="1:60" ht="20.25" customHeight="1">
      <c r="A31" s="21" t="s">
        <v>408</v>
      </c>
      <c r="B31" s="25" t="s">
        <v>409</v>
      </c>
      <c r="C31" s="29" t="s">
        <v>324</v>
      </c>
      <c r="D31" s="58">
        <v>52.51</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52.51</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33.97</v>
      </c>
      <c r="BF31" s="16">
        <f t="shared" ref="BF31:BF59" si="17">SUM(D31,BE31)</f>
        <v>86.47999999999999</v>
      </c>
      <c r="BH31" s="171"/>
    </row>
    <row r="32" spans="1:60" ht="20.25" customHeight="1">
      <c r="A32" s="21" t="s">
        <v>410</v>
      </c>
      <c r="B32" s="174" t="s">
        <v>411</v>
      </c>
      <c r="C32" s="179" t="s">
        <v>325</v>
      </c>
      <c r="D32" s="58">
        <v>57.5</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57.5</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0.16</v>
      </c>
      <c r="BF32" s="16">
        <f t="shared" si="17"/>
        <v>57.66</v>
      </c>
      <c r="BH32" s="171"/>
    </row>
    <row r="33" spans="1:60" ht="20.25" customHeight="1">
      <c r="A33" s="21" t="s">
        <v>412</v>
      </c>
      <c r="B33" s="174" t="s">
        <v>413</v>
      </c>
      <c r="C33" s="29" t="s">
        <v>326</v>
      </c>
      <c r="D33" s="190">
        <v>4.9400000000000004</v>
      </c>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4.9400000000000004</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6.2</v>
      </c>
      <c r="BF33" s="16">
        <f t="shared" si="17"/>
        <v>11.14</v>
      </c>
      <c r="BH33" s="171"/>
    </row>
    <row r="34" spans="1:60" ht="20.25" customHeight="1">
      <c r="A34" s="21" t="s">
        <v>414</v>
      </c>
      <c r="B34" s="174" t="s">
        <v>415</v>
      </c>
      <c r="C34" s="29" t="s">
        <v>327</v>
      </c>
      <c r="D34" s="191">
        <v>0.06</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0.06</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0.06</v>
      </c>
      <c r="BH34" s="171"/>
    </row>
    <row r="35" spans="1:60" ht="20.25" customHeight="1">
      <c r="A35" s="21" t="s">
        <v>416</v>
      </c>
      <c r="B35" s="174" t="s">
        <v>417</v>
      </c>
      <c r="C35" s="29" t="s">
        <v>328</v>
      </c>
      <c r="D35" s="190">
        <v>2.3199999999999998</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2.3199999999999998</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v>
      </c>
      <c r="BF35" s="16">
        <f t="shared" si="17"/>
        <v>2.3199999999999998</v>
      </c>
      <c r="BH35" s="171"/>
    </row>
    <row r="36" spans="1:60" ht="20.25" customHeight="1">
      <c r="A36" s="21" t="s">
        <v>418</v>
      </c>
      <c r="B36" s="174" t="s">
        <v>419</v>
      </c>
      <c r="C36" s="29" t="s">
        <v>329</v>
      </c>
      <c r="D36" s="190">
        <v>0.32</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0.32</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0.32</v>
      </c>
      <c r="BH36" s="171"/>
    </row>
    <row r="37" spans="1:60" ht="20.25" customHeight="1">
      <c r="A37" s="21" t="s">
        <v>420</v>
      </c>
      <c r="B37" s="174" t="s">
        <v>421</v>
      </c>
      <c r="C37" s="29" t="s">
        <v>330</v>
      </c>
      <c r="D37" s="190">
        <v>3.67</v>
      </c>
      <c r="E37" s="39">
        <f t="shared" si="15"/>
        <v>0</v>
      </c>
      <c r="F37" s="58"/>
      <c r="G37" s="58"/>
      <c r="H37" s="58"/>
      <c r="I37" s="58"/>
      <c r="J37" s="58"/>
      <c r="K37" s="58"/>
      <c r="L37" s="58"/>
      <c r="M37" s="58"/>
      <c r="N37" s="58"/>
      <c r="O37" s="58"/>
      <c r="P37" s="58"/>
      <c r="Q37" s="47">
        <f t="shared" si="18"/>
        <v>1</v>
      </c>
      <c r="R37" s="58"/>
      <c r="S37" s="58">
        <v>0.1</v>
      </c>
      <c r="T37" s="58"/>
      <c r="U37" s="58"/>
      <c r="V37" s="58"/>
      <c r="W37" s="58">
        <v>0.3</v>
      </c>
      <c r="X37" s="58"/>
      <c r="Y37" s="58"/>
      <c r="Z37" s="47">
        <f>SUM(AA37:AF37,AH37:AK37)</f>
        <v>0.5</v>
      </c>
      <c r="AA37" s="58"/>
      <c r="AB37" s="58"/>
      <c r="AC37" s="58"/>
      <c r="AD37" s="58"/>
      <c r="AE37" s="58"/>
      <c r="AF37" s="58"/>
      <c r="AG37" s="54">
        <f>$D37-$BD37</f>
        <v>2.67</v>
      </c>
      <c r="AH37" s="58">
        <v>0.5</v>
      </c>
      <c r="AI37" s="58"/>
      <c r="AJ37" s="58"/>
      <c r="AK37" s="58"/>
      <c r="AL37" s="58"/>
      <c r="AM37" s="58"/>
      <c r="AN37" s="58"/>
      <c r="AO37" s="58"/>
      <c r="AP37" s="58"/>
      <c r="AQ37" s="58">
        <v>0.1</v>
      </c>
      <c r="AR37" s="58"/>
      <c r="AS37" s="58"/>
      <c r="AT37" s="58"/>
      <c r="AU37" s="58"/>
      <c r="AV37" s="58"/>
      <c r="AW37" s="58"/>
      <c r="AX37" s="58"/>
      <c r="AY37" s="58"/>
      <c r="AZ37" s="58"/>
      <c r="BA37" s="58"/>
      <c r="BB37" s="58"/>
      <c r="BC37" s="58"/>
      <c r="BD37" s="16">
        <f t="shared" si="16"/>
        <v>1</v>
      </c>
      <c r="BE37" s="16">
        <f>AG$60-BD37</f>
        <v>0.5</v>
      </c>
      <c r="BF37" s="16">
        <f t="shared" si="17"/>
        <v>4.17</v>
      </c>
      <c r="BH37" s="171"/>
    </row>
    <row r="38" spans="1:60" ht="20.25" customHeight="1">
      <c r="A38" s="21" t="s">
        <v>422</v>
      </c>
      <c r="B38" s="174" t="s">
        <v>423</v>
      </c>
      <c r="C38" s="29" t="s">
        <v>331</v>
      </c>
      <c r="D38" s="190">
        <v>2.81</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2.81</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0.9</v>
      </c>
      <c r="BF38" s="16">
        <f t="shared" si="17"/>
        <v>3.71</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191">
        <v>0.52</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0.52</v>
      </c>
      <c r="AL41" s="58"/>
      <c r="AM41" s="58"/>
      <c r="AN41" s="58"/>
      <c r="AO41" s="58"/>
      <c r="AP41" s="58"/>
      <c r="AQ41" s="58"/>
      <c r="AR41" s="58"/>
      <c r="AS41" s="58"/>
      <c r="AT41" s="58"/>
      <c r="AU41" s="58"/>
      <c r="AV41" s="58"/>
      <c r="AW41" s="58"/>
      <c r="AX41" s="58"/>
      <c r="AY41" s="58"/>
      <c r="AZ41" s="58"/>
      <c r="BA41" s="58"/>
      <c r="BB41" s="58"/>
      <c r="BC41" s="58"/>
      <c r="BD41" s="16">
        <f t="shared" si="16"/>
        <v>0</v>
      </c>
      <c r="BE41" s="16">
        <f>AK$60-BD41</f>
        <v>0.6</v>
      </c>
      <c r="BF41" s="16">
        <f t="shared" si="17"/>
        <v>1.1200000000000001</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0.13</v>
      </c>
      <c r="BF42" s="16">
        <f t="shared" si="17"/>
        <v>0.13</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10.09</v>
      </c>
      <c r="BF44" s="16">
        <f t="shared" si="17"/>
        <v>10.09</v>
      </c>
      <c r="BH44" s="171"/>
    </row>
    <row r="45" spans="1:60" ht="20.25" customHeight="1">
      <c r="A45" s="21" t="s">
        <v>436</v>
      </c>
      <c r="B45" s="25" t="s">
        <v>437</v>
      </c>
      <c r="C45" s="29" t="s">
        <v>338</v>
      </c>
      <c r="D45" s="190">
        <v>83.04</v>
      </c>
      <c r="E45" s="39">
        <f t="shared" si="15"/>
        <v>0</v>
      </c>
      <c r="F45" s="58"/>
      <c r="G45" s="58"/>
      <c r="H45" s="58"/>
      <c r="I45" s="58"/>
      <c r="J45" s="58"/>
      <c r="K45" s="58"/>
      <c r="L45" s="58"/>
      <c r="M45" s="58"/>
      <c r="N45" s="58"/>
      <c r="O45" s="58"/>
      <c r="P45" s="58"/>
      <c r="Q45" s="47">
        <f>SUM(R45:Z45,AL45:AN45,AP45:BB45)</f>
        <v>0.34</v>
      </c>
      <c r="R45" s="58"/>
      <c r="S45" s="58"/>
      <c r="T45" s="58"/>
      <c r="U45" s="58"/>
      <c r="V45" s="58"/>
      <c r="W45" s="58"/>
      <c r="X45" s="58">
        <v>0.04</v>
      </c>
      <c r="Y45" s="58"/>
      <c r="Z45" s="47">
        <f t="shared" si="19"/>
        <v>0.17</v>
      </c>
      <c r="AA45" s="58">
        <v>0.17</v>
      </c>
      <c r="AB45" s="58"/>
      <c r="AC45" s="58"/>
      <c r="AD45" s="58"/>
      <c r="AE45" s="58"/>
      <c r="AF45" s="58"/>
      <c r="AG45" s="58"/>
      <c r="AH45" s="58"/>
      <c r="AI45" s="58"/>
      <c r="AJ45" s="58"/>
      <c r="AK45" s="58"/>
      <c r="AL45" s="58">
        <v>0.13</v>
      </c>
      <c r="AM45" s="58"/>
      <c r="AN45" s="58"/>
      <c r="AO45" s="54">
        <f>$D45-$BD45</f>
        <v>82.7</v>
      </c>
      <c r="AP45" s="58"/>
      <c r="AQ45" s="58"/>
      <c r="AR45" s="58"/>
      <c r="AS45" s="58"/>
      <c r="AT45" s="58"/>
      <c r="AU45" s="58"/>
      <c r="AV45" s="58"/>
      <c r="AW45" s="58"/>
      <c r="AX45" s="58"/>
      <c r="AY45" s="58"/>
      <c r="AZ45" s="58"/>
      <c r="BA45" s="58"/>
      <c r="BB45" s="58"/>
      <c r="BC45" s="58">
        <v>0</v>
      </c>
      <c r="BD45" s="16">
        <f t="shared" si="16"/>
        <v>0.34</v>
      </c>
      <c r="BE45" s="16">
        <f>AO$60-BD45</f>
        <v>17.439999999999998</v>
      </c>
      <c r="BF45" s="16">
        <f t="shared" si="17"/>
        <v>100.48</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190">
        <v>0.8</v>
      </c>
      <c r="E47" s="39">
        <f t="shared" si="15"/>
        <v>0</v>
      </c>
      <c r="F47" s="58"/>
      <c r="G47" s="58"/>
      <c r="H47" s="58"/>
      <c r="I47" s="58"/>
      <c r="J47" s="58"/>
      <c r="K47" s="58"/>
      <c r="L47" s="58"/>
      <c r="M47" s="58"/>
      <c r="N47" s="58"/>
      <c r="O47" s="58"/>
      <c r="P47" s="58"/>
      <c r="Q47" s="47">
        <f>SUM(R47:Z47,AL47:AP47,AR47:BB47)</f>
        <v>0</v>
      </c>
      <c r="R47" s="58"/>
      <c r="S47" s="58"/>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0.8</v>
      </c>
      <c r="AR47" s="58"/>
      <c r="AS47" s="58"/>
      <c r="AT47" s="58"/>
      <c r="AU47" s="58"/>
      <c r="AV47" s="58"/>
      <c r="AW47" s="58"/>
      <c r="AX47" s="58"/>
      <c r="AY47" s="58"/>
      <c r="AZ47" s="58"/>
      <c r="BA47" s="58"/>
      <c r="BB47" s="58"/>
      <c r="BC47" s="58"/>
      <c r="BD47" s="16">
        <f t="shared" si="16"/>
        <v>0</v>
      </c>
      <c r="BE47" s="16">
        <f>AQ$60-BD47</f>
        <v>0.54999999999999993</v>
      </c>
      <c r="BF47" s="16">
        <f t="shared" si="17"/>
        <v>1.35</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58"/>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v>
      </c>
      <c r="AU50" s="58">
        <v>0</v>
      </c>
      <c r="AV50" s="58">
        <v>0</v>
      </c>
      <c r="AW50" s="58">
        <v>0</v>
      </c>
      <c r="AX50" s="58">
        <v>0</v>
      </c>
      <c r="AY50" s="58">
        <v>0</v>
      </c>
      <c r="AZ50" s="58">
        <v>0</v>
      </c>
      <c r="BA50" s="58">
        <v>0</v>
      </c>
      <c r="BB50" s="58">
        <v>0</v>
      </c>
      <c r="BC50" s="58">
        <v>0</v>
      </c>
      <c r="BD50" s="16">
        <f t="shared" si="16"/>
        <v>0</v>
      </c>
      <c r="BE50" s="16">
        <f>AT$60-BD50</f>
        <v>0.5</v>
      </c>
      <c r="BF50" s="16">
        <f t="shared" si="17"/>
        <v>0.5</v>
      </c>
      <c r="BH50" s="171"/>
    </row>
    <row r="51" spans="1:60" ht="20.25" customHeight="1">
      <c r="A51" s="21" t="s">
        <v>448</v>
      </c>
      <c r="B51" s="28" t="s">
        <v>449</v>
      </c>
      <c r="C51" s="29" t="s">
        <v>344</v>
      </c>
      <c r="D51" s="190">
        <v>15.09</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15.09</v>
      </c>
      <c r="AV51" s="58">
        <v>0</v>
      </c>
      <c r="AW51" s="58">
        <v>0</v>
      </c>
      <c r="AX51" s="58">
        <v>0</v>
      </c>
      <c r="AY51" s="58">
        <v>0</v>
      </c>
      <c r="AZ51" s="58">
        <v>0</v>
      </c>
      <c r="BA51" s="58">
        <v>0</v>
      </c>
      <c r="BB51" s="58">
        <v>0</v>
      </c>
      <c r="BC51" s="58">
        <v>0</v>
      </c>
      <c r="BD51" s="16">
        <f t="shared" si="16"/>
        <v>0</v>
      </c>
      <c r="BE51" s="16">
        <f>AU$60-BD51</f>
        <v>7.47</v>
      </c>
      <c r="BF51" s="16">
        <f t="shared" si="17"/>
        <v>22.56</v>
      </c>
      <c r="BH51" s="171"/>
    </row>
    <row r="52" spans="1:60" ht="20.25" customHeight="1">
      <c r="A52" s="21" t="s">
        <v>450</v>
      </c>
      <c r="B52" s="25" t="s">
        <v>451</v>
      </c>
      <c r="C52" s="29" t="s">
        <v>345</v>
      </c>
      <c r="D52" s="190">
        <v>13.47</v>
      </c>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13.47</v>
      </c>
      <c r="AW52" s="58">
        <v>0</v>
      </c>
      <c r="AX52" s="58">
        <v>0</v>
      </c>
      <c r="AY52" s="58">
        <v>0</v>
      </c>
      <c r="AZ52" s="58">
        <v>0</v>
      </c>
      <c r="BA52" s="58">
        <v>0</v>
      </c>
      <c r="BB52" s="58">
        <v>0</v>
      </c>
      <c r="BC52" s="58">
        <v>0</v>
      </c>
      <c r="BD52" s="16">
        <f t="shared" si="16"/>
        <v>0</v>
      </c>
      <c r="BE52" s="16">
        <f>AV$60-BD52</f>
        <v>5.3</v>
      </c>
      <c r="BF52" s="16">
        <f t="shared" si="17"/>
        <v>18.77</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1</v>
      </c>
      <c r="BF54" s="16">
        <f t="shared" si="17"/>
        <v>1</v>
      </c>
      <c r="BH54" s="171"/>
    </row>
    <row r="55" spans="1:60" ht="20.25" customHeight="1">
      <c r="A55" s="21" t="s">
        <v>456</v>
      </c>
      <c r="B55" s="17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71"/>
    </row>
    <row r="56" spans="1:60" ht="20.25" customHeight="1">
      <c r="A56" s="21" t="s">
        <v>458</v>
      </c>
      <c r="B56" s="25" t="s">
        <v>459</v>
      </c>
      <c r="C56" s="29" t="s">
        <v>349</v>
      </c>
      <c r="D56" s="190">
        <v>136.47999999999999</v>
      </c>
      <c r="E56" s="39">
        <f t="shared" si="15"/>
        <v>0</v>
      </c>
      <c r="F56" s="58"/>
      <c r="G56" s="58"/>
      <c r="H56" s="58"/>
      <c r="I56" s="58"/>
      <c r="J56" s="58"/>
      <c r="K56" s="58"/>
      <c r="L56" s="58"/>
      <c r="M56" s="58"/>
      <c r="N56" s="58"/>
      <c r="O56" s="58"/>
      <c r="P56" s="58"/>
      <c r="Q56" s="47">
        <f>SUM(R56:Z56,AL56:AY56,BA56:BB56)</f>
        <v>0</v>
      </c>
      <c r="R56" s="58"/>
      <c r="S56" s="58"/>
      <c r="T56" s="58"/>
      <c r="U56" s="58"/>
      <c r="V56" s="58"/>
      <c r="W56" s="58"/>
      <c r="X56" s="58"/>
      <c r="Y56" s="58"/>
      <c r="Z56" s="47">
        <f t="shared" si="19"/>
        <v>0</v>
      </c>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136.47999999999999</v>
      </c>
      <c r="BA56" s="58"/>
      <c r="BB56" s="58"/>
      <c r="BC56" s="58"/>
      <c r="BD56" s="16">
        <f t="shared" si="16"/>
        <v>0</v>
      </c>
      <c r="BE56" s="16">
        <f>AZ$60-BD56</f>
        <v>0</v>
      </c>
      <c r="BF56" s="16">
        <f t="shared" si="17"/>
        <v>136.47999999999999</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v>1.52</v>
      </c>
      <c r="E59" s="39">
        <f t="shared" si="15"/>
        <v>0</v>
      </c>
      <c r="F59" s="59"/>
      <c r="G59" s="59"/>
      <c r="H59" s="59"/>
      <c r="I59" s="59"/>
      <c r="J59" s="59"/>
      <c r="K59" s="59"/>
      <c r="L59" s="59"/>
      <c r="M59" s="59"/>
      <c r="N59" s="59"/>
      <c r="O59" s="59"/>
      <c r="P59" s="59"/>
      <c r="Q59" s="46">
        <f>SUM(R59:Z59,AL59:BB59)</f>
        <v>1.52</v>
      </c>
      <c r="R59" s="59"/>
      <c r="S59" s="59"/>
      <c r="T59" s="59"/>
      <c r="U59" s="59"/>
      <c r="V59" s="59"/>
      <c r="W59" s="59"/>
      <c r="X59" s="59">
        <v>1.52</v>
      </c>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0</v>
      </c>
      <c r="BD59" s="16">
        <f>SUM(E59,Q59)</f>
        <v>1.52</v>
      </c>
      <c r="BE59" s="16">
        <f>BC$60-BD59</f>
        <v>-1.52</v>
      </c>
      <c r="BF59" s="16">
        <f t="shared" si="17"/>
        <v>0</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20.7</v>
      </c>
      <c r="L60" s="39">
        <f t="shared" si="20"/>
        <v>0</v>
      </c>
      <c r="M60" s="39">
        <f t="shared" si="20"/>
        <v>0</v>
      </c>
      <c r="N60" s="39">
        <f t="shared" si="20"/>
        <v>0</v>
      </c>
      <c r="O60" s="39">
        <f t="shared" si="20"/>
        <v>0</v>
      </c>
      <c r="P60" s="39">
        <f t="shared" si="20"/>
        <v>0</v>
      </c>
      <c r="Q60" s="47">
        <f>SUM(Q9,Q59)</f>
        <v>158.26</v>
      </c>
      <c r="R60" s="47">
        <f t="shared" si="20"/>
        <v>0</v>
      </c>
      <c r="S60" s="47">
        <f t="shared" si="20"/>
        <v>0.1</v>
      </c>
      <c r="T60" s="47">
        <f t="shared" si="20"/>
        <v>0</v>
      </c>
      <c r="U60" s="47">
        <f t="shared" si="20"/>
        <v>0</v>
      </c>
      <c r="V60" s="47">
        <f t="shared" si="20"/>
        <v>0</v>
      </c>
      <c r="W60" s="47">
        <f t="shared" si="20"/>
        <v>15.48</v>
      </c>
      <c r="X60" s="47">
        <f t="shared" si="20"/>
        <v>24.469999999999995</v>
      </c>
      <c r="Y60" s="47">
        <f t="shared" si="20"/>
        <v>33.4</v>
      </c>
      <c r="Z60" s="47">
        <f t="shared" si="20"/>
        <v>43.33</v>
      </c>
      <c r="AA60" s="47">
        <f t="shared" si="20"/>
        <v>33.97</v>
      </c>
      <c r="AB60" s="47">
        <f t="shared" si="20"/>
        <v>0.16</v>
      </c>
      <c r="AC60" s="47">
        <f t="shared" si="20"/>
        <v>6.2</v>
      </c>
      <c r="AD60" s="47">
        <f t="shared" si="20"/>
        <v>0</v>
      </c>
      <c r="AE60" s="47">
        <f t="shared" si="20"/>
        <v>0</v>
      </c>
      <c r="AF60" s="47">
        <f t="shared" si="20"/>
        <v>0</v>
      </c>
      <c r="AG60" s="47">
        <f t="shared" si="20"/>
        <v>1.5</v>
      </c>
      <c r="AH60" s="47">
        <f t="shared" si="20"/>
        <v>0.9</v>
      </c>
      <c r="AI60" s="47">
        <f t="shared" si="20"/>
        <v>0</v>
      </c>
      <c r="AJ60" s="47">
        <f t="shared" si="20"/>
        <v>0</v>
      </c>
      <c r="AK60" s="47">
        <f t="shared" si="20"/>
        <v>0.6</v>
      </c>
      <c r="AL60" s="47">
        <f t="shared" si="20"/>
        <v>0.13</v>
      </c>
      <c r="AM60" s="47">
        <f t="shared" si="20"/>
        <v>0</v>
      </c>
      <c r="AN60" s="47">
        <f t="shared" si="20"/>
        <v>10.09</v>
      </c>
      <c r="AO60" s="47">
        <f t="shared" si="20"/>
        <v>17.779999999999998</v>
      </c>
      <c r="AP60" s="47">
        <f t="shared" si="20"/>
        <v>0</v>
      </c>
      <c r="AQ60" s="47">
        <f t="shared" si="20"/>
        <v>0.54999999999999993</v>
      </c>
      <c r="AR60" s="47">
        <f t="shared" si="20"/>
        <v>0</v>
      </c>
      <c r="AS60" s="47">
        <f t="shared" si="20"/>
        <v>0</v>
      </c>
      <c r="AT60" s="47">
        <f t="shared" si="20"/>
        <v>0.5</v>
      </c>
      <c r="AU60" s="47">
        <f t="shared" si="20"/>
        <v>7.47</v>
      </c>
      <c r="AV60" s="47">
        <f t="shared" si="20"/>
        <v>5.3</v>
      </c>
      <c r="AW60" s="47">
        <f t="shared" si="20"/>
        <v>0</v>
      </c>
      <c r="AX60" s="47">
        <f t="shared" si="20"/>
        <v>1</v>
      </c>
      <c r="AY60" s="47">
        <f t="shared" si="20"/>
        <v>0</v>
      </c>
      <c r="AZ60" s="47">
        <f t="shared" si="20"/>
        <v>0</v>
      </c>
      <c r="BA60" s="47">
        <f t="shared" si="20"/>
        <v>0</v>
      </c>
      <c r="BB60" s="47">
        <f t="shared" si="20"/>
        <v>0</v>
      </c>
      <c r="BC60" s="16"/>
      <c r="BD60" s="16">
        <f>SUM(BD9,BD21,BD59)</f>
        <v>158.26</v>
      </c>
      <c r="BE60" s="16"/>
      <c r="BF60" s="16"/>
    </row>
    <row r="61" spans="1:60" s="170" customFormat="1" ht="20.25" customHeight="1">
      <c r="A61" s="183"/>
      <c r="B61" s="184" t="s">
        <v>466</v>
      </c>
      <c r="C61" s="183"/>
      <c r="D61" s="149"/>
      <c r="E61" s="38">
        <f>$D9+E$60-$BD9</f>
        <v>3530.52</v>
      </c>
      <c r="F61" s="38">
        <f>$D10+F$60-$BD10</f>
        <v>262.89</v>
      </c>
      <c r="G61" s="38">
        <f>$D11+G$60-$BD11</f>
        <v>249.92000000000002</v>
      </c>
      <c r="H61" s="38">
        <f>$D12+H$60-$BD12</f>
        <v>12.969999999999999</v>
      </c>
      <c r="I61" s="38">
        <f>$D13+I$60-$BD13</f>
        <v>0</v>
      </c>
      <c r="J61" s="38">
        <f>$D14+J$60-$BD14</f>
        <v>162.35999999999999</v>
      </c>
      <c r="K61" s="38">
        <f>$D15+K$60-$BD15</f>
        <v>696.37</v>
      </c>
      <c r="L61" s="38">
        <f>$D16+L$60-$BD16</f>
        <v>0</v>
      </c>
      <c r="M61" s="38">
        <f>$D17+M$60-$BD17</f>
        <v>0</v>
      </c>
      <c r="N61" s="38">
        <f>$D18+N$60-$BD18</f>
        <v>2329.1</v>
      </c>
      <c r="O61" s="38">
        <f>$D19+O$60-$BD19</f>
        <v>79.800000000000011</v>
      </c>
      <c r="P61" s="38">
        <f>$D20+P$60-$BD20</f>
        <v>0</v>
      </c>
      <c r="Q61" s="46">
        <f>$D21+Q$60-$BD21</f>
        <v>535.32999999999993</v>
      </c>
      <c r="R61" s="46">
        <f>$D22+R$60-$BD22</f>
        <v>0</v>
      </c>
      <c r="S61" s="46">
        <f>$D23+S$60-$BD23</f>
        <v>0.1</v>
      </c>
      <c r="T61" s="46">
        <f>$D24+T$60-$BD24</f>
        <v>0</v>
      </c>
      <c r="U61" s="46">
        <f>$D25+U$60-$BD25</f>
        <v>0</v>
      </c>
      <c r="V61" s="46">
        <f>$D26+V$60-$BD26</f>
        <v>0</v>
      </c>
      <c r="W61" s="46">
        <f>$D27+W$60-$BD27</f>
        <v>15.860000000000001</v>
      </c>
      <c r="X61" s="46">
        <f>$D28+X$60-$BD28</f>
        <v>25.219999999999995</v>
      </c>
      <c r="Y61" s="46">
        <f>$D29+Y$60-$BD29</f>
        <v>35.81</v>
      </c>
      <c r="Z61" s="46">
        <f>$D30+Z$60-$BD30</f>
        <v>166.97999999999996</v>
      </c>
      <c r="AA61" s="46">
        <f>$D31+AA$60-$BD31</f>
        <v>86.47999999999999</v>
      </c>
      <c r="AB61" s="46">
        <f>$D32+AB$60-$BD32</f>
        <v>57.66</v>
      </c>
      <c r="AC61" s="46">
        <f>$D33+AC$60-$BD33</f>
        <v>11.14</v>
      </c>
      <c r="AD61" s="46">
        <f>$D34+AD$60-$BD34</f>
        <v>0.06</v>
      </c>
      <c r="AE61" s="46">
        <f>$D35+AE$60-$BD35</f>
        <v>2.3199999999999998</v>
      </c>
      <c r="AF61" s="46">
        <f>$D36+AF$60-$BD36</f>
        <v>0.32</v>
      </c>
      <c r="AG61" s="46">
        <f>$D37+AG$60-$BD37</f>
        <v>4.17</v>
      </c>
      <c r="AH61" s="46">
        <f>$D38+AH$60-$BD38</f>
        <v>3.71</v>
      </c>
      <c r="AI61" s="46">
        <f>$D39+AI$60-$BD39</f>
        <v>0</v>
      </c>
      <c r="AJ61" s="46">
        <f>$D40+AJ$60-$BD40</f>
        <v>0</v>
      </c>
      <c r="AK61" s="46">
        <f>$D41+AK$60-$BD41</f>
        <v>1.1200000000000001</v>
      </c>
      <c r="AL61" s="46">
        <f>$D42+AL$60-$BD42</f>
        <v>0.13</v>
      </c>
      <c r="AM61" s="46">
        <f>$D43+AM$60-$BD43</f>
        <v>0</v>
      </c>
      <c r="AN61" s="46">
        <f>$D44+AN$60-$BD44</f>
        <v>10.09</v>
      </c>
      <c r="AO61" s="46">
        <f>$D45+AO$60-$BD45</f>
        <v>100.48</v>
      </c>
      <c r="AP61" s="46">
        <f>$D46+AP$60-$BD46</f>
        <v>0</v>
      </c>
      <c r="AQ61" s="46">
        <f>$D47+AQ$60-$BD47</f>
        <v>1.35</v>
      </c>
      <c r="AR61" s="46">
        <f>$D48+AR$60-$BD48</f>
        <v>0</v>
      </c>
      <c r="AS61" s="46">
        <f>$D49+AS$60-$BD49</f>
        <v>0</v>
      </c>
      <c r="AT61" s="46">
        <f>$D50+AT$60-$BD50</f>
        <v>0.5</v>
      </c>
      <c r="AU61" s="46">
        <f>$D51+AU$60-$BD51</f>
        <v>22.56</v>
      </c>
      <c r="AV61" s="46">
        <f>$D52+AV$60-$BD52</f>
        <v>18.77</v>
      </c>
      <c r="AW61" s="46">
        <f>$D53+AW$60-$BD53</f>
        <v>0</v>
      </c>
      <c r="AX61" s="46">
        <f>$D54+AX$60-$BD54</f>
        <v>1</v>
      </c>
      <c r="AY61" s="46">
        <f>$D55+AY$60-$BD55</f>
        <v>0</v>
      </c>
      <c r="AZ61" s="46">
        <f>$D56+AZ$60-$BD56</f>
        <v>136.47999999999999</v>
      </c>
      <c r="BA61" s="46">
        <f>$D57+BA$60-$BD57</f>
        <v>0</v>
      </c>
      <c r="BB61" s="46">
        <f>$D58+BB$60-$BD58</f>
        <v>0</v>
      </c>
      <c r="BC61" s="46">
        <f>$D59+BC$60-$BD59</f>
        <v>0</v>
      </c>
      <c r="BD61" s="149"/>
      <c r="BE61" s="149"/>
      <c r="BF61" s="149"/>
    </row>
    <row r="62" spans="1:60" s="185" customFormat="1" ht="12">
      <c r="D62" s="192"/>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93"/>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dimension ref="A1:BH63"/>
  <sheetViews>
    <sheetView showZeros="0" zoomScale="55" zoomScaleNormal="55" workbookViewId="0">
      <selection activeCell="X16" sqref="X16"/>
    </sheetView>
  </sheetViews>
  <sheetFormatPr defaultColWidth="8.109375" defaultRowHeight="15"/>
  <cols>
    <col min="1" max="1" width="4.77734375" style="1" customWidth="1"/>
    <col min="2" max="2" width="33.21875" style="1" customWidth="1"/>
    <col min="3" max="3" width="5.6640625" style="1" customWidth="1"/>
    <col min="4" max="4" width="9.21875" style="155" customWidth="1"/>
    <col min="5" max="5" width="8.33203125" style="1" customWidth="1"/>
    <col min="6" max="6" width="6.33203125" style="1" customWidth="1"/>
    <col min="7" max="7" width="6.77734375" style="1" customWidth="1"/>
    <col min="8" max="8" width="5.21875" style="1" customWidth="1"/>
    <col min="9" max="9" width="4.77734375" style="1" customWidth="1"/>
    <col min="10" max="11" width="6.5546875" style="1" customWidth="1"/>
    <col min="12" max="12" width="8.21875" style="1" customWidth="1"/>
    <col min="13" max="13" width="5.88671875" style="1" customWidth="1"/>
    <col min="14" max="14" width="7.88671875" style="1" bestFit="1" customWidth="1"/>
    <col min="15" max="15" width="6.109375" style="1" customWidth="1"/>
    <col min="16" max="16" width="7.109375" style="1" customWidth="1"/>
    <col min="17" max="17" width="7.44140625" style="1" customWidth="1"/>
    <col min="18" max="18" width="6" style="1" customWidth="1"/>
    <col min="19" max="19" width="5.5546875" style="1" customWidth="1"/>
    <col min="20" max="25" width="4.77734375" style="1" customWidth="1"/>
    <col min="26" max="26" width="6.5546875" style="1" customWidth="1"/>
    <col min="27" max="28" width="5.44140625" style="1" customWidth="1"/>
    <col min="29" max="29" width="5.21875" style="1" customWidth="1"/>
    <col min="30" max="39" width="4.77734375" style="1" customWidth="1"/>
    <col min="40" max="40" width="6.109375" style="1" customWidth="1"/>
    <col min="41" max="41" width="6.21875" style="1" customWidth="1"/>
    <col min="42" max="42" width="6.33203125" style="1" customWidth="1"/>
    <col min="43" max="43" width="6" style="1" customWidth="1"/>
    <col min="44" max="44" width="4.77734375" style="1" customWidth="1"/>
    <col min="45" max="45" width="4.21875" style="1" customWidth="1"/>
    <col min="46" max="46" width="5.44140625" style="1" customWidth="1"/>
    <col min="47" max="47" width="5.6640625" style="1" customWidth="1"/>
    <col min="48" max="48" width="4.77734375" style="1" customWidth="1"/>
    <col min="49" max="49" width="5.33203125" style="1" customWidth="1"/>
    <col min="50" max="51" width="5.44140625" style="1" customWidth="1"/>
    <col min="52" max="52" width="5.77734375" style="1" customWidth="1"/>
    <col min="53" max="53" width="5.88671875" style="1" customWidth="1"/>
    <col min="54" max="54" width="3.88671875" style="1" bestFit="1" customWidth="1"/>
    <col min="55" max="55" width="5" style="1" customWidth="1"/>
    <col min="56" max="56" width="7.21875" style="1" customWidth="1"/>
    <col min="57" max="57" width="9.44140625" style="1" customWidth="1"/>
    <col min="58" max="58" width="11.33203125" style="1" customWidth="1"/>
    <col min="59" max="16384" width="8.109375" style="1"/>
  </cols>
  <sheetData>
    <row r="1" spans="1:60" ht="8.25" customHeight="1">
      <c r="E1" s="33"/>
      <c r="F1" s="33"/>
      <c r="G1" s="33"/>
      <c r="H1" s="33"/>
      <c r="I1" s="33"/>
      <c r="J1" s="33"/>
      <c r="K1" s="33"/>
      <c r="L1" s="33"/>
      <c r="M1" s="33"/>
      <c r="N1" s="33"/>
      <c r="O1" s="33"/>
      <c r="P1" s="33"/>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row>
    <row r="2" spans="1:60" ht="15.75" customHeight="1">
      <c r="A2" s="744"/>
      <c r="B2" s="744"/>
      <c r="E2" s="33"/>
      <c r="F2" s="33"/>
      <c r="G2" s="33"/>
      <c r="H2" s="33"/>
      <c r="I2" s="33"/>
      <c r="J2" s="33"/>
      <c r="K2" s="33"/>
      <c r="L2" s="33"/>
      <c r="M2" s="33"/>
      <c r="N2" s="33"/>
      <c r="O2" s="33"/>
      <c r="P2" s="33"/>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G2" s="2"/>
      <c r="BH2" s="2"/>
    </row>
    <row r="3" spans="1:60" ht="15.75" customHeight="1">
      <c r="A3" s="741"/>
      <c r="B3" s="741"/>
      <c r="C3" s="741"/>
      <c r="D3" s="741"/>
      <c r="E3" s="741"/>
      <c r="F3" s="741"/>
      <c r="G3" s="741"/>
      <c r="H3" s="741"/>
      <c r="I3" s="741"/>
      <c r="J3" s="741"/>
      <c r="K3" s="741"/>
      <c r="L3" s="741"/>
      <c r="M3" s="741"/>
      <c r="N3" s="741" t="s">
        <v>1087</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75">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0" customFormat="1" ht="20.25" customHeight="1">
      <c r="A8" s="149"/>
      <c r="B8" s="150" t="s">
        <v>365</v>
      </c>
      <c r="C8" s="149"/>
      <c r="D8" s="38">
        <f>SUM(D9,D21,D59)</f>
        <v>6439.83</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6439.83</v>
      </c>
      <c r="BH8" s="11"/>
    </row>
    <row r="9" spans="1:60" s="10" customFormat="1" ht="20.25" customHeight="1">
      <c r="A9" s="172">
        <v>1</v>
      </c>
      <c r="B9" s="173" t="s">
        <v>366</v>
      </c>
      <c r="C9" s="150" t="s">
        <v>302</v>
      </c>
      <c r="D9" s="38">
        <f>SUM(D10,D14:D20)</f>
        <v>6223.03</v>
      </c>
      <c r="E9" s="38">
        <f>SUM(F10,J14,K15,L16,M17,N18,O19,P20,F9,J9:P9)</f>
        <v>6203.05</v>
      </c>
      <c r="F9" s="38">
        <f>SUM(F14,F15,F16,F17,F18,F19,F20)</f>
        <v>0</v>
      </c>
      <c r="G9" s="38">
        <f>SUM(G12:G20)</f>
        <v>0</v>
      </c>
      <c r="H9" s="38">
        <f>SUM(H11,H13:H20)</f>
        <v>0</v>
      </c>
      <c r="I9" s="38">
        <f>SUM(I11:I12,I14:I20)</f>
        <v>0</v>
      </c>
      <c r="J9" s="38">
        <f>SUM(J10,J15,J16,J17,J18,J19,J20)</f>
        <v>0</v>
      </c>
      <c r="K9" s="38">
        <f>SUM(K10,K14,K16,K17,K18,K19,K20)</f>
        <v>22.2</v>
      </c>
      <c r="L9" s="38">
        <f>SUM(L10,L14,L15,L17,L18,L19,L20)</f>
        <v>0</v>
      </c>
      <c r="M9" s="38">
        <f>SUM(M10,M14,M15,M17,M18,M19,M20)</f>
        <v>0</v>
      </c>
      <c r="N9" s="38">
        <f>SUM(N10,N14,N15,N16,N17,N19,N20)</f>
        <v>0</v>
      </c>
      <c r="O9" s="38">
        <f>SUM(O10,O14,O15,O16,O17,O18,O20)</f>
        <v>0</v>
      </c>
      <c r="P9" s="38">
        <f>SUM(P10,P14,P15,P16,P17,P18,P19)</f>
        <v>3</v>
      </c>
      <c r="Q9" s="46">
        <f t="shared" ref="Q9:BF9" si="0">SUM(Q10,Q14,Q15,Q16,Q17,Q18,Q19,Q20)</f>
        <v>19.98</v>
      </c>
      <c r="R9" s="46">
        <f>SUM(R10,R14,R15,R16,R17,R18,R19,R20)</f>
        <v>0</v>
      </c>
      <c r="S9" s="46">
        <f t="shared" si="0"/>
        <v>0</v>
      </c>
      <c r="T9" s="46">
        <f t="shared" si="0"/>
        <v>0</v>
      </c>
      <c r="U9" s="46">
        <f t="shared" si="0"/>
        <v>0</v>
      </c>
      <c r="V9" s="46">
        <f t="shared" si="0"/>
        <v>0</v>
      </c>
      <c r="W9" s="46">
        <f t="shared" si="0"/>
        <v>1.1000000000000001</v>
      </c>
      <c r="X9" s="46">
        <f t="shared" si="0"/>
        <v>1.5</v>
      </c>
      <c r="Y9" s="46">
        <f t="shared" si="0"/>
        <v>0</v>
      </c>
      <c r="Z9" s="46">
        <f t="shared" si="0"/>
        <v>5.8100000000000005</v>
      </c>
      <c r="AA9" s="46">
        <f t="shared" si="0"/>
        <v>1.1400000000000001</v>
      </c>
      <c r="AB9" s="46">
        <f t="shared" si="0"/>
        <v>0.27</v>
      </c>
      <c r="AC9" s="46">
        <f t="shared" si="0"/>
        <v>1.22</v>
      </c>
      <c r="AD9" s="46">
        <f t="shared" si="0"/>
        <v>0</v>
      </c>
      <c r="AE9" s="46">
        <f t="shared" si="0"/>
        <v>0</v>
      </c>
      <c r="AF9" s="46">
        <f t="shared" si="0"/>
        <v>0</v>
      </c>
      <c r="AG9" s="46">
        <f t="shared" si="0"/>
        <v>1.88</v>
      </c>
      <c r="AH9" s="46">
        <f t="shared" si="0"/>
        <v>0.9</v>
      </c>
      <c r="AI9" s="46">
        <f t="shared" si="0"/>
        <v>0</v>
      </c>
      <c r="AJ9" s="46">
        <f t="shared" si="0"/>
        <v>0</v>
      </c>
      <c r="AK9" s="46">
        <f t="shared" si="0"/>
        <v>0.4</v>
      </c>
      <c r="AL9" s="46">
        <f t="shared" si="0"/>
        <v>0.37</v>
      </c>
      <c r="AM9" s="46">
        <f t="shared" si="0"/>
        <v>0</v>
      </c>
      <c r="AN9" s="46">
        <f t="shared" si="0"/>
        <v>0.1</v>
      </c>
      <c r="AO9" s="46">
        <f t="shared" si="0"/>
        <v>10.1</v>
      </c>
      <c r="AP9" s="46">
        <f t="shared" si="0"/>
        <v>0</v>
      </c>
      <c r="AQ9" s="46">
        <f t="shared" si="0"/>
        <v>0.1</v>
      </c>
      <c r="AR9" s="46">
        <f t="shared" si="0"/>
        <v>0</v>
      </c>
      <c r="AS9" s="46">
        <f t="shared" si="0"/>
        <v>0</v>
      </c>
      <c r="AT9" s="46">
        <f t="shared" si="0"/>
        <v>0.05</v>
      </c>
      <c r="AU9" s="46">
        <f t="shared" si="0"/>
        <v>0.85</v>
      </c>
      <c r="AV9" s="46">
        <f t="shared" si="0"/>
        <v>0</v>
      </c>
      <c r="AW9" s="46">
        <f t="shared" si="0"/>
        <v>0</v>
      </c>
      <c r="AX9" s="46">
        <f t="shared" si="0"/>
        <v>0</v>
      </c>
      <c r="AY9" s="46">
        <f t="shared" si="0"/>
        <v>0</v>
      </c>
      <c r="AZ9" s="46">
        <f t="shared" si="0"/>
        <v>0</v>
      </c>
      <c r="BA9" s="46">
        <f t="shared" si="0"/>
        <v>0</v>
      </c>
      <c r="BB9" s="46">
        <f t="shared" si="0"/>
        <v>0</v>
      </c>
      <c r="BC9" s="46">
        <f t="shared" si="0"/>
        <v>0</v>
      </c>
      <c r="BD9" s="47">
        <f>SUM(Q9,BC9)</f>
        <v>19.98</v>
      </c>
      <c r="BE9" s="46">
        <f t="shared" si="0"/>
        <v>-19.98</v>
      </c>
      <c r="BF9" s="46">
        <f t="shared" si="0"/>
        <v>6203.05</v>
      </c>
      <c r="BH9" s="11"/>
    </row>
    <row r="10" spans="1:60" ht="20.25" customHeight="1">
      <c r="A10" s="174" t="s">
        <v>367</v>
      </c>
      <c r="B10" s="21" t="s">
        <v>368</v>
      </c>
      <c r="C10" s="29" t="s">
        <v>303</v>
      </c>
      <c r="D10" s="39">
        <f>SUM(D11:D13)</f>
        <v>381.14000000000004</v>
      </c>
      <c r="E10" s="39">
        <f>SUM(J10:P10)</f>
        <v>1</v>
      </c>
      <c r="F10" s="54">
        <f>$D10-$BD10</f>
        <v>373.87000000000006</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1</v>
      </c>
      <c r="Q10" s="47">
        <f>SUM(Q11:Q13)</f>
        <v>6.2700000000000005</v>
      </c>
      <c r="R10" s="47">
        <f>SUM(R11:R13)</f>
        <v>0</v>
      </c>
      <c r="S10" s="47">
        <f t="shared" ref="S10:BF10" si="2">SUM(S11:S13)</f>
        <v>0</v>
      </c>
      <c r="T10" s="47">
        <f t="shared" si="2"/>
        <v>0</v>
      </c>
      <c r="U10" s="47">
        <f t="shared" si="2"/>
        <v>0</v>
      </c>
      <c r="V10" s="47">
        <f t="shared" si="2"/>
        <v>0</v>
      </c>
      <c r="W10" s="47">
        <f t="shared" si="2"/>
        <v>0</v>
      </c>
      <c r="X10" s="47">
        <f t="shared" si="2"/>
        <v>0</v>
      </c>
      <c r="Y10" s="47">
        <f t="shared" si="2"/>
        <v>0</v>
      </c>
      <c r="Z10" s="47">
        <f t="shared" si="2"/>
        <v>0.52</v>
      </c>
      <c r="AA10" s="47">
        <f t="shared" si="2"/>
        <v>0.1</v>
      </c>
      <c r="AB10" s="47">
        <f t="shared" si="2"/>
        <v>0</v>
      </c>
      <c r="AC10" s="47">
        <f t="shared" si="2"/>
        <v>0.02</v>
      </c>
      <c r="AD10" s="47">
        <f t="shared" si="2"/>
        <v>0</v>
      </c>
      <c r="AE10" s="47">
        <f t="shared" si="2"/>
        <v>0</v>
      </c>
      <c r="AF10" s="47">
        <f t="shared" si="2"/>
        <v>0</v>
      </c>
      <c r="AG10" s="47">
        <f t="shared" si="2"/>
        <v>0.4</v>
      </c>
      <c r="AH10" s="47">
        <f t="shared" si="2"/>
        <v>0</v>
      </c>
      <c r="AI10" s="47">
        <f t="shared" si="2"/>
        <v>0</v>
      </c>
      <c r="AJ10" s="47">
        <f t="shared" si="2"/>
        <v>0</v>
      </c>
      <c r="AK10" s="47">
        <f t="shared" si="2"/>
        <v>0</v>
      </c>
      <c r="AL10" s="47">
        <f t="shared" si="2"/>
        <v>0</v>
      </c>
      <c r="AM10" s="47">
        <f t="shared" si="2"/>
        <v>0</v>
      </c>
      <c r="AN10" s="47">
        <f t="shared" si="2"/>
        <v>0</v>
      </c>
      <c r="AO10" s="47">
        <f t="shared" si="2"/>
        <v>5.75</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7.2700000000000005</v>
      </c>
      <c r="BE10" s="47">
        <f t="shared" si="2"/>
        <v>-7.2700000000000005</v>
      </c>
      <c r="BF10" s="47">
        <f t="shared" si="2"/>
        <v>373.87</v>
      </c>
      <c r="BH10" s="11"/>
    </row>
    <row r="11" spans="1:60" ht="20.25" customHeight="1">
      <c r="A11" s="174" t="s">
        <v>369</v>
      </c>
      <c r="B11" s="175" t="s">
        <v>370</v>
      </c>
      <c r="C11" s="29" t="s">
        <v>304</v>
      </c>
      <c r="D11" s="204">
        <v>367.72</v>
      </c>
      <c r="E11" s="39">
        <f>SUM(H11:P11)</f>
        <v>0</v>
      </c>
      <c r="F11" s="58"/>
      <c r="G11" s="54">
        <f>$D11-$BD11</f>
        <v>362.65000000000003</v>
      </c>
      <c r="H11" s="58">
        <v>0</v>
      </c>
      <c r="I11" s="58">
        <v>0</v>
      </c>
      <c r="J11" s="58"/>
      <c r="K11" s="58"/>
      <c r="L11" s="58"/>
      <c r="M11" s="58"/>
      <c r="N11" s="58"/>
      <c r="O11" s="58"/>
      <c r="P11" s="58"/>
      <c r="Q11" s="47">
        <f>SUM(R11:Z11,AL11:BB11)</f>
        <v>5.07</v>
      </c>
      <c r="R11" s="58"/>
      <c r="S11" s="58"/>
      <c r="T11" s="58"/>
      <c r="U11" s="58"/>
      <c r="V11" s="58"/>
      <c r="W11" s="58"/>
      <c r="X11" s="58"/>
      <c r="Y11" s="58"/>
      <c r="Z11" s="47">
        <f>SUM(AA11:AK11)</f>
        <v>0.52</v>
      </c>
      <c r="AA11" s="58">
        <v>0.1</v>
      </c>
      <c r="AB11" s="58"/>
      <c r="AC11" s="58">
        <v>0.02</v>
      </c>
      <c r="AD11" s="58"/>
      <c r="AE11" s="58"/>
      <c r="AF11" s="58"/>
      <c r="AG11" s="58">
        <v>0.4</v>
      </c>
      <c r="AH11" s="58"/>
      <c r="AI11" s="58"/>
      <c r="AJ11" s="58"/>
      <c r="AK11" s="58"/>
      <c r="AL11" s="58"/>
      <c r="AM11" s="58"/>
      <c r="AN11" s="58"/>
      <c r="AO11" s="58">
        <v>4.55</v>
      </c>
      <c r="AP11" s="58"/>
      <c r="AQ11" s="58"/>
      <c r="AR11" s="58"/>
      <c r="AS11" s="58"/>
      <c r="AT11" s="58"/>
      <c r="AU11" s="58"/>
      <c r="AV11" s="58"/>
      <c r="AW11" s="58"/>
      <c r="AX11" s="58"/>
      <c r="AY11" s="58"/>
      <c r="AZ11" s="58"/>
      <c r="BA11" s="58"/>
      <c r="BB11" s="58"/>
      <c r="BC11" s="58"/>
      <c r="BD11" s="16">
        <f>SUM(E11,Q11,BC11)</f>
        <v>5.07</v>
      </c>
      <c r="BE11" s="16">
        <f>G60-BD11</f>
        <v>-5.07</v>
      </c>
      <c r="BF11" s="16">
        <f>SUM(D11,BE11)</f>
        <v>362.65000000000003</v>
      </c>
      <c r="BH11" s="11"/>
    </row>
    <row r="12" spans="1:60" ht="20.25" customHeight="1">
      <c r="A12" s="174" t="s">
        <v>371</v>
      </c>
      <c r="B12" s="175" t="s">
        <v>372</v>
      </c>
      <c r="C12" s="29" t="s">
        <v>305</v>
      </c>
      <c r="D12" s="204">
        <v>13.42</v>
      </c>
      <c r="E12" s="39">
        <f>SUM(G12,I12:P12)</f>
        <v>1</v>
      </c>
      <c r="F12" s="58"/>
      <c r="G12" s="58"/>
      <c r="H12" s="54">
        <f>$D12-$BD12</f>
        <v>11.219999999999999</v>
      </c>
      <c r="I12" s="58"/>
      <c r="J12" s="58"/>
      <c r="K12" s="58"/>
      <c r="L12" s="58"/>
      <c r="M12" s="58"/>
      <c r="N12" s="58"/>
      <c r="O12" s="58"/>
      <c r="P12" s="58">
        <v>1</v>
      </c>
      <c r="Q12" s="47">
        <f t="shared" ref="Q12:Q17" si="3">SUM(R12:Z12,AL12:BB12)</f>
        <v>1.2</v>
      </c>
      <c r="R12" s="58"/>
      <c r="S12" s="58"/>
      <c r="T12" s="58"/>
      <c r="U12" s="58"/>
      <c r="V12" s="58"/>
      <c r="W12" s="58"/>
      <c r="X12" s="58"/>
      <c r="Y12" s="58"/>
      <c r="Z12" s="47">
        <f t="shared" ref="Z12:Z29" si="4">SUM(AA12:AK12)</f>
        <v>0</v>
      </c>
      <c r="AA12" s="58"/>
      <c r="AB12" s="58"/>
      <c r="AC12" s="58"/>
      <c r="AD12" s="58"/>
      <c r="AE12" s="58"/>
      <c r="AF12" s="58"/>
      <c r="AG12" s="58"/>
      <c r="AH12" s="58"/>
      <c r="AI12" s="58"/>
      <c r="AJ12" s="58"/>
      <c r="AK12" s="58"/>
      <c r="AL12" s="58"/>
      <c r="AM12" s="58"/>
      <c r="AN12" s="58"/>
      <c r="AO12" s="58">
        <v>1.2</v>
      </c>
      <c r="AP12" s="58"/>
      <c r="AQ12" s="58"/>
      <c r="AR12" s="58"/>
      <c r="AS12" s="58"/>
      <c r="AT12" s="58"/>
      <c r="AU12" s="58"/>
      <c r="AV12" s="58"/>
      <c r="AW12" s="58"/>
      <c r="AX12" s="58"/>
      <c r="AY12" s="58"/>
      <c r="AZ12" s="58"/>
      <c r="BA12" s="58"/>
      <c r="BB12" s="58"/>
      <c r="BC12" s="58">
        <v>0</v>
      </c>
      <c r="BD12" s="16">
        <f t="shared" ref="BD12:BD20" si="5">SUM(E12,Q12,BC12)</f>
        <v>2.2000000000000002</v>
      </c>
      <c r="BE12" s="16">
        <f>H60-BD12</f>
        <v>-2.2000000000000002</v>
      </c>
      <c r="BF12" s="16">
        <f t="shared" ref="BF12:BF20" si="6">SUM(D12,BE12)</f>
        <v>11.219999999999999</v>
      </c>
      <c r="BH12" s="1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1"/>
    </row>
    <row r="14" spans="1:60" ht="20.25" customHeight="1">
      <c r="A14" s="21" t="s">
        <v>375</v>
      </c>
      <c r="B14" s="174" t="s">
        <v>376</v>
      </c>
      <c r="C14" s="29" t="s">
        <v>307</v>
      </c>
      <c r="D14" s="204">
        <v>178.78</v>
      </c>
      <c r="E14" s="39">
        <f>SUM(F14:G14,K14:P14)</f>
        <v>1</v>
      </c>
      <c r="F14" s="58"/>
      <c r="G14" s="58"/>
      <c r="H14" s="58"/>
      <c r="I14" s="58"/>
      <c r="J14" s="54">
        <f>$D14-$BD14</f>
        <v>174.8</v>
      </c>
      <c r="K14" s="58"/>
      <c r="L14" s="58"/>
      <c r="M14" s="58"/>
      <c r="N14" s="58"/>
      <c r="O14" s="58"/>
      <c r="P14" s="58">
        <v>1</v>
      </c>
      <c r="Q14" s="47">
        <f t="shared" si="3"/>
        <v>2.9800000000000004</v>
      </c>
      <c r="R14" s="58"/>
      <c r="S14" s="58"/>
      <c r="T14" s="58"/>
      <c r="U14" s="58"/>
      <c r="V14" s="58"/>
      <c r="W14" s="58">
        <v>0.1</v>
      </c>
      <c r="X14" s="58"/>
      <c r="Y14" s="58"/>
      <c r="Z14" s="47">
        <f t="shared" si="4"/>
        <v>0.43</v>
      </c>
      <c r="AA14" s="58">
        <v>0.18</v>
      </c>
      <c r="AB14" s="58">
        <v>0.25</v>
      </c>
      <c r="AC14" s="58"/>
      <c r="AD14" s="58"/>
      <c r="AE14" s="58"/>
      <c r="AF14" s="58"/>
      <c r="AG14" s="58"/>
      <c r="AH14" s="58"/>
      <c r="AI14" s="58"/>
      <c r="AJ14" s="58"/>
      <c r="AK14" s="58"/>
      <c r="AL14" s="58"/>
      <c r="AM14" s="58"/>
      <c r="AN14" s="58"/>
      <c r="AO14" s="58">
        <v>2.4500000000000002</v>
      </c>
      <c r="AP14" s="58"/>
      <c r="AQ14" s="58"/>
      <c r="AR14" s="58"/>
      <c r="AS14" s="58"/>
      <c r="AT14" s="58"/>
      <c r="AU14" s="58"/>
      <c r="AV14" s="58"/>
      <c r="AW14" s="58"/>
      <c r="AX14" s="58"/>
      <c r="AY14" s="58"/>
      <c r="AZ14" s="58"/>
      <c r="BA14" s="58"/>
      <c r="BB14" s="58"/>
      <c r="BC14" s="58">
        <v>0</v>
      </c>
      <c r="BD14" s="16">
        <f t="shared" si="5"/>
        <v>3.9800000000000004</v>
      </c>
      <c r="BE14" s="16">
        <f>J60-BD14</f>
        <v>-3.9800000000000004</v>
      </c>
      <c r="BF14" s="16">
        <f t="shared" si="6"/>
        <v>174.8</v>
      </c>
      <c r="BH14" s="11"/>
    </row>
    <row r="15" spans="1:60" ht="20.25" customHeight="1">
      <c r="A15" s="21" t="s">
        <v>377</v>
      </c>
      <c r="B15" s="25" t="s">
        <v>378</v>
      </c>
      <c r="C15" s="29" t="s">
        <v>308</v>
      </c>
      <c r="D15" s="204">
        <v>506.5</v>
      </c>
      <c r="E15" s="39">
        <f>SUM(F15:J15,L15:P15)</f>
        <v>1</v>
      </c>
      <c r="F15" s="58"/>
      <c r="G15" s="58"/>
      <c r="H15" s="58"/>
      <c r="I15" s="58"/>
      <c r="J15" s="58"/>
      <c r="K15" s="54">
        <f>$D15-$BD15</f>
        <v>498.53</v>
      </c>
      <c r="L15" s="58"/>
      <c r="M15" s="58"/>
      <c r="N15" s="58"/>
      <c r="O15" s="58"/>
      <c r="P15" s="58">
        <v>1</v>
      </c>
      <c r="Q15" s="47">
        <f t="shared" si="3"/>
        <v>6.9699999999999989</v>
      </c>
      <c r="R15" s="58"/>
      <c r="S15" s="58"/>
      <c r="T15" s="58"/>
      <c r="U15" s="58"/>
      <c r="V15" s="58"/>
      <c r="W15" s="58">
        <v>1</v>
      </c>
      <c r="X15" s="58">
        <v>1.5</v>
      </c>
      <c r="Y15" s="58"/>
      <c r="Z15" s="47">
        <f t="shared" si="4"/>
        <v>2.6</v>
      </c>
      <c r="AA15" s="58">
        <v>0.3</v>
      </c>
      <c r="AB15" s="58">
        <v>0.02</v>
      </c>
      <c r="AC15" s="58"/>
      <c r="AD15" s="58"/>
      <c r="AE15" s="58"/>
      <c r="AF15" s="58"/>
      <c r="AG15" s="58">
        <v>1.38</v>
      </c>
      <c r="AH15" s="58">
        <v>0.9</v>
      </c>
      <c r="AI15" s="58"/>
      <c r="AJ15" s="58"/>
      <c r="AK15" s="58"/>
      <c r="AL15" s="58">
        <v>0.22</v>
      </c>
      <c r="AM15" s="58"/>
      <c r="AN15" s="58"/>
      <c r="AO15" s="58">
        <v>1.5</v>
      </c>
      <c r="AP15" s="58"/>
      <c r="AQ15" s="58">
        <v>0.1</v>
      </c>
      <c r="AR15" s="58"/>
      <c r="AS15" s="58"/>
      <c r="AT15" s="58">
        <v>0.05</v>
      </c>
      <c r="AU15" s="58"/>
      <c r="AV15" s="58"/>
      <c r="AW15" s="58"/>
      <c r="AX15" s="58"/>
      <c r="AY15" s="58"/>
      <c r="AZ15" s="58"/>
      <c r="BA15" s="58"/>
      <c r="BB15" s="58"/>
      <c r="BC15" s="58">
        <v>0</v>
      </c>
      <c r="BD15" s="16">
        <f t="shared" si="5"/>
        <v>7.9699999999999989</v>
      </c>
      <c r="BE15" s="16">
        <f>K60-BD15</f>
        <v>14.23</v>
      </c>
      <c r="BF15" s="16">
        <f t="shared" si="6"/>
        <v>520.73</v>
      </c>
      <c r="BH15" s="11"/>
    </row>
    <row r="16" spans="1:60" ht="20.25" customHeight="1">
      <c r="A16" s="21" t="s">
        <v>379</v>
      </c>
      <c r="B16" s="21" t="s">
        <v>380</v>
      </c>
      <c r="C16" s="176" t="s">
        <v>309</v>
      </c>
      <c r="D16" s="205">
        <v>1479.4</v>
      </c>
      <c r="E16" s="39">
        <f>SUM(F16:K16,M16:P16)</f>
        <v>0</v>
      </c>
      <c r="F16" s="58"/>
      <c r="G16" s="58"/>
      <c r="H16" s="58"/>
      <c r="I16" s="58"/>
      <c r="J16" s="58"/>
      <c r="K16" s="58"/>
      <c r="L16" s="54">
        <f>$D16-$BD16</f>
        <v>1479.4</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1479.4</v>
      </c>
      <c r="BH16" s="1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1"/>
    </row>
    <row r="18" spans="1:60" ht="20.25" customHeight="1">
      <c r="A18" s="174" t="s">
        <v>383</v>
      </c>
      <c r="B18" s="177" t="s">
        <v>384</v>
      </c>
      <c r="C18" s="176" t="s">
        <v>311</v>
      </c>
      <c r="D18" s="205">
        <v>3651.73</v>
      </c>
      <c r="E18" s="39">
        <f>SUM(F18:M18,O18:P18)</f>
        <v>22.2</v>
      </c>
      <c r="F18" s="58"/>
      <c r="G18" s="58"/>
      <c r="H18" s="58"/>
      <c r="I18" s="58"/>
      <c r="J18" s="58"/>
      <c r="K18" s="58">
        <v>22.2</v>
      </c>
      <c r="L18" s="58"/>
      <c r="M18" s="58"/>
      <c r="N18" s="54">
        <f>$D18-$BD18</f>
        <v>3625.87</v>
      </c>
      <c r="O18" s="58"/>
      <c r="P18" s="58"/>
      <c r="Q18" s="47">
        <f>SUM(R18:Z18,AL18:BB18)</f>
        <v>3.66</v>
      </c>
      <c r="R18" s="58"/>
      <c r="S18" s="58"/>
      <c r="T18" s="58"/>
      <c r="U18" s="58"/>
      <c r="V18" s="58"/>
      <c r="W18" s="58"/>
      <c r="X18" s="58"/>
      <c r="Y18" s="58"/>
      <c r="Z18" s="47">
        <f t="shared" si="4"/>
        <v>2.2600000000000002</v>
      </c>
      <c r="AA18" s="58">
        <v>0.56000000000000005</v>
      </c>
      <c r="AB18" s="58"/>
      <c r="AC18" s="58">
        <v>1.2</v>
      </c>
      <c r="AD18" s="58"/>
      <c r="AE18" s="58"/>
      <c r="AF18" s="58"/>
      <c r="AG18" s="58">
        <v>0.1</v>
      </c>
      <c r="AH18" s="58"/>
      <c r="AI18" s="58"/>
      <c r="AJ18" s="58"/>
      <c r="AK18" s="58">
        <v>0.4</v>
      </c>
      <c r="AL18" s="58">
        <v>0.15</v>
      </c>
      <c r="AM18" s="58"/>
      <c r="AN18" s="58">
        <v>0.1</v>
      </c>
      <c r="AO18" s="58">
        <v>0.3</v>
      </c>
      <c r="AP18" s="58"/>
      <c r="AQ18" s="58"/>
      <c r="AR18" s="58"/>
      <c r="AS18" s="58"/>
      <c r="AT18" s="58"/>
      <c r="AU18" s="58">
        <v>0.85</v>
      </c>
      <c r="AV18" s="58"/>
      <c r="AW18" s="58"/>
      <c r="AX18" s="58"/>
      <c r="AY18" s="58"/>
      <c r="AZ18" s="58"/>
      <c r="BA18" s="58"/>
      <c r="BB18" s="58"/>
      <c r="BC18" s="58">
        <v>0</v>
      </c>
      <c r="BD18" s="16">
        <f t="shared" si="5"/>
        <v>25.86</v>
      </c>
      <c r="BE18" s="16">
        <f>N60-BD18</f>
        <v>-25.86</v>
      </c>
      <c r="BF18" s="16">
        <f t="shared" si="6"/>
        <v>3625.87</v>
      </c>
      <c r="BH18" s="11"/>
    </row>
    <row r="19" spans="1:60" ht="20.25" customHeight="1">
      <c r="A19" s="25" t="s">
        <v>385</v>
      </c>
      <c r="B19" s="174" t="s">
        <v>386</v>
      </c>
      <c r="C19" s="29" t="s">
        <v>312</v>
      </c>
      <c r="D19" s="205">
        <v>25.48</v>
      </c>
      <c r="E19" s="39">
        <f>SUM(F19:N19,P19)</f>
        <v>0</v>
      </c>
      <c r="F19" s="58"/>
      <c r="G19" s="58"/>
      <c r="H19" s="58"/>
      <c r="I19" s="58"/>
      <c r="J19" s="58"/>
      <c r="K19" s="58"/>
      <c r="L19" s="58"/>
      <c r="M19" s="58"/>
      <c r="N19" s="58"/>
      <c r="O19" s="54">
        <f>$D19-$BD19</f>
        <v>25.38</v>
      </c>
      <c r="P19" s="58"/>
      <c r="Q19" s="47">
        <f>SUM(R19:Z19,AL19:BB19)</f>
        <v>0.1</v>
      </c>
      <c r="R19" s="58"/>
      <c r="S19" s="58"/>
      <c r="T19" s="58"/>
      <c r="U19" s="58"/>
      <c r="V19" s="58"/>
      <c r="W19" s="58"/>
      <c r="X19" s="58"/>
      <c r="Y19" s="58"/>
      <c r="Z19" s="47">
        <f t="shared" si="4"/>
        <v>0</v>
      </c>
      <c r="AA19" s="58"/>
      <c r="AB19" s="58"/>
      <c r="AC19" s="58"/>
      <c r="AD19" s="58"/>
      <c r="AE19" s="58"/>
      <c r="AF19" s="58"/>
      <c r="AG19" s="58"/>
      <c r="AH19" s="58"/>
      <c r="AI19" s="58"/>
      <c r="AJ19" s="58"/>
      <c r="AK19" s="58"/>
      <c r="AL19" s="58"/>
      <c r="AM19" s="58"/>
      <c r="AN19" s="58"/>
      <c r="AO19" s="58">
        <v>0.1</v>
      </c>
      <c r="AP19" s="58"/>
      <c r="AQ19" s="58"/>
      <c r="AR19" s="58"/>
      <c r="AS19" s="58"/>
      <c r="AT19" s="58"/>
      <c r="AU19" s="58"/>
      <c r="AV19" s="58"/>
      <c r="AW19" s="58"/>
      <c r="AX19" s="58"/>
      <c r="AY19" s="58"/>
      <c r="AZ19" s="58"/>
      <c r="BA19" s="58"/>
      <c r="BB19" s="58"/>
      <c r="BC19" s="58">
        <v>0</v>
      </c>
      <c r="BD19" s="16">
        <f t="shared" si="5"/>
        <v>0.1</v>
      </c>
      <c r="BE19" s="16">
        <f>O60-BD19</f>
        <v>-0.1</v>
      </c>
      <c r="BF19" s="16">
        <f t="shared" si="6"/>
        <v>25.38</v>
      </c>
      <c r="BH19" s="1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3</v>
      </c>
      <c r="BF20" s="16">
        <f t="shared" si="6"/>
        <v>3</v>
      </c>
      <c r="BH20" s="11"/>
    </row>
    <row r="21" spans="1:60" s="10" customFormat="1" ht="20.25" customHeight="1">
      <c r="A21" s="172">
        <v>2</v>
      </c>
      <c r="B21" s="173" t="s">
        <v>389</v>
      </c>
      <c r="C21" s="150" t="s">
        <v>314</v>
      </c>
      <c r="D21" s="38">
        <f>SUM(D22:D30,D42:D58)</f>
        <v>216.8</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216.8</v>
      </c>
      <c r="R21" s="46">
        <f>SUM(R23:R30,R42:R58)</f>
        <v>0</v>
      </c>
      <c r="S21" s="46">
        <f>SUM(S22,S24:S30,S42:S58)</f>
        <v>0.1</v>
      </c>
      <c r="T21" s="46">
        <f>SUM(T22:T23,T25:T30,T42:T58)</f>
        <v>0</v>
      </c>
      <c r="U21" s="46">
        <f>SUM(U22:U24,U26:U30,U42:U58)</f>
        <v>0</v>
      </c>
      <c r="V21" s="46">
        <f>SUM(V22:V25,V27:V30,V42:V58)</f>
        <v>0</v>
      </c>
      <c r="W21" s="46">
        <f>SUM(W22:W26,W28:W30,W42:W58)</f>
        <v>0.02</v>
      </c>
      <c r="X21" s="46">
        <f>SUM(X22:X27,X29:X30,X42:X58)</f>
        <v>0</v>
      </c>
      <c r="Y21" s="46">
        <f>SUM(Y22:Y28,Y30,Y42:Y58)</f>
        <v>0</v>
      </c>
      <c r="Z21" s="47">
        <f t="shared" si="4"/>
        <v>0.5</v>
      </c>
      <c r="AA21" s="46">
        <f t="shared" ref="AA21:AK21" si="8">SUM(AA22:AA30,AA42:AA58)</f>
        <v>0</v>
      </c>
      <c r="AB21" s="46">
        <f t="shared" si="8"/>
        <v>0.5</v>
      </c>
      <c r="AC21" s="46">
        <f t="shared" si="8"/>
        <v>0</v>
      </c>
      <c r="AD21" s="46">
        <f t="shared" si="8"/>
        <v>0</v>
      </c>
      <c r="AE21" s="46">
        <f t="shared" si="8"/>
        <v>0</v>
      </c>
      <c r="AF21" s="46">
        <f t="shared" si="8"/>
        <v>0</v>
      </c>
      <c r="AG21" s="46">
        <f t="shared" si="8"/>
        <v>0</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19.98</v>
      </c>
      <c r="BF21" s="149">
        <f>SUM(BF22:BF30,BF42:BF58)</f>
        <v>236.78</v>
      </c>
      <c r="BH21" s="1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1"/>
    </row>
    <row r="27" spans="1:60" ht="20.25" customHeight="1">
      <c r="A27" s="21" t="s">
        <v>400</v>
      </c>
      <c r="B27" s="174" t="s">
        <v>401</v>
      </c>
      <c r="C27" s="29" t="s">
        <v>320</v>
      </c>
      <c r="D27" s="206">
        <v>0.09</v>
      </c>
      <c r="E27" s="39">
        <f t="shared" si="10"/>
        <v>0</v>
      </c>
      <c r="F27" s="58"/>
      <c r="G27" s="58"/>
      <c r="H27" s="58"/>
      <c r="I27" s="58"/>
      <c r="J27" s="58"/>
      <c r="K27" s="58"/>
      <c r="L27" s="58"/>
      <c r="M27" s="58"/>
      <c r="N27" s="58"/>
      <c r="O27" s="58"/>
      <c r="P27" s="58"/>
      <c r="Q27" s="47">
        <f>SUM(R27:V27,X27:Z27,AL27:BB27)</f>
        <v>0</v>
      </c>
      <c r="R27" s="58"/>
      <c r="S27" s="58"/>
      <c r="T27" s="58"/>
      <c r="U27" s="58"/>
      <c r="V27" s="58"/>
      <c r="W27" s="54">
        <f>$D27-$BD27</f>
        <v>0.09</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1.1200000000000001</v>
      </c>
      <c r="BF27" s="16">
        <f t="shared" si="9"/>
        <v>1.2100000000000002</v>
      </c>
      <c r="BH27" s="11"/>
    </row>
    <row r="28" spans="1:60" ht="20.25" customHeight="1">
      <c r="A28" s="21" t="s">
        <v>402</v>
      </c>
      <c r="B28" s="25" t="s">
        <v>403</v>
      </c>
      <c r="C28" s="29" t="s">
        <v>321</v>
      </c>
      <c r="D28" s="58"/>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1.5</v>
      </c>
      <c r="BF28" s="16">
        <f t="shared" si="9"/>
        <v>1.5</v>
      </c>
      <c r="BH28" s="11"/>
    </row>
    <row r="29" spans="1:60" ht="20.25" customHeight="1">
      <c r="A29" s="21" t="s">
        <v>404</v>
      </c>
      <c r="B29" s="25" t="s">
        <v>405</v>
      </c>
      <c r="C29" s="29" t="s">
        <v>322</v>
      </c>
      <c r="D29" s="58"/>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0</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0</v>
      </c>
      <c r="BF29" s="16">
        <f t="shared" si="9"/>
        <v>0</v>
      </c>
      <c r="BH29" s="11"/>
    </row>
    <row r="30" spans="1:60" ht="25.5">
      <c r="A30" s="21" t="s">
        <v>406</v>
      </c>
      <c r="B30" s="22" t="s">
        <v>407</v>
      </c>
      <c r="C30" s="23" t="s">
        <v>323</v>
      </c>
      <c r="D30" s="39">
        <f>SUM(D31:D41)</f>
        <v>84.090000000000018</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0.12000000000000001</v>
      </c>
      <c r="R30" s="47">
        <f>SUM(R31:R41)</f>
        <v>0</v>
      </c>
      <c r="S30" s="47">
        <f t="shared" ref="S30:Y30" si="13">SUM(S31:S41)</f>
        <v>0.1</v>
      </c>
      <c r="T30" s="47">
        <f t="shared" si="13"/>
        <v>0</v>
      </c>
      <c r="U30" s="47">
        <f t="shared" si="13"/>
        <v>0</v>
      </c>
      <c r="V30" s="47">
        <f t="shared" si="13"/>
        <v>0</v>
      </c>
      <c r="W30" s="47">
        <f t="shared" si="13"/>
        <v>0.02</v>
      </c>
      <c r="X30" s="47">
        <f t="shared" si="13"/>
        <v>0</v>
      </c>
      <c r="Y30" s="47">
        <f t="shared" si="13"/>
        <v>0</v>
      </c>
      <c r="Z30" s="54">
        <f>$D30-$BD30</f>
        <v>83.970000000000013</v>
      </c>
      <c r="AA30" s="47">
        <f>SUM(AA32:AA41)</f>
        <v>0</v>
      </c>
      <c r="AB30" s="47">
        <f>SUM(AB31,AB33:AB41)</f>
        <v>0</v>
      </c>
      <c r="AC30" s="47">
        <f>SUM(AC31:AC32,AC34:AC41)</f>
        <v>0</v>
      </c>
      <c r="AD30" s="47">
        <f>SUM(AD31:AD33,AD35:AD41)</f>
        <v>0</v>
      </c>
      <c r="AE30" s="47">
        <f>SUM(AE31:AE34,AE36:AE41)</f>
        <v>0</v>
      </c>
      <c r="AF30" s="47">
        <f>SUM(AF31:AF35,AF37:AF41)</f>
        <v>0</v>
      </c>
      <c r="AG30" s="47">
        <f>SUM(AG31:AG36,AG38:AG41)</f>
        <v>0</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0.12000000000000001</v>
      </c>
      <c r="BE30" s="16">
        <f>Z60-BD30</f>
        <v>6.19</v>
      </c>
      <c r="BF30" s="16">
        <f>SUM(BF31:BF41)</f>
        <v>90.279999999999987</v>
      </c>
      <c r="BH30" s="11"/>
    </row>
    <row r="31" spans="1:60" ht="20.25" customHeight="1">
      <c r="A31" s="21" t="s">
        <v>408</v>
      </c>
      <c r="B31" s="25" t="s">
        <v>409</v>
      </c>
      <c r="C31" s="29" t="s">
        <v>324</v>
      </c>
      <c r="D31" s="58">
        <v>59.74</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59.74</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1.1400000000000001</v>
      </c>
      <c r="BF31" s="16">
        <f t="shared" ref="BF31:BF59" si="17">SUM(D31,BE31)</f>
        <v>60.88</v>
      </c>
      <c r="BH31" s="11"/>
    </row>
    <row r="32" spans="1:60" ht="20.25" customHeight="1">
      <c r="A32" s="21" t="s">
        <v>410</v>
      </c>
      <c r="B32" s="174" t="s">
        <v>411</v>
      </c>
      <c r="C32" s="179" t="s">
        <v>325</v>
      </c>
      <c r="D32" s="58">
        <v>16.88</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16.88</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0.77</v>
      </c>
      <c r="BF32" s="16">
        <f t="shared" si="17"/>
        <v>17.649999999999999</v>
      </c>
      <c r="BH32" s="11"/>
    </row>
    <row r="33" spans="1:60" ht="20.25" customHeight="1">
      <c r="A33" s="21" t="s">
        <v>412</v>
      </c>
      <c r="B33" s="174" t="s">
        <v>413</v>
      </c>
      <c r="C33" s="29" t="s">
        <v>326</v>
      </c>
      <c r="D33" s="58"/>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0</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1.22</v>
      </c>
      <c r="BF33" s="16">
        <f t="shared" si="17"/>
        <v>1.22</v>
      </c>
      <c r="BH33" s="11"/>
    </row>
    <row r="34" spans="1:60" ht="20.25" customHeight="1">
      <c r="A34" s="21" t="s">
        <v>414</v>
      </c>
      <c r="B34" s="174" t="s">
        <v>415</v>
      </c>
      <c r="C34" s="29" t="s">
        <v>327</v>
      </c>
      <c r="D34" s="207">
        <v>0.02</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0.02</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0.02</v>
      </c>
      <c r="BH34" s="11"/>
    </row>
    <row r="35" spans="1:60" ht="20.25" customHeight="1">
      <c r="A35" s="21" t="s">
        <v>416</v>
      </c>
      <c r="B35" s="174" t="s">
        <v>417</v>
      </c>
      <c r="C35" s="29" t="s">
        <v>328</v>
      </c>
      <c r="D35" s="206">
        <v>1.1200000000000001</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1.1200000000000001</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v>
      </c>
      <c r="BF35" s="16">
        <f t="shared" si="17"/>
        <v>1.1200000000000001</v>
      </c>
      <c r="BH35" s="11"/>
    </row>
    <row r="36" spans="1:60" ht="20.25" customHeight="1">
      <c r="A36" s="21" t="s">
        <v>418</v>
      </c>
      <c r="B36" s="174" t="s">
        <v>419</v>
      </c>
      <c r="C36" s="29" t="s">
        <v>329</v>
      </c>
      <c r="D36" s="206">
        <v>0.51</v>
      </c>
      <c r="E36" s="39">
        <f t="shared" si="15"/>
        <v>0</v>
      </c>
      <c r="F36" s="58"/>
      <c r="G36" s="58"/>
      <c r="H36" s="58"/>
      <c r="I36" s="58"/>
      <c r="J36" s="58"/>
      <c r="K36" s="58"/>
      <c r="L36" s="58"/>
      <c r="M36" s="58"/>
      <c r="N36" s="58"/>
      <c r="O36" s="58"/>
      <c r="P36" s="58"/>
      <c r="Q36" s="47">
        <f t="shared" si="18"/>
        <v>0.12000000000000001</v>
      </c>
      <c r="R36" s="58"/>
      <c r="S36" s="58">
        <v>0.1</v>
      </c>
      <c r="T36" s="58"/>
      <c r="U36" s="58"/>
      <c r="V36" s="58"/>
      <c r="W36" s="58">
        <v>0.02</v>
      </c>
      <c r="X36" s="58"/>
      <c r="Y36" s="58"/>
      <c r="Z36" s="47">
        <f>SUM(AA36:AE36,AG36:AK36)</f>
        <v>0</v>
      </c>
      <c r="AA36" s="58"/>
      <c r="AB36" s="58"/>
      <c r="AC36" s="58"/>
      <c r="AD36" s="58"/>
      <c r="AE36" s="58"/>
      <c r="AF36" s="54">
        <f>$D36-$BD36</f>
        <v>0.39</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0.12000000000000001</v>
      </c>
      <c r="BE36" s="16">
        <f>AF$60-BD36</f>
        <v>-0.12000000000000001</v>
      </c>
      <c r="BF36" s="16">
        <f t="shared" si="17"/>
        <v>0.39</v>
      </c>
      <c r="BH36" s="11"/>
    </row>
    <row r="37" spans="1:60" ht="20.25" customHeight="1">
      <c r="A37" s="21" t="s">
        <v>420</v>
      </c>
      <c r="B37" s="174" t="s">
        <v>421</v>
      </c>
      <c r="C37" s="29" t="s">
        <v>330</v>
      </c>
      <c r="D37" s="206">
        <v>3.86</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3.86</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1.88</v>
      </c>
      <c r="BF37" s="16">
        <f t="shared" si="17"/>
        <v>5.74</v>
      </c>
      <c r="BH37" s="11"/>
    </row>
    <row r="38" spans="1:60" ht="20.25" customHeight="1">
      <c r="A38" s="21" t="s">
        <v>422</v>
      </c>
      <c r="B38" s="174" t="s">
        <v>423</v>
      </c>
      <c r="C38" s="29" t="s">
        <v>331</v>
      </c>
      <c r="D38" s="206">
        <v>1.62</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1.62</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0.9</v>
      </c>
      <c r="BF38" s="16">
        <f t="shared" si="17"/>
        <v>2.52</v>
      </c>
      <c r="BH38" s="1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1"/>
    </row>
    <row r="41" spans="1:60" ht="20.25" customHeight="1">
      <c r="A41" s="21" t="s">
        <v>428</v>
      </c>
      <c r="B41" s="174" t="s">
        <v>429</v>
      </c>
      <c r="C41" s="29" t="s">
        <v>334</v>
      </c>
      <c r="D41" s="207">
        <v>0.34</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0.34</v>
      </c>
      <c r="AL41" s="58"/>
      <c r="AM41" s="58"/>
      <c r="AN41" s="58"/>
      <c r="AO41" s="58"/>
      <c r="AP41" s="58"/>
      <c r="AQ41" s="58"/>
      <c r="AR41" s="58"/>
      <c r="AS41" s="58"/>
      <c r="AT41" s="58"/>
      <c r="AU41" s="58"/>
      <c r="AV41" s="58"/>
      <c r="AW41" s="58"/>
      <c r="AX41" s="58"/>
      <c r="AY41" s="58"/>
      <c r="AZ41" s="58"/>
      <c r="BA41" s="58"/>
      <c r="BB41" s="58"/>
      <c r="BC41" s="58"/>
      <c r="BD41" s="16">
        <f t="shared" si="16"/>
        <v>0</v>
      </c>
      <c r="BE41" s="16">
        <f>AK$60-BD41</f>
        <v>0.4</v>
      </c>
      <c r="BF41" s="16">
        <f t="shared" si="17"/>
        <v>0.74</v>
      </c>
      <c r="BH41" s="1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0.37</v>
      </c>
      <c r="BF42" s="16">
        <f t="shared" si="17"/>
        <v>0.37</v>
      </c>
      <c r="BH42" s="1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0.1</v>
      </c>
      <c r="BF44" s="16">
        <f t="shared" si="17"/>
        <v>0.1</v>
      </c>
      <c r="BH44" s="11"/>
    </row>
    <row r="45" spans="1:60" ht="20.25" customHeight="1">
      <c r="A45" s="21" t="s">
        <v>436</v>
      </c>
      <c r="B45" s="25" t="s">
        <v>437</v>
      </c>
      <c r="C45" s="29" t="s">
        <v>338</v>
      </c>
      <c r="D45" s="206">
        <v>67.02</v>
      </c>
      <c r="E45" s="39">
        <f t="shared" si="15"/>
        <v>0</v>
      </c>
      <c r="F45" s="58"/>
      <c r="G45" s="58"/>
      <c r="H45" s="58"/>
      <c r="I45" s="58"/>
      <c r="J45" s="58"/>
      <c r="K45" s="58"/>
      <c r="L45" s="58"/>
      <c r="M45" s="58"/>
      <c r="N45" s="58"/>
      <c r="O45" s="58"/>
      <c r="P45" s="58"/>
      <c r="Q45" s="47">
        <f>SUM(R45:Z45,AL45:AN45,AP45:BB45)</f>
        <v>0</v>
      </c>
      <c r="R45" s="58"/>
      <c r="S45" s="58"/>
      <c r="T45" s="58"/>
      <c r="U45" s="58"/>
      <c r="V45" s="58"/>
      <c r="W45" s="58"/>
      <c r="X45" s="58"/>
      <c r="Y45" s="58"/>
      <c r="Z45" s="47">
        <f t="shared" si="19"/>
        <v>0</v>
      </c>
      <c r="AA45" s="58"/>
      <c r="AB45" s="58"/>
      <c r="AC45" s="58"/>
      <c r="AD45" s="58"/>
      <c r="AE45" s="58"/>
      <c r="AF45" s="58"/>
      <c r="AG45" s="58"/>
      <c r="AH45" s="58"/>
      <c r="AI45" s="58"/>
      <c r="AJ45" s="58"/>
      <c r="AK45" s="58"/>
      <c r="AL45" s="58"/>
      <c r="AM45" s="58"/>
      <c r="AN45" s="58"/>
      <c r="AO45" s="54">
        <f>$D45-$BD45</f>
        <v>67.02</v>
      </c>
      <c r="AP45" s="58"/>
      <c r="AQ45" s="58"/>
      <c r="AR45" s="58"/>
      <c r="AS45" s="58"/>
      <c r="AT45" s="58"/>
      <c r="AU45" s="58"/>
      <c r="AV45" s="58"/>
      <c r="AW45" s="58"/>
      <c r="AX45" s="58"/>
      <c r="AY45" s="58"/>
      <c r="AZ45" s="58"/>
      <c r="BA45" s="58"/>
      <c r="BB45" s="58"/>
      <c r="BC45" s="58">
        <v>0</v>
      </c>
      <c r="BD45" s="16">
        <f t="shared" si="16"/>
        <v>0</v>
      </c>
      <c r="BE45" s="16">
        <f>AO$60-BD45</f>
        <v>10.1</v>
      </c>
      <c r="BF45" s="16">
        <f t="shared" si="17"/>
        <v>77.11999999999999</v>
      </c>
      <c r="BH45" s="1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1"/>
    </row>
    <row r="47" spans="1:60" ht="20.25" customHeight="1">
      <c r="A47" s="174" t="s">
        <v>440</v>
      </c>
      <c r="B47" s="25" t="s">
        <v>441</v>
      </c>
      <c r="C47" s="29" t="s">
        <v>340</v>
      </c>
      <c r="D47" s="206">
        <v>0.39</v>
      </c>
      <c r="E47" s="39">
        <f t="shared" si="15"/>
        <v>0</v>
      </c>
      <c r="F47" s="58"/>
      <c r="G47" s="58"/>
      <c r="H47" s="58"/>
      <c r="I47" s="58"/>
      <c r="J47" s="58"/>
      <c r="K47" s="58"/>
      <c r="L47" s="58"/>
      <c r="M47" s="58"/>
      <c r="N47" s="58"/>
      <c r="O47" s="58"/>
      <c r="P47" s="58"/>
      <c r="Q47" s="47">
        <f>SUM(R47:Z47,AL47:AP47,AR47:BB47)</f>
        <v>0</v>
      </c>
      <c r="R47" s="58"/>
      <c r="S47" s="58"/>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0.39</v>
      </c>
      <c r="AR47" s="58"/>
      <c r="AS47" s="58"/>
      <c r="AT47" s="58"/>
      <c r="AU47" s="58"/>
      <c r="AV47" s="58"/>
      <c r="AW47" s="58"/>
      <c r="AX47" s="58"/>
      <c r="AY47" s="58"/>
      <c r="AZ47" s="58"/>
      <c r="BA47" s="58"/>
      <c r="BB47" s="58"/>
      <c r="BC47" s="58"/>
      <c r="BD47" s="16">
        <f t="shared" si="16"/>
        <v>0</v>
      </c>
      <c r="BE47" s="16">
        <f>AQ$60-BD47</f>
        <v>0.1</v>
      </c>
      <c r="BF47" s="16">
        <f t="shared" si="17"/>
        <v>0.49</v>
      </c>
      <c r="BH47" s="1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1"/>
    </row>
    <row r="50" spans="1:60" ht="20.25" customHeight="1">
      <c r="A50" s="21" t="s">
        <v>446</v>
      </c>
      <c r="B50" s="21" t="s">
        <v>447</v>
      </c>
      <c r="C50" s="29" t="s">
        <v>343</v>
      </c>
      <c r="D50" s="58"/>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v>
      </c>
      <c r="AU50" s="58">
        <v>0</v>
      </c>
      <c r="AV50" s="58">
        <v>0</v>
      </c>
      <c r="AW50" s="58">
        <v>0</v>
      </c>
      <c r="AX50" s="58">
        <v>0</v>
      </c>
      <c r="AY50" s="58">
        <v>0</v>
      </c>
      <c r="AZ50" s="58">
        <v>0</v>
      </c>
      <c r="BA50" s="58">
        <v>0</v>
      </c>
      <c r="BB50" s="58">
        <v>0</v>
      </c>
      <c r="BC50" s="58">
        <v>0</v>
      </c>
      <c r="BD50" s="16">
        <f t="shared" si="16"/>
        <v>0</v>
      </c>
      <c r="BE50" s="16">
        <f>AT$60-BD50</f>
        <v>0.05</v>
      </c>
      <c r="BF50" s="16">
        <f t="shared" si="17"/>
        <v>0.05</v>
      </c>
      <c r="BH50" s="11"/>
    </row>
    <row r="51" spans="1:60" ht="20.25" customHeight="1">
      <c r="A51" s="21" t="s">
        <v>448</v>
      </c>
      <c r="B51" s="28" t="s">
        <v>449</v>
      </c>
      <c r="C51" s="29" t="s">
        <v>344</v>
      </c>
      <c r="D51" s="206">
        <v>6.47</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6.47</v>
      </c>
      <c r="AV51" s="58">
        <v>0</v>
      </c>
      <c r="AW51" s="58">
        <v>0</v>
      </c>
      <c r="AX51" s="58">
        <v>0</v>
      </c>
      <c r="AY51" s="58">
        <v>0</v>
      </c>
      <c r="AZ51" s="58">
        <v>0</v>
      </c>
      <c r="BA51" s="58">
        <v>0</v>
      </c>
      <c r="BB51" s="58">
        <v>0</v>
      </c>
      <c r="BC51" s="58">
        <v>0</v>
      </c>
      <c r="BD51" s="16">
        <f t="shared" si="16"/>
        <v>0</v>
      </c>
      <c r="BE51" s="16">
        <f>AU$60-BD51</f>
        <v>0.85</v>
      </c>
      <c r="BF51" s="16">
        <f t="shared" si="17"/>
        <v>7.3199999999999994</v>
      </c>
      <c r="BH51" s="11"/>
    </row>
    <row r="52" spans="1:60" ht="20.25" customHeight="1">
      <c r="A52" s="21" t="s">
        <v>450</v>
      </c>
      <c r="B52" s="25" t="s">
        <v>451</v>
      </c>
      <c r="C52" s="29" t="s">
        <v>345</v>
      </c>
      <c r="D52" s="58"/>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6"/>
        <v>0</v>
      </c>
      <c r="BE52" s="16">
        <f>AV$60-BD52</f>
        <v>0</v>
      </c>
      <c r="BF52" s="16">
        <f t="shared" si="17"/>
        <v>0</v>
      </c>
      <c r="BH52" s="1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1"/>
    </row>
    <row r="55" spans="1:60" ht="20.25" customHeight="1">
      <c r="A55" s="21" t="s">
        <v>456</v>
      </c>
      <c r="B55" s="17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1"/>
    </row>
    <row r="56" spans="1:60" ht="20.25" customHeight="1">
      <c r="A56" s="21" t="s">
        <v>458</v>
      </c>
      <c r="B56" s="25" t="s">
        <v>459</v>
      </c>
      <c r="C56" s="29" t="s">
        <v>349</v>
      </c>
      <c r="D56" s="206">
        <v>58.74</v>
      </c>
      <c r="E56" s="39">
        <f t="shared" si="15"/>
        <v>0</v>
      </c>
      <c r="F56" s="58"/>
      <c r="G56" s="58"/>
      <c r="H56" s="58"/>
      <c r="I56" s="58"/>
      <c r="J56" s="58"/>
      <c r="K56" s="58"/>
      <c r="L56" s="58"/>
      <c r="M56" s="58"/>
      <c r="N56" s="58"/>
      <c r="O56" s="58"/>
      <c r="P56" s="58"/>
      <c r="Q56" s="47">
        <f>SUM(R56:Z56,AL56:AY56,BA56:BB56)</f>
        <v>0.5</v>
      </c>
      <c r="R56" s="58"/>
      <c r="S56" s="58"/>
      <c r="T56" s="58"/>
      <c r="U56" s="58"/>
      <c r="V56" s="58"/>
      <c r="W56" s="58"/>
      <c r="X56" s="58"/>
      <c r="Y56" s="58"/>
      <c r="Z56" s="47">
        <f t="shared" si="19"/>
        <v>0.5</v>
      </c>
      <c r="AA56" s="58"/>
      <c r="AB56" s="58">
        <v>0.5</v>
      </c>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58.24</v>
      </c>
      <c r="BA56" s="58"/>
      <c r="BB56" s="58"/>
      <c r="BC56" s="58"/>
      <c r="BD56" s="16">
        <f t="shared" si="16"/>
        <v>0.5</v>
      </c>
      <c r="BE56" s="16">
        <f>AZ$60-BD56</f>
        <v>-0.5</v>
      </c>
      <c r="BF56" s="16">
        <f t="shared" si="17"/>
        <v>58.24</v>
      </c>
      <c r="BH56" s="1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1"/>
    </row>
    <row r="59" spans="1:60" s="10" customFormat="1" ht="20.25" customHeight="1">
      <c r="A59" s="172">
        <v>3</v>
      </c>
      <c r="B59" s="173" t="s">
        <v>464</v>
      </c>
      <c r="C59" s="150" t="s">
        <v>352</v>
      </c>
      <c r="D59" s="59"/>
      <c r="E59" s="39">
        <f t="shared" si="15"/>
        <v>0</v>
      </c>
      <c r="F59" s="59"/>
      <c r="G59" s="59"/>
      <c r="H59" s="59"/>
      <c r="I59" s="59"/>
      <c r="J59" s="59"/>
      <c r="K59" s="59"/>
      <c r="L59" s="59"/>
      <c r="M59" s="59"/>
      <c r="N59" s="59"/>
      <c r="O59" s="59"/>
      <c r="P59" s="59"/>
      <c r="Q59" s="46">
        <f>SUM(R59:Z59,AL59:BB59)</f>
        <v>0</v>
      </c>
      <c r="R59" s="59"/>
      <c r="S59" s="59"/>
      <c r="T59" s="59"/>
      <c r="U59" s="59"/>
      <c r="V59" s="59"/>
      <c r="W59" s="59"/>
      <c r="X59" s="59"/>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0</v>
      </c>
      <c r="BD59" s="16">
        <f>SUM(E59,Q59)</f>
        <v>0</v>
      </c>
      <c r="BE59" s="16">
        <f>BC$60-BD59</f>
        <v>0</v>
      </c>
      <c r="BF59" s="16">
        <f t="shared" si="17"/>
        <v>0</v>
      </c>
      <c r="BH59" s="1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22.2</v>
      </c>
      <c r="L60" s="39">
        <f t="shared" si="20"/>
        <v>0</v>
      </c>
      <c r="M60" s="39">
        <f t="shared" si="20"/>
        <v>0</v>
      </c>
      <c r="N60" s="39">
        <f t="shared" si="20"/>
        <v>0</v>
      </c>
      <c r="O60" s="39">
        <f t="shared" si="20"/>
        <v>0</v>
      </c>
      <c r="P60" s="39">
        <f t="shared" si="20"/>
        <v>3</v>
      </c>
      <c r="Q60" s="47">
        <f>SUM(Q9,Q59)</f>
        <v>19.98</v>
      </c>
      <c r="R60" s="47">
        <f t="shared" si="20"/>
        <v>0</v>
      </c>
      <c r="S60" s="47">
        <f t="shared" si="20"/>
        <v>0.1</v>
      </c>
      <c r="T60" s="47">
        <f t="shared" si="20"/>
        <v>0</v>
      </c>
      <c r="U60" s="47">
        <f t="shared" si="20"/>
        <v>0</v>
      </c>
      <c r="V60" s="47">
        <f t="shared" si="20"/>
        <v>0</v>
      </c>
      <c r="W60" s="47">
        <f t="shared" si="20"/>
        <v>1.1200000000000001</v>
      </c>
      <c r="X60" s="47">
        <f t="shared" si="20"/>
        <v>1.5</v>
      </c>
      <c r="Y60" s="47">
        <f t="shared" si="20"/>
        <v>0</v>
      </c>
      <c r="Z60" s="47">
        <f t="shared" si="20"/>
        <v>6.3100000000000005</v>
      </c>
      <c r="AA60" s="47">
        <f t="shared" si="20"/>
        <v>1.1400000000000001</v>
      </c>
      <c r="AB60" s="47">
        <f t="shared" si="20"/>
        <v>0.77</v>
      </c>
      <c r="AC60" s="47">
        <f t="shared" si="20"/>
        <v>1.22</v>
      </c>
      <c r="AD60" s="47">
        <f t="shared" si="20"/>
        <v>0</v>
      </c>
      <c r="AE60" s="47">
        <f t="shared" si="20"/>
        <v>0</v>
      </c>
      <c r="AF60" s="47">
        <f t="shared" si="20"/>
        <v>0</v>
      </c>
      <c r="AG60" s="47">
        <f t="shared" si="20"/>
        <v>1.88</v>
      </c>
      <c r="AH60" s="47">
        <f t="shared" si="20"/>
        <v>0.9</v>
      </c>
      <c r="AI60" s="47">
        <f t="shared" si="20"/>
        <v>0</v>
      </c>
      <c r="AJ60" s="47">
        <f t="shared" si="20"/>
        <v>0</v>
      </c>
      <c r="AK60" s="47">
        <f t="shared" si="20"/>
        <v>0.4</v>
      </c>
      <c r="AL60" s="47">
        <f t="shared" si="20"/>
        <v>0.37</v>
      </c>
      <c r="AM60" s="47">
        <f t="shared" si="20"/>
        <v>0</v>
      </c>
      <c r="AN60" s="47">
        <f t="shared" si="20"/>
        <v>0.1</v>
      </c>
      <c r="AO60" s="47">
        <f t="shared" si="20"/>
        <v>10.1</v>
      </c>
      <c r="AP60" s="47">
        <f t="shared" si="20"/>
        <v>0</v>
      </c>
      <c r="AQ60" s="47">
        <f t="shared" si="20"/>
        <v>0.1</v>
      </c>
      <c r="AR60" s="47">
        <f t="shared" si="20"/>
        <v>0</v>
      </c>
      <c r="AS60" s="47">
        <f t="shared" si="20"/>
        <v>0</v>
      </c>
      <c r="AT60" s="47">
        <f t="shared" si="20"/>
        <v>0.05</v>
      </c>
      <c r="AU60" s="47">
        <f t="shared" si="20"/>
        <v>0.85</v>
      </c>
      <c r="AV60" s="47">
        <f t="shared" si="20"/>
        <v>0</v>
      </c>
      <c r="AW60" s="47">
        <f t="shared" si="20"/>
        <v>0</v>
      </c>
      <c r="AX60" s="47">
        <f t="shared" si="20"/>
        <v>0</v>
      </c>
      <c r="AY60" s="47">
        <f t="shared" si="20"/>
        <v>0</v>
      </c>
      <c r="AZ60" s="47">
        <f t="shared" si="20"/>
        <v>0</v>
      </c>
      <c r="BA60" s="47">
        <f t="shared" si="20"/>
        <v>0</v>
      </c>
      <c r="BB60" s="47">
        <f t="shared" si="20"/>
        <v>0</v>
      </c>
      <c r="BC60" s="16"/>
      <c r="BD60" s="16">
        <f>SUM(BD9,BD21,BD59)</f>
        <v>19.98</v>
      </c>
      <c r="BE60" s="16"/>
      <c r="BF60" s="16"/>
    </row>
    <row r="61" spans="1:60" s="10" customFormat="1" ht="20.25" customHeight="1">
      <c r="A61" s="183"/>
      <c r="B61" s="184" t="s">
        <v>466</v>
      </c>
      <c r="C61" s="183"/>
      <c r="D61" s="149"/>
      <c r="E61" s="38">
        <f>$D9+E$60-$BD9</f>
        <v>6203.05</v>
      </c>
      <c r="F61" s="38">
        <f>$D10+F$60-$BD10</f>
        <v>373.87000000000006</v>
      </c>
      <c r="G61" s="38">
        <f>$D11+G$60-$BD11</f>
        <v>362.65000000000003</v>
      </c>
      <c r="H61" s="38">
        <f>$D12+H$60-$BD12</f>
        <v>11.219999999999999</v>
      </c>
      <c r="I61" s="38">
        <f>$D13+I$60-$BD13</f>
        <v>0</v>
      </c>
      <c r="J61" s="38">
        <f>$D14+J$60-$BD14</f>
        <v>174.8</v>
      </c>
      <c r="K61" s="38">
        <f>$D15+K$60-$BD15</f>
        <v>520.73</v>
      </c>
      <c r="L61" s="38">
        <f>$D16+L$60-$BD16</f>
        <v>1479.4</v>
      </c>
      <c r="M61" s="38">
        <f>$D17+M$60-$BD17</f>
        <v>0</v>
      </c>
      <c r="N61" s="38">
        <f>$D18+N$60-$BD18</f>
        <v>3625.87</v>
      </c>
      <c r="O61" s="38">
        <f>$D19+O$60-$BD19</f>
        <v>25.38</v>
      </c>
      <c r="P61" s="38">
        <f>$D20+P$60-$BD20</f>
        <v>3</v>
      </c>
      <c r="Q61" s="46">
        <f>$D21+Q$60-$BD21</f>
        <v>236.78</v>
      </c>
      <c r="R61" s="46">
        <f>$D22+R$60-$BD22</f>
        <v>0</v>
      </c>
      <c r="S61" s="46">
        <f>$D23+S$60-$BD23</f>
        <v>0.1</v>
      </c>
      <c r="T61" s="46">
        <f>$D24+T$60-$BD24</f>
        <v>0</v>
      </c>
      <c r="U61" s="46">
        <f>$D25+U$60-$BD25</f>
        <v>0</v>
      </c>
      <c r="V61" s="46">
        <f>$D26+V$60-$BD26</f>
        <v>0</v>
      </c>
      <c r="W61" s="46">
        <f>$D27+W$60-$BD27</f>
        <v>1.2100000000000002</v>
      </c>
      <c r="X61" s="46">
        <f>$D28+X$60-$BD28</f>
        <v>1.5</v>
      </c>
      <c r="Y61" s="46">
        <f>$D29+Y$60-$BD29</f>
        <v>0</v>
      </c>
      <c r="Z61" s="46">
        <f>$D30+Z$60-$BD30</f>
        <v>90.280000000000015</v>
      </c>
      <c r="AA61" s="46">
        <f>$D31+AA$60-$BD31</f>
        <v>60.88</v>
      </c>
      <c r="AB61" s="46">
        <f>$D32+AB$60-$BD32</f>
        <v>17.649999999999999</v>
      </c>
      <c r="AC61" s="46">
        <f>$D33+AC$60-$BD33</f>
        <v>1.22</v>
      </c>
      <c r="AD61" s="46">
        <f>$D34+AD$60-$BD34</f>
        <v>0.02</v>
      </c>
      <c r="AE61" s="46">
        <f>$D35+AE$60-$BD35</f>
        <v>1.1200000000000001</v>
      </c>
      <c r="AF61" s="46">
        <f>$D36+AF$60-$BD36</f>
        <v>0.39</v>
      </c>
      <c r="AG61" s="46">
        <f>$D37+AG$60-$BD37</f>
        <v>5.74</v>
      </c>
      <c r="AH61" s="46">
        <f>$D38+AH$60-$BD38</f>
        <v>2.52</v>
      </c>
      <c r="AI61" s="46">
        <f>$D39+AI$60-$BD39</f>
        <v>0</v>
      </c>
      <c r="AJ61" s="46">
        <f>$D40+AJ$60-$BD40</f>
        <v>0</v>
      </c>
      <c r="AK61" s="46">
        <f>$D41+AK$60-$BD41</f>
        <v>0.74</v>
      </c>
      <c r="AL61" s="46">
        <f>$D42+AL$60-$BD42</f>
        <v>0.37</v>
      </c>
      <c r="AM61" s="46">
        <f>$D43+AM$60-$BD43</f>
        <v>0</v>
      </c>
      <c r="AN61" s="46">
        <f>$D44+AN$60-$BD44</f>
        <v>0.1</v>
      </c>
      <c r="AO61" s="46">
        <f>$D45+AO$60-$BD45</f>
        <v>77.11999999999999</v>
      </c>
      <c r="AP61" s="46">
        <f>$D46+AP$60-$BD46</f>
        <v>0</v>
      </c>
      <c r="AQ61" s="46">
        <f>$D47+AQ$60-$BD47</f>
        <v>0.49</v>
      </c>
      <c r="AR61" s="46">
        <f>$D48+AR$60-$BD48</f>
        <v>0</v>
      </c>
      <c r="AS61" s="46">
        <f>$D49+AS$60-$BD49</f>
        <v>0</v>
      </c>
      <c r="AT61" s="46">
        <f>$D50+AT$60-$BD50</f>
        <v>0.05</v>
      </c>
      <c r="AU61" s="46">
        <f>$D51+AU$60-$BD51</f>
        <v>7.3199999999999994</v>
      </c>
      <c r="AV61" s="46">
        <f>$D52+AV$60-$BD52</f>
        <v>0</v>
      </c>
      <c r="AW61" s="46">
        <f>$D53+AW$60-$BD53</f>
        <v>0</v>
      </c>
      <c r="AX61" s="46">
        <f>$D54+AX$60-$BD54</f>
        <v>0</v>
      </c>
      <c r="AY61" s="46">
        <f>$D55+AY$60-$BD55</f>
        <v>0</v>
      </c>
      <c r="AZ61" s="46">
        <f>$D56+AZ$60-$BD56</f>
        <v>58.24</v>
      </c>
      <c r="BA61" s="46">
        <f>$D57+BA$60-$BD57</f>
        <v>0</v>
      </c>
      <c r="BB61" s="46">
        <f>$D58+BB$60-$BD58</f>
        <v>0</v>
      </c>
      <c r="BC61" s="46">
        <f>$D59+BC$60-$BD59</f>
        <v>0</v>
      </c>
      <c r="BD61" s="149"/>
      <c r="BE61" s="149"/>
      <c r="BF61" s="149"/>
    </row>
    <row r="62" spans="1:60" s="56" customFormat="1" ht="12">
      <c r="D62" s="186"/>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row>
    <row r="63" spans="1:60">
      <c r="D63" s="187"/>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dimension ref="A1:BH63"/>
  <sheetViews>
    <sheetView showZeros="0" zoomScale="55" zoomScaleNormal="55" workbookViewId="0">
      <selection activeCell="X23" sqref="X23"/>
    </sheetView>
  </sheetViews>
  <sheetFormatPr defaultColWidth="8.109375" defaultRowHeight="15"/>
  <cols>
    <col min="1" max="1" width="4.77734375" style="1" customWidth="1"/>
    <col min="2" max="2" width="33.21875" style="1" customWidth="1"/>
    <col min="3" max="3" width="5.6640625" style="1" customWidth="1"/>
    <col min="4" max="4" width="9.21875" style="1" customWidth="1"/>
    <col min="5" max="5" width="8.109375" style="1" customWidth="1"/>
    <col min="6" max="6" width="6.33203125" style="1" customWidth="1"/>
    <col min="7" max="7" width="6" style="1" customWidth="1"/>
    <col min="8" max="8" width="5.44140625" style="1" customWidth="1"/>
    <col min="9" max="9" width="4.77734375" style="1" customWidth="1"/>
    <col min="10" max="11" width="6.5546875" style="1" customWidth="1"/>
    <col min="12" max="12" width="7" style="1" bestFit="1" customWidth="1"/>
    <col min="13" max="13" width="5.88671875" style="1" customWidth="1"/>
    <col min="14" max="14" width="7.88671875" style="1" bestFit="1" customWidth="1"/>
    <col min="15" max="15" width="6.109375" style="1" customWidth="1"/>
    <col min="16" max="16" width="7.109375" style="1" customWidth="1"/>
    <col min="17" max="17" width="7.44140625" style="1" customWidth="1"/>
    <col min="18" max="18" width="6" style="1" customWidth="1"/>
    <col min="19" max="19" width="5.5546875" style="1" customWidth="1"/>
    <col min="20" max="23" width="4.77734375" style="1" customWidth="1"/>
    <col min="24" max="24" width="5.77734375" style="1" customWidth="1"/>
    <col min="25" max="25" width="4.77734375" style="1" customWidth="1"/>
    <col min="26" max="26" width="7" style="1" bestFit="1" customWidth="1"/>
    <col min="27" max="27" width="5.44140625" style="1" customWidth="1"/>
    <col min="28" max="39" width="4.77734375" style="1" customWidth="1"/>
    <col min="40" max="40" width="6.109375" style="1" customWidth="1"/>
    <col min="41" max="41" width="6.21875" style="1" customWidth="1"/>
    <col min="42" max="42" width="6.33203125" style="1" customWidth="1"/>
    <col min="43" max="43" width="6" style="1" customWidth="1"/>
    <col min="44" max="44" width="4.77734375" style="1" customWidth="1"/>
    <col min="45" max="45" width="4.21875" style="1" customWidth="1"/>
    <col min="46" max="46" width="5.44140625" style="1" customWidth="1"/>
    <col min="47" max="47" width="5.6640625" style="1" customWidth="1"/>
    <col min="48" max="48" width="4.77734375" style="1" customWidth="1"/>
    <col min="49" max="49" width="5.33203125" style="1" customWidth="1"/>
    <col min="50" max="51" width="5.44140625" style="1" customWidth="1"/>
    <col min="52" max="52" width="5.77734375" style="1" customWidth="1"/>
    <col min="53" max="53" width="7.88671875" style="1" bestFit="1" customWidth="1"/>
    <col min="54" max="54" width="3.88671875" style="1" bestFit="1" customWidth="1"/>
    <col min="55" max="55" width="5" style="1" customWidth="1"/>
    <col min="56" max="56" width="7.21875" style="1" customWidth="1"/>
    <col min="57" max="57" width="9.44140625" style="1" customWidth="1"/>
    <col min="58" max="58" width="11.33203125" style="1" customWidth="1"/>
    <col min="59" max="16384" width="8.109375" style="1"/>
  </cols>
  <sheetData>
    <row r="1" spans="1:60" ht="8.25" customHeight="1">
      <c r="E1" s="33"/>
      <c r="F1" s="33"/>
      <c r="G1" s="33"/>
      <c r="H1" s="33"/>
      <c r="I1" s="33"/>
      <c r="J1" s="33"/>
      <c r="K1" s="33"/>
      <c r="L1" s="33"/>
      <c r="M1" s="33"/>
      <c r="N1" s="33"/>
      <c r="O1" s="33"/>
      <c r="P1" s="33"/>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row>
    <row r="2" spans="1:60" ht="15.75" customHeight="1">
      <c r="A2" s="744"/>
      <c r="B2" s="744"/>
      <c r="E2" s="33"/>
      <c r="F2" s="33"/>
      <c r="G2" s="33"/>
      <c r="H2" s="33"/>
      <c r="I2" s="33"/>
      <c r="J2" s="33"/>
      <c r="K2" s="33"/>
      <c r="L2" s="33"/>
      <c r="M2" s="33"/>
      <c r="N2" s="33"/>
      <c r="O2" s="33"/>
      <c r="P2" s="33"/>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G2" s="2"/>
      <c r="BH2" s="2"/>
    </row>
    <row r="3" spans="1:60" ht="15.75" customHeight="1">
      <c r="A3" s="741"/>
      <c r="B3" s="741"/>
      <c r="C3" s="741"/>
      <c r="D3" s="741"/>
      <c r="E3" s="741"/>
      <c r="F3" s="741"/>
      <c r="G3" s="741"/>
      <c r="H3" s="741"/>
      <c r="I3" s="741"/>
      <c r="J3" s="741"/>
      <c r="K3" s="741"/>
      <c r="L3" s="741"/>
      <c r="M3" s="741"/>
      <c r="N3" s="741" t="s">
        <v>1360</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53"/>
      <c r="AO4" s="753"/>
      <c r="AP4" s="753"/>
      <c r="AQ4" s="42"/>
      <c r="AR4" s="42"/>
      <c r="AS4" s="42"/>
      <c r="AT4" s="42"/>
      <c r="AU4" s="42"/>
      <c r="AV4" s="42"/>
      <c r="AW4" s="42"/>
      <c r="AX4" s="42"/>
      <c r="AY4" s="42"/>
      <c r="AZ4" s="42"/>
      <c r="BA4" s="42"/>
      <c r="BB4" s="42"/>
      <c r="BC4" s="4"/>
      <c r="BD4" s="752" t="s">
        <v>296</v>
      </c>
      <c r="BE4" s="752"/>
      <c r="BF4" s="752"/>
      <c r="BG4" s="4"/>
      <c r="BH4" s="2"/>
    </row>
    <row r="5" spans="1:60" ht="15.75">
      <c r="A5" s="739" t="s">
        <v>297</v>
      </c>
      <c r="B5" s="739" t="s">
        <v>298</v>
      </c>
      <c r="C5" s="739" t="s">
        <v>299</v>
      </c>
      <c r="D5" s="738" t="s">
        <v>179</v>
      </c>
      <c r="E5" s="749" t="s">
        <v>180</v>
      </c>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0"/>
      <c r="AM5" s="750"/>
      <c r="AN5" s="750"/>
      <c r="AO5" s="750"/>
      <c r="AP5" s="750"/>
      <c r="AQ5" s="750"/>
      <c r="AR5" s="750"/>
      <c r="AS5" s="750"/>
      <c r="AT5" s="750"/>
      <c r="AU5" s="750"/>
      <c r="AV5" s="750"/>
      <c r="AW5" s="750"/>
      <c r="AX5" s="750"/>
      <c r="AY5" s="750"/>
      <c r="AZ5" s="750"/>
      <c r="BA5" s="750"/>
      <c r="BB5" s="750"/>
      <c r="BC5" s="751"/>
      <c r="BD5" s="736" t="s">
        <v>300</v>
      </c>
      <c r="BE5" s="737" t="s">
        <v>301</v>
      </c>
      <c r="BF5" s="738" t="s">
        <v>182</v>
      </c>
    </row>
    <row r="6" spans="1:60" s="155" customFormat="1"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1" t="s">
        <v>324</v>
      </c>
      <c r="AB6" s="161" t="s">
        <v>325</v>
      </c>
      <c r="AC6" s="161" t="s">
        <v>326</v>
      </c>
      <c r="AD6" s="161"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8">
        <v>1</v>
      </c>
      <c r="B7" s="8">
        <v>2</v>
      </c>
      <c r="C7" s="8">
        <v>3</v>
      </c>
      <c r="D7" s="48">
        <v>4</v>
      </c>
      <c r="E7" s="49">
        <v>5</v>
      </c>
      <c r="F7" s="49">
        <v>6</v>
      </c>
      <c r="G7" s="50" t="s">
        <v>353</v>
      </c>
      <c r="H7" s="50" t="s">
        <v>354</v>
      </c>
      <c r="I7" s="50" t="s">
        <v>355</v>
      </c>
      <c r="J7" s="49">
        <v>7</v>
      </c>
      <c r="K7" s="49">
        <v>8</v>
      </c>
      <c r="L7" s="49">
        <v>9</v>
      </c>
      <c r="M7" s="49">
        <v>10</v>
      </c>
      <c r="N7" s="49">
        <v>11</v>
      </c>
      <c r="O7" s="49">
        <v>12</v>
      </c>
      <c r="P7" s="49">
        <v>13</v>
      </c>
      <c r="Q7" s="51">
        <v>14</v>
      </c>
      <c r="R7" s="51">
        <v>15</v>
      </c>
      <c r="S7" s="51">
        <v>16</v>
      </c>
      <c r="T7" s="51">
        <v>18</v>
      </c>
      <c r="U7" s="51">
        <v>19</v>
      </c>
      <c r="V7" s="51">
        <v>20</v>
      </c>
      <c r="W7" s="51">
        <v>21</v>
      </c>
      <c r="X7" s="51">
        <v>22</v>
      </c>
      <c r="Y7" s="51">
        <v>23</v>
      </c>
      <c r="Z7" s="51">
        <v>24</v>
      </c>
      <c r="AA7" s="52" t="s">
        <v>356</v>
      </c>
      <c r="AB7" s="52" t="s">
        <v>357</v>
      </c>
      <c r="AC7" s="52" t="s">
        <v>358</v>
      </c>
      <c r="AD7" s="52" t="s">
        <v>359</v>
      </c>
      <c r="AE7" s="52" t="s">
        <v>360</v>
      </c>
      <c r="AF7" s="52" t="s">
        <v>361</v>
      </c>
      <c r="AG7" s="52" t="s">
        <v>362</v>
      </c>
      <c r="AH7" s="52" t="s">
        <v>363</v>
      </c>
      <c r="AI7" s="52" t="s">
        <v>364</v>
      </c>
      <c r="AJ7" s="53">
        <v>24.1</v>
      </c>
      <c r="AK7" s="52">
        <v>24.11</v>
      </c>
      <c r="AL7" s="51">
        <v>25</v>
      </c>
      <c r="AM7" s="51">
        <v>26</v>
      </c>
      <c r="AN7" s="51">
        <v>27</v>
      </c>
      <c r="AO7" s="51">
        <v>28</v>
      </c>
      <c r="AP7" s="51">
        <v>29</v>
      </c>
      <c r="AQ7" s="51">
        <v>30</v>
      </c>
      <c r="AR7" s="51">
        <v>31</v>
      </c>
      <c r="AS7" s="51">
        <v>32</v>
      </c>
      <c r="AT7" s="51">
        <v>33</v>
      </c>
      <c r="AU7" s="51">
        <v>34</v>
      </c>
      <c r="AV7" s="51">
        <v>35</v>
      </c>
      <c r="AW7" s="51">
        <v>38</v>
      </c>
      <c r="AX7" s="51">
        <v>36</v>
      </c>
      <c r="AY7" s="51">
        <v>37</v>
      </c>
      <c r="AZ7" s="51">
        <v>38</v>
      </c>
      <c r="BA7" s="51">
        <v>39</v>
      </c>
      <c r="BB7" s="51">
        <v>40</v>
      </c>
      <c r="BC7" s="48">
        <v>41</v>
      </c>
      <c r="BD7" s="48">
        <v>42</v>
      </c>
      <c r="BE7" s="48">
        <v>43</v>
      </c>
      <c r="BF7" s="48">
        <v>47</v>
      </c>
    </row>
    <row r="8" spans="1:60" s="10" customFormat="1" ht="20.25" customHeight="1">
      <c r="A8" s="9"/>
      <c r="B8" s="5" t="s">
        <v>365</v>
      </c>
      <c r="C8" s="9"/>
      <c r="D8" s="38">
        <f>SUM(D9,D21,D59)</f>
        <v>3180.5999999999995</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3180.6</v>
      </c>
      <c r="BH8" s="11"/>
    </row>
    <row r="9" spans="1:60" s="10" customFormat="1" ht="20.25" customHeight="1">
      <c r="A9" s="12">
        <v>1</v>
      </c>
      <c r="B9" s="13" t="s">
        <v>366</v>
      </c>
      <c r="C9" s="5" t="s">
        <v>302</v>
      </c>
      <c r="D9" s="38">
        <f>SUM(D10,D14:D20)</f>
        <v>2999.2699999999995</v>
      </c>
      <c r="E9" s="38">
        <f>SUM(F10,J14,K15,L16,M17,N18,O19,P20,F9,J9:P9)</f>
        <v>2972.9700000000003</v>
      </c>
      <c r="F9" s="38">
        <f>SUM(F14,F15,F16,F17,F18,F19,F20)</f>
        <v>0</v>
      </c>
      <c r="G9" s="38">
        <f>SUM(G12:G20)</f>
        <v>0</v>
      </c>
      <c r="H9" s="38">
        <f>SUM(H11,H13:H20)</f>
        <v>0</v>
      </c>
      <c r="I9" s="38">
        <f>SUM(I11:I12,I14:I20)</f>
        <v>0</v>
      </c>
      <c r="J9" s="38">
        <f>SUM(J10,J15,J16,J17,J18,J19,J20)</f>
        <v>0</v>
      </c>
      <c r="K9" s="38">
        <f>SUM(K10,K14,K16,K17,K18,K19,K20)</f>
        <v>162.6</v>
      </c>
      <c r="L9" s="38">
        <f>SUM(L10,L14,L15,L17,L18,L19,L20)</f>
        <v>0</v>
      </c>
      <c r="M9" s="38">
        <f>SUM(M10,M14,M15,M17,M18,M19,M20)</f>
        <v>0</v>
      </c>
      <c r="N9" s="38">
        <f>SUM(N10,N14,N15,N16,N17,N19,N20)</f>
        <v>0</v>
      </c>
      <c r="O9" s="38">
        <f>SUM(O10,O14,O15,O16,O17,O18,O20)</f>
        <v>0</v>
      </c>
      <c r="P9" s="38">
        <f>SUM(P10,P14,P15,P16,P17,P18,P19)</f>
        <v>0</v>
      </c>
      <c r="Q9" s="46">
        <f t="shared" ref="Q9:BF9" si="0">SUM(Q10,Q14,Q15,Q16,Q17,Q18,Q19,Q20)</f>
        <v>26.300000000000004</v>
      </c>
      <c r="R9" s="46">
        <f>SUM(R10,R14,R15,R16,R17,R18,R19,R20)</f>
        <v>0</v>
      </c>
      <c r="S9" s="46">
        <f t="shared" si="0"/>
        <v>0</v>
      </c>
      <c r="T9" s="46">
        <f t="shared" si="0"/>
        <v>0</v>
      </c>
      <c r="U9" s="46">
        <f t="shared" si="0"/>
        <v>0</v>
      </c>
      <c r="V9" s="46">
        <f t="shared" si="0"/>
        <v>0</v>
      </c>
      <c r="W9" s="46">
        <f t="shared" si="0"/>
        <v>1.3</v>
      </c>
      <c r="X9" s="46">
        <f t="shared" si="0"/>
        <v>1.5</v>
      </c>
      <c r="Y9" s="46">
        <f t="shared" si="0"/>
        <v>0</v>
      </c>
      <c r="Z9" s="46">
        <f t="shared" si="0"/>
        <v>9.120000000000001</v>
      </c>
      <c r="AA9" s="46">
        <f t="shared" si="0"/>
        <v>3.32</v>
      </c>
      <c r="AB9" s="46">
        <f t="shared" si="0"/>
        <v>2.23</v>
      </c>
      <c r="AC9" s="46">
        <f t="shared" si="0"/>
        <v>1.5</v>
      </c>
      <c r="AD9" s="46">
        <f t="shared" si="0"/>
        <v>0</v>
      </c>
      <c r="AE9" s="46">
        <f t="shared" si="0"/>
        <v>0.1</v>
      </c>
      <c r="AF9" s="46">
        <f t="shared" si="0"/>
        <v>0</v>
      </c>
      <c r="AG9" s="46">
        <f t="shared" si="0"/>
        <v>0.47000000000000003</v>
      </c>
      <c r="AH9" s="46">
        <f t="shared" si="0"/>
        <v>1.2999999999999998</v>
      </c>
      <c r="AI9" s="46">
        <f t="shared" si="0"/>
        <v>0</v>
      </c>
      <c r="AJ9" s="46">
        <f t="shared" si="0"/>
        <v>0</v>
      </c>
      <c r="AK9" s="46">
        <f t="shared" si="0"/>
        <v>0.2</v>
      </c>
      <c r="AL9" s="46">
        <f t="shared" si="0"/>
        <v>0</v>
      </c>
      <c r="AM9" s="46">
        <f t="shared" si="0"/>
        <v>0</v>
      </c>
      <c r="AN9" s="46">
        <f t="shared" si="0"/>
        <v>5.0199999999999996</v>
      </c>
      <c r="AO9" s="46">
        <f t="shared" si="0"/>
        <v>7.8599999999999994</v>
      </c>
      <c r="AP9" s="46">
        <f t="shared" si="0"/>
        <v>0</v>
      </c>
      <c r="AQ9" s="46">
        <f t="shared" si="0"/>
        <v>0.1</v>
      </c>
      <c r="AR9" s="46">
        <f t="shared" si="0"/>
        <v>0</v>
      </c>
      <c r="AS9" s="46">
        <f t="shared" si="0"/>
        <v>0</v>
      </c>
      <c r="AT9" s="46">
        <f t="shared" si="0"/>
        <v>0.4</v>
      </c>
      <c r="AU9" s="46">
        <f t="shared" si="0"/>
        <v>1</v>
      </c>
      <c r="AV9" s="46">
        <f t="shared" si="0"/>
        <v>0</v>
      </c>
      <c r="AW9" s="46">
        <f t="shared" si="0"/>
        <v>0</v>
      </c>
      <c r="AX9" s="46">
        <f t="shared" si="0"/>
        <v>0</v>
      </c>
      <c r="AY9" s="46">
        <f t="shared" si="0"/>
        <v>0</v>
      </c>
      <c r="AZ9" s="46">
        <f t="shared" si="0"/>
        <v>0</v>
      </c>
      <c r="BA9" s="46">
        <f t="shared" si="0"/>
        <v>0</v>
      </c>
      <c r="BB9" s="46">
        <f t="shared" si="0"/>
        <v>0</v>
      </c>
      <c r="BC9" s="46">
        <f t="shared" si="0"/>
        <v>0</v>
      </c>
      <c r="BD9" s="47">
        <f>SUM(Q9,BC9)</f>
        <v>26.300000000000004</v>
      </c>
      <c r="BE9" s="46">
        <f t="shared" si="0"/>
        <v>-26.299999999999969</v>
      </c>
      <c r="BF9" s="46">
        <f t="shared" si="0"/>
        <v>2972.97</v>
      </c>
      <c r="BH9" s="11"/>
    </row>
    <row r="10" spans="1:60" ht="20.25" customHeight="1">
      <c r="A10" s="14" t="s">
        <v>367</v>
      </c>
      <c r="B10" s="15" t="s">
        <v>368</v>
      </c>
      <c r="C10" s="6" t="s">
        <v>303</v>
      </c>
      <c r="D10" s="39">
        <f>SUM(D11:D13)</f>
        <v>141.76</v>
      </c>
      <c r="E10" s="39">
        <f>SUM(J10:P10)</f>
        <v>0</v>
      </c>
      <c r="F10" s="54">
        <f>$D10-$BD10</f>
        <v>136.07</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5.6900000000000013</v>
      </c>
      <c r="R10" s="47">
        <f>SUM(R11:R13)</f>
        <v>0</v>
      </c>
      <c r="S10" s="47">
        <f t="shared" ref="S10:BF10" si="2">SUM(S11:S13)</f>
        <v>0</v>
      </c>
      <c r="T10" s="47">
        <f t="shared" si="2"/>
        <v>0</v>
      </c>
      <c r="U10" s="47">
        <f t="shared" si="2"/>
        <v>0</v>
      </c>
      <c r="V10" s="47">
        <f t="shared" si="2"/>
        <v>0</v>
      </c>
      <c r="W10" s="47">
        <f t="shared" si="2"/>
        <v>0</v>
      </c>
      <c r="X10" s="47">
        <f t="shared" si="2"/>
        <v>0</v>
      </c>
      <c r="Y10" s="47">
        <f t="shared" si="2"/>
        <v>0</v>
      </c>
      <c r="Z10" s="47">
        <f t="shared" si="2"/>
        <v>2.5100000000000002</v>
      </c>
      <c r="AA10" s="47">
        <f t="shared" si="2"/>
        <v>0.89</v>
      </c>
      <c r="AB10" s="47">
        <f t="shared" si="2"/>
        <v>0.33</v>
      </c>
      <c r="AC10" s="47">
        <f t="shared" si="2"/>
        <v>0.22</v>
      </c>
      <c r="AD10" s="47">
        <f t="shared" si="2"/>
        <v>0</v>
      </c>
      <c r="AE10" s="47">
        <f t="shared" si="2"/>
        <v>0</v>
      </c>
      <c r="AF10" s="47">
        <f t="shared" si="2"/>
        <v>0</v>
      </c>
      <c r="AG10" s="47">
        <f t="shared" si="2"/>
        <v>7.0000000000000007E-2</v>
      </c>
      <c r="AH10" s="47">
        <f t="shared" si="2"/>
        <v>1</v>
      </c>
      <c r="AI10" s="47">
        <f t="shared" si="2"/>
        <v>0</v>
      </c>
      <c r="AJ10" s="47">
        <f t="shared" si="2"/>
        <v>0</v>
      </c>
      <c r="AK10" s="47">
        <f t="shared" si="2"/>
        <v>0</v>
      </c>
      <c r="AL10" s="47">
        <f t="shared" si="2"/>
        <v>0</v>
      </c>
      <c r="AM10" s="47">
        <f t="shared" si="2"/>
        <v>0</v>
      </c>
      <c r="AN10" s="47">
        <f t="shared" si="2"/>
        <v>0</v>
      </c>
      <c r="AO10" s="47">
        <f t="shared" si="2"/>
        <v>3.18</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5.6900000000000013</v>
      </c>
      <c r="BE10" s="47">
        <f t="shared" si="2"/>
        <v>-5.6900000000000013</v>
      </c>
      <c r="BF10" s="47">
        <f t="shared" si="2"/>
        <v>136.07</v>
      </c>
      <c r="BH10" s="11"/>
    </row>
    <row r="11" spans="1:60" ht="20.25" customHeight="1">
      <c r="A11" s="14" t="s">
        <v>369</v>
      </c>
      <c r="B11" s="17" t="s">
        <v>370</v>
      </c>
      <c r="C11" s="6" t="s">
        <v>304</v>
      </c>
      <c r="D11" s="151">
        <v>124.36</v>
      </c>
      <c r="E11" s="39">
        <f>SUM(H11:P11)</f>
        <v>0</v>
      </c>
      <c r="F11" s="58"/>
      <c r="G11" s="54">
        <f>$D11-$BD11</f>
        <v>119.07</v>
      </c>
      <c r="H11" s="58">
        <v>0</v>
      </c>
      <c r="I11" s="58">
        <v>0</v>
      </c>
      <c r="J11" s="58"/>
      <c r="K11" s="58"/>
      <c r="L11" s="58"/>
      <c r="M11" s="58"/>
      <c r="N11" s="58"/>
      <c r="O11" s="58"/>
      <c r="P11" s="58"/>
      <c r="Q11" s="47">
        <f>SUM(R11:Z11,AL11:BB11)</f>
        <v>5.2900000000000009</v>
      </c>
      <c r="R11" s="58"/>
      <c r="S11" s="58"/>
      <c r="T11" s="58"/>
      <c r="U11" s="58"/>
      <c r="V11" s="58"/>
      <c r="W11" s="58"/>
      <c r="X11" s="58"/>
      <c r="Y11" s="58"/>
      <c r="Z11" s="47">
        <f>SUM(AA11:AK11)</f>
        <v>2.1100000000000003</v>
      </c>
      <c r="AA11" s="58">
        <v>0.49</v>
      </c>
      <c r="AB11" s="58">
        <v>0.33</v>
      </c>
      <c r="AC11" s="58">
        <v>0.22</v>
      </c>
      <c r="AD11" s="58"/>
      <c r="AE11" s="58"/>
      <c r="AF11" s="58"/>
      <c r="AG11" s="58">
        <v>7.0000000000000007E-2</v>
      </c>
      <c r="AH11" s="58">
        <v>1</v>
      </c>
      <c r="AI11" s="58"/>
      <c r="AJ11" s="58"/>
      <c r="AK11" s="58"/>
      <c r="AL11" s="58"/>
      <c r="AM11" s="58"/>
      <c r="AN11" s="58"/>
      <c r="AO11" s="58">
        <v>3.18</v>
      </c>
      <c r="AP11" s="58"/>
      <c r="AQ11" s="58"/>
      <c r="AR11" s="58"/>
      <c r="AS11" s="58"/>
      <c r="AT11" s="58"/>
      <c r="AU11" s="58"/>
      <c r="AV11" s="58"/>
      <c r="AW11" s="58"/>
      <c r="AX11" s="58"/>
      <c r="AY11" s="58"/>
      <c r="AZ11" s="58"/>
      <c r="BA11" s="58"/>
      <c r="BB11" s="58"/>
      <c r="BC11" s="58"/>
      <c r="BD11" s="16">
        <f>SUM(E11,Q11,BC11)</f>
        <v>5.2900000000000009</v>
      </c>
      <c r="BE11" s="16">
        <f>G60-BD11</f>
        <v>-5.2900000000000009</v>
      </c>
      <c r="BF11" s="16">
        <f>SUM(D11,BE11)</f>
        <v>119.07</v>
      </c>
      <c r="BH11" s="11"/>
    </row>
    <row r="12" spans="1:60" ht="20.25" customHeight="1">
      <c r="A12" s="14" t="s">
        <v>371</v>
      </c>
      <c r="B12" s="17" t="s">
        <v>372</v>
      </c>
      <c r="C12" s="6" t="s">
        <v>305</v>
      </c>
      <c r="D12" s="151">
        <v>17.399999999999999</v>
      </c>
      <c r="E12" s="39">
        <f>SUM(G12,I12:P12)</f>
        <v>0</v>
      </c>
      <c r="F12" s="58"/>
      <c r="G12" s="58"/>
      <c r="H12" s="54">
        <f>$D12-$BD12</f>
        <v>17</v>
      </c>
      <c r="I12" s="58"/>
      <c r="J12" s="58"/>
      <c r="K12" s="58"/>
      <c r="L12" s="58"/>
      <c r="M12" s="58"/>
      <c r="N12" s="58"/>
      <c r="O12" s="58"/>
      <c r="P12" s="58"/>
      <c r="Q12" s="47">
        <f t="shared" ref="Q12:Q17" si="3">SUM(R12:Z12,AL12:BB12)</f>
        <v>0.4</v>
      </c>
      <c r="R12" s="58"/>
      <c r="S12" s="58"/>
      <c r="T12" s="58"/>
      <c r="U12" s="58"/>
      <c r="V12" s="58"/>
      <c r="W12" s="58"/>
      <c r="X12" s="58"/>
      <c r="Y12" s="58"/>
      <c r="Z12" s="47">
        <f t="shared" ref="Z12:Z29" si="4">SUM(AA12:AK12)</f>
        <v>0.4</v>
      </c>
      <c r="AA12" s="58">
        <v>0.4</v>
      </c>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v>0</v>
      </c>
      <c r="BD12" s="16">
        <f t="shared" ref="BD12:BD20" si="5">SUM(E12,Q12,BC12)</f>
        <v>0.4</v>
      </c>
      <c r="BE12" s="16">
        <f>H60-BD12</f>
        <v>-0.4</v>
      </c>
      <c r="BF12" s="16">
        <f t="shared" ref="BF12:BF20" si="6">SUM(D12,BE12)</f>
        <v>17</v>
      </c>
      <c r="BH12" s="11"/>
    </row>
    <row r="13" spans="1:60" ht="20.25" customHeight="1">
      <c r="A13" s="14" t="s">
        <v>373</v>
      </c>
      <c r="B13" s="17" t="s">
        <v>374</v>
      </c>
      <c r="C13" s="6"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1"/>
    </row>
    <row r="14" spans="1:60" ht="20.25" customHeight="1">
      <c r="A14" s="15" t="s">
        <v>375</v>
      </c>
      <c r="B14" s="14" t="s">
        <v>376</v>
      </c>
      <c r="C14" s="6" t="s">
        <v>307</v>
      </c>
      <c r="D14" s="151">
        <v>183.44</v>
      </c>
      <c r="E14" s="39">
        <f>SUM(F14:G14,K14:P14)</f>
        <v>0</v>
      </c>
      <c r="F14" s="58"/>
      <c r="G14" s="58"/>
      <c r="H14" s="58"/>
      <c r="I14" s="58"/>
      <c r="J14" s="54">
        <f>$D14-$BD14</f>
        <v>181.49</v>
      </c>
      <c r="K14" s="58"/>
      <c r="L14" s="58"/>
      <c r="M14" s="58"/>
      <c r="N14" s="58"/>
      <c r="O14" s="58"/>
      <c r="P14" s="58"/>
      <c r="Q14" s="47">
        <f t="shared" si="3"/>
        <v>1.9499999999999997</v>
      </c>
      <c r="R14" s="58"/>
      <c r="S14" s="58"/>
      <c r="T14" s="58"/>
      <c r="U14" s="58"/>
      <c r="V14" s="58"/>
      <c r="W14" s="58">
        <v>0.2</v>
      </c>
      <c r="X14" s="58"/>
      <c r="Y14" s="58"/>
      <c r="Z14" s="47">
        <f t="shared" si="4"/>
        <v>1.4499999999999997</v>
      </c>
      <c r="AA14" s="58">
        <v>0.2</v>
      </c>
      <c r="AB14" s="58">
        <v>0.7</v>
      </c>
      <c r="AC14" s="58">
        <v>0.4</v>
      </c>
      <c r="AD14" s="58"/>
      <c r="AE14" s="58"/>
      <c r="AF14" s="58"/>
      <c r="AG14" s="58"/>
      <c r="AH14" s="58">
        <v>0.15</v>
      </c>
      <c r="AI14" s="58"/>
      <c r="AJ14" s="58"/>
      <c r="AK14" s="58"/>
      <c r="AL14" s="58"/>
      <c r="AM14" s="58"/>
      <c r="AN14" s="58"/>
      <c r="AO14" s="58">
        <v>0.3</v>
      </c>
      <c r="AP14" s="58"/>
      <c r="AQ14" s="58"/>
      <c r="AR14" s="58"/>
      <c r="AS14" s="58"/>
      <c r="AT14" s="58"/>
      <c r="AU14" s="58"/>
      <c r="AV14" s="58"/>
      <c r="AW14" s="58"/>
      <c r="AX14" s="58"/>
      <c r="AY14" s="58"/>
      <c r="AZ14" s="58"/>
      <c r="BA14" s="58"/>
      <c r="BB14" s="58"/>
      <c r="BC14" s="58">
        <v>0</v>
      </c>
      <c r="BD14" s="16">
        <f t="shared" si="5"/>
        <v>1.9499999999999997</v>
      </c>
      <c r="BE14" s="16">
        <f>J60-BD14</f>
        <v>-1.9499999999999997</v>
      </c>
      <c r="BF14" s="16">
        <f t="shared" si="6"/>
        <v>181.49</v>
      </c>
      <c r="BH14" s="11"/>
    </row>
    <row r="15" spans="1:60" ht="20.25" customHeight="1">
      <c r="A15" s="15" t="s">
        <v>377</v>
      </c>
      <c r="B15" s="18" t="s">
        <v>378</v>
      </c>
      <c r="C15" s="6" t="s">
        <v>308</v>
      </c>
      <c r="D15" s="151">
        <v>820.26</v>
      </c>
      <c r="E15" s="39">
        <f>SUM(F15:J15,L15:P15)</f>
        <v>0</v>
      </c>
      <c r="F15" s="58"/>
      <c r="G15" s="58"/>
      <c r="H15" s="58"/>
      <c r="I15" s="58"/>
      <c r="J15" s="58"/>
      <c r="K15" s="54">
        <f>$D15-$BD15</f>
        <v>811.15</v>
      </c>
      <c r="L15" s="58"/>
      <c r="M15" s="58"/>
      <c r="N15" s="58"/>
      <c r="O15" s="58"/>
      <c r="P15" s="58"/>
      <c r="Q15" s="47">
        <f t="shared" si="3"/>
        <v>9.11</v>
      </c>
      <c r="R15" s="58"/>
      <c r="S15" s="58"/>
      <c r="T15" s="58"/>
      <c r="U15" s="58"/>
      <c r="V15" s="58"/>
      <c r="W15" s="58">
        <v>1.1000000000000001</v>
      </c>
      <c r="X15" s="58">
        <v>1.5</v>
      </c>
      <c r="Y15" s="58"/>
      <c r="Z15" s="47">
        <f t="shared" si="4"/>
        <v>2.4900000000000002</v>
      </c>
      <c r="AA15" s="58">
        <v>1.29</v>
      </c>
      <c r="AB15" s="58"/>
      <c r="AC15" s="58">
        <v>0.6</v>
      </c>
      <c r="AD15" s="58"/>
      <c r="AE15" s="58"/>
      <c r="AF15" s="58"/>
      <c r="AG15" s="58">
        <v>0.4</v>
      </c>
      <c r="AH15" s="58"/>
      <c r="AI15" s="58"/>
      <c r="AJ15" s="58"/>
      <c r="AK15" s="58">
        <v>0.2</v>
      </c>
      <c r="AL15" s="58"/>
      <c r="AM15" s="58"/>
      <c r="AN15" s="58">
        <v>0.02</v>
      </c>
      <c r="AO15" s="58">
        <v>3.3</v>
      </c>
      <c r="AP15" s="58"/>
      <c r="AQ15" s="58">
        <v>0.1</v>
      </c>
      <c r="AR15" s="58"/>
      <c r="AS15" s="58"/>
      <c r="AT15" s="58">
        <v>0.4</v>
      </c>
      <c r="AU15" s="58">
        <v>0.2</v>
      </c>
      <c r="AV15" s="58"/>
      <c r="AW15" s="58"/>
      <c r="AX15" s="58"/>
      <c r="AY15" s="58"/>
      <c r="AZ15" s="58"/>
      <c r="BA15" s="58"/>
      <c r="BB15" s="58"/>
      <c r="BC15" s="58">
        <v>0</v>
      </c>
      <c r="BD15" s="16">
        <f t="shared" si="5"/>
        <v>9.11</v>
      </c>
      <c r="BE15" s="16">
        <f>K60-BD15</f>
        <v>153.49</v>
      </c>
      <c r="BF15" s="16">
        <f t="shared" si="6"/>
        <v>973.75</v>
      </c>
      <c r="BH15" s="11"/>
    </row>
    <row r="16" spans="1:60" ht="20.25" customHeight="1">
      <c r="A16" s="15" t="s">
        <v>379</v>
      </c>
      <c r="B16" s="15" t="s">
        <v>380</v>
      </c>
      <c r="C16" s="7" t="s">
        <v>309</v>
      </c>
      <c r="D16" s="152">
        <v>514.30999999999995</v>
      </c>
      <c r="E16" s="39">
        <f>SUM(F16:K16,M16:P16)</f>
        <v>0</v>
      </c>
      <c r="F16" s="58"/>
      <c r="G16" s="58"/>
      <c r="H16" s="58"/>
      <c r="I16" s="58"/>
      <c r="J16" s="58"/>
      <c r="K16" s="58"/>
      <c r="L16" s="54">
        <f>$D16-$BD16</f>
        <v>514.30999999999995</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514.30999999999995</v>
      </c>
      <c r="BH16" s="11"/>
    </row>
    <row r="17" spans="1:60" ht="20.25" customHeight="1">
      <c r="A17" s="15" t="s">
        <v>381</v>
      </c>
      <c r="B17" s="14" t="s">
        <v>382</v>
      </c>
      <c r="C17" s="6"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1"/>
    </row>
    <row r="18" spans="1:60" ht="20.25" customHeight="1">
      <c r="A18" s="14" t="s">
        <v>383</v>
      </c>
      <c r="B18" s="19" t="s">
        <v>384</v>
      </c>
      <c r="C18" s="7" t="s">
        <v>311</v>
      </c>
      <c r="D18" s="152">
        <v>1311.76</v>
      </c>
      <c r="E18" s="39">
        <f>SUM(F18:M18,O18:P18)</f>
        <v>162.6</v>
      </c>
      <c r="F18" s="58"/>
      <c r="G18" s="58"/>
      <c r="H18" s="58"/>
      <c r="I18" s="58"/>
      <c r="J18" s="58"/>
      <c r="K18" s="58">
        <v>162.6</v>
      </c>
      <c r="L18" s="58"/>
      <c r="M18" s="58"/>
      <c r="N18" s="54">
        <f>$D18-$BD18</f>
        <v>1139.78</v>
      </c>
      <c r="O18" s="58"/>
      <c r="P18" s="58"/>
      <c r="Q18" s="47">
        <f>SUM(R18:Z18,AL18:BB18)</f>
        <v>9.3800000000000008</v>
      </c>
      <c r="R18" s="58"/>
      <c r="S18" s="58"/>
      <c r="T18" s="58"/>
      <c r="U18" s="58"/>
      <c r="V18" s="58"/>
      <c r="W18" s="58"/>
      <c r="X18" s="58"/>
      <c r="Y18" s="58"/>
      <c r="Z18" s="47">
        <f t="shared" si="4"/>
        <v>2.5999999999999996</v>
      </c>
      <c r="AA18" s="58">
        <v>0.87</v>
      </c>
      <c r="AB18" s="58">
        <v>1.2</v>
      </c>
      <c r="AC18" s="58">
        <v>0.28000000000000003</v>
      </c>
      <c r="AD18" s="58"/>
      <c r="AE18" s="58">
        <v>0.1</v>
      </c>
      <c r="AF18" s="58"/>
      <c r="AG18" s="58"/>
      <c r="AH18" s="58">
        <v>0.15</v>
      </c>
      <c r="AI18" s="58"/>
      <c r="AJ18" s="58"/>
      <c r="AK18" s="58"/>
      <c r="AL18" s="58"/>
      <c r="AM18" s="58"/>
      <c r="AN18" s="58">
        <v>5</v>
      </c>
      <c r="AO18" s="58">
        <v>0.98</v>
      </c>
      <c r="AP18" s="58"/>
      <c r="AQ18" s="58"/>
      <c r="AR18" s="58"/>
      <c r="AS18" s="58"/>
      <c r="AT18" s="58"/>
      <c r="AU18" s="58">
        <v>0.8</v>
      </c>
      <c r="AV18" s="58"/>
      <c r="AW18" s="58"/>
      <c r="AX18" s="58"/>
      <c r="AY18" s="58"/>
      <c r="AZ18" s="58"/>
      <c r="BA18" s="58"/>
      <c r="BB18" s="58"/>
      <c r="BC18" s="58">
        <v>0</v>
      </c>
      <c r="BD18" s="16">
        <f t="shared" si="5"/>
        <v>171.98</v>
      </c>
      <c r="BE18" s="16">
        <f>N60-BD18</f>
        <v>-171.98</v>
      </c>
      <c r="BF18" s="16">
        <f t="shared" si="6"/>
        <v>1139.78</v>
      </c>
      <c r="BH18" s="11"/>
    </row>
    <row r="19" spans="1:60" ht="20.25" customHeight="1">
      <c r="A19" s="18" t="s">
        <v>385</v>
      </c>
      <c r="B19" s="14" t="s">
        <v>386</v>
      </c>
      <c r="C19" s="6" t="s">
        <v>312</v>
      </c>
      <c r="D19" s="152">
        <v>27.74</v>
      </c>
      <c r="E19" s="39">
        <f>SUM(F19:N19,P19)</f>
        <v>0</v>
      </c>
      <c r="F19" s="58"/>
      <c r="G19" s="58"/>
      <c r="H19" s="58"/>
      <c r="I19" s="58"/>
      <c r="J19" s="58"/>
      <c r="K19" s="58"/>
      <c r="L19" s="58"/>
      <c r="M19" s="58"/>
      <c r="N19" s="58"/>
      <c r="O19" s="54">
        <f>$D19-$BD19</f>
        <v>27.569999999999997</v>
      </c>
      <c r="P19" s="58"/>
      <c r="Q19" s="47">
        <f>SUM(R19:Z19,AL19:BB19)</f>
        <v>0.17</v>
      </c>
      <c r="R19" s="58"/>
      <c r="S19" s="58"/>
      <c r="T19" s="58"/>
      <c r="U19" s="58"/>
      <c r="V19" s="58"/>
      <c r="W19" s="58"/>
      <c r="X19" s="58"/>
      <c r="Y19" s="58"/>
      <c r="Z19" s="47">
        <f t="shared" si="4"/>
        <v>7.0000000000000007E-2</v>
      </c>
      <c r="AA19" s="58">
        <v>7.0000000000000007E-2</v>
      </c>
      <c r="AB19" s="58"/>
      <c r="AC19" s="58"/>
      <c r="AD19" s="58"/>
      <c r="AE19" s="58"/>
      <c r="AF19" s="58"/>
      <c r="AG19" s="58"/>
      <c r="AH19" s="58"/>
      <c r="AI19" s="58"/>
      <c r="AJ19" s="58"/>
      <c r="AK19" s="58"/>
      <c r="AL19" s="58"/>
      <c r="AM19" s="58"/>
      <c r="AN19" s="58"/>
      <c r="AO19" s="58">
        <v>0.1</v>
      </c>
      <c r="AP19" s="58"/>
      <c r="AQ19" s="58"/>
      <c r="AR19" s="58"/>
      <c r="AS19" s="58"/>
      <c r="AT19" s="58"/>
      <c r="AU19" s="58"/>
      <c r="AV19" s="58"/>
      <c r="AW19" s="58"/>
      <c r="AX19" s="58"/>
      <c r="AY19" s="58"/>
      <c r="AZ19" s="58"/>
      <c r="BA19" s="58"/>
      <c r="BB19" s="58"/>
      <c r="BC19" s="58">
        <v>0</v>
      </c>
      <c r="BD19" s="16">
        <f t="shared" si="5"/>
        <v>0.17</v>
      </c>
      <c r="BE19" s="16">
        <f>O60-BD19</f>
        <v>-0.17</v>
      </c>
      <c r="BF19" s="16">
        <f t="shared" si="6"/>
        <v>27.569999999999997</v>
      </c>
      <c r="BH19" s="11"/>
    </row>
    <row r="20" spans="1:60" ht="20.25" customHeight="1">
      <c r="A20" s="15" t="s">
        <v>387</v>
      </c>
      <c r="B20" s="15" t="s">
        <v>388</v>
      </c>
      <c r="C20" s="6"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0</v>
      </c>
      <c r="BF20" s="16">
        <f t="shared" si="6"/>
        <v>0</v>
      </c>
      <c r="BH20" s="11"/>
    </row>
    <row r="21" spans="1:60" s="10" customFormat="1" ht="20.25" customHeight="1">
      <c r="A21" s="12">
        <v>2</v>
      </c>
      <c r="B21" s="13" t="s">
        <v>389</v>
      </c>
      <c r="C21" s="5" t="s">
        <v>314</v>
      </c>
      <c r="D21" s="38">
        <f>SUM(D22:D30,D42:D58)</f>
        <v>171.41</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171.41</v>
      </c>
      <c r="R21" s="46">
        <f>SUM(R23:R30,R42:R58)</f>
        <v>0</v>
      </c>
      <c r="S21" s="46">
        <f>SUM(S22,S24:S30,S42:S58)</f>
        <v>0.1</v>
      </c>
      <c r="T21" s="46">
        <f>SUM(T22:T23,T25:T30,T42:T58)</f>
        <v>0</v>
      </c>
      <c r="U21" s="46">
        <f>SUM(U22:U24,U26:U30,U42:U58)</f>
        <v>0</v>
      </c>
      <c r="V21" s="46">
        <f>SUM(V22:V25,V27:V30,V42:V58)</f>
        <v>0</v>
      </c>
      <c r="W21" s="46">
        <f>SUM(W22:W26,W28:W30,W42:W58)</f>
        <v>0.35</v>
      </c>
      <c r="X21" s="46">
        <f>SUM(X22:X27,X29:X30,X42:X58)</f>
        <v>0</v>
      </c>
      <c r="Y21" s="46">
        <f>SUM(Y22:Y28,Y30,Y42:Y58)</f>
        <v>0</v>
      </c>
      <c r="Z21" s="47">
        <f t="shared" si="4"/>
        <v>0.42000000000000004</v>
      </c>
      <c r="AA21" s="46">
        <f t="shared" ref="AA21:AK21" si="8">SUM(AA22:AA30,AA42:AA58)</f>
        <v>0.22</v>
      </c>
      <c r="AB21" s="46">
        <f t="shared" si="8"/>
        <v>7.0000000000000007E-2</v>
      </c>
      <c r="AC21" s="46">
        <f t="shared" si="8"/>
        <v>0</v>
      </c>
      <c r="AD21" s="46">
        <f t="shared" si="8"/>
        <v>0.03</v>
      </c>
      <c r="AE21" s="46">
        <f t="shared" si="8"/>
        <v>0</v>
      </c>
      <c r="AF21" s="46">
        <f t="shared" si="8"/>
        <v>0</v>
      </c>
      <c r="AG21" s="46">
        <f t="shared" si="8"/>
        <v>0.1</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0.35000000000000003</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26.510000000000005</v>
      </c>
      <c r="BF21" s="149">
        <f>SUM(BF22:BF30,BF42:BF58)</f>
        <v>197.92</v>
      </c>
      <c r="BH21" s="11"/>
    </row>
    <row r="22" spans="1:60" ht="20.25" customHeight="1">
      <c r="A22" s="20" t="s">
        <v>390</v>
      </c>
      <c r="B22" s="18" t="s">
        <v>391</v>
      </c>
      <c r="C22" s="6"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1"/>
    </row>
    <row r="23" spans="1:60" ht="20.25" customHeight="1">
      <c r="A23" s="15" t="s">
        <v>392</v>
      </c>
      <c r="B23" s="15" t="s">
        <v>393</v>
      </c>
      <c r="C23" s="6"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1"/>
    </row>
    <row r="24" spans="1:60" ht="20.25" customHeight="1">
      <c r="A24" s="15" t="s">
        <v>394</v>
      </c>
      <c r="B24" s="18" t="s">
        <v>395</v>
      </c>
      <c r="C24" s="6"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1"/>
    </row>
    <row r="25" spans="1:60" ht="20.25" customHeight="1">
      <c r="A25" s="15" t="s">
        <v>396</v>
      </c>
      <c r="B25" s="14" t="s">
        <v>397</v>
      </c>
      <c r="C25" s="6"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1"/>
    </row>
    <row r="26" spans="1:60" ht="20.25" customHeight="1">
      <c r="A26" s="15" t="s">
        <v>398</v>
      </c>
      <c r="B26" s="18" t="s">
        <v>399</v>
      </c>
      <c r="C26" s="6"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1"/>
    </row>
    <row r="27" spans="1:60" ht="20.25" customHeight="1">
      <c r="A27" s="15" t="s">
        <v>400</v>
      </c>
      <c r="B27" s="14" t="s">
        <v>401</v>
      </c>
      <c r="C27" s="6" t="s">
        <v>320</v>
      </c>
      <c r="D27" s="153">
        <v>0.32</v>
      </c>
      <c r="E27" s="39">
        <f t="shared" si="10"/>
        <v>0</v>
      </c>
      <c r="F27" s="58"/>
      <c r="G27" s="58"/>
      <c r="H27" s="58"/>
      <c r="I27" s="58"/>
      <c r="J27" s="58"/>
      <c r="K27" s="58"/>
      <c r="L27" s="58"/>
      <c r="M27" s="58"/>
      <c r="N27" s="58"/>
      <c r="O27" s="58"/>
      <c r="P27" s="58"/>
      <c r="Q27" s="47">
        <f>SUM(R27:V27,X27:Z27,AL27:BB27)</f>
        <v>0</v>
      </c>
      <c r="R27" s="58"/>
      <c r="S27" s="58"/>
      <c r="T27" s="58"/>
      <c r="U27" s="58"/>
      <c r="V27" s="58"/>
      <c r="W27" s="54">
        <f>$D27-$BD27</f>
        <v>0.32</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1.65</v>
      </c>
      <c r="BF27" s="16">
        <f t="shared" si="9"/>
        <v>1.97</v>
      </c>
      <c r="BH27" s="11"/>
    </row>
    <row r="28" spans="1:60" ht="20.25" customHeight="1">
      <c r="A28" s="15" t="s">
        <v>402</v>
      </c>
      <c r="B28" s="18" t="s">
        <v>403</v>
      </c>
      <c r="C28" s="6" t="s">
        <v>321</v>
      </c>
      <c r="D28" s="58"/>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1.5</v>
      </c>
      <c r="BF28" s="16">
        <f t="shared" si="9"/>
        <v>1.5</v>
      </c>
      <c r="BH28" s="11"/>
    </row>
    <row r="29" spans="1:60" ht="20.25" customHeight="1">
      <c r="A29" s="15" t="s">
        <v>404</v>
      </c>
      <c r="B29" s="18" t="s">
        <v>405</v>
      </c>
      <c r="C29" s="6" t="s">
        <v>322</v>
      </c>
      <c r="D29" s="58"/>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0</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0</v>
      </c>
      <c r="BF29" s="16">
        <f t="shared" si="9"/>
        <v>0</v>
      </c>
      <c r="BH29" s="11"/>
    </row>
    <row r="30" spans="1:60" ht="28.9" customHeight="1">
      <c r="A30" s="21" t="s">
        <v>406</v>
      </c>
      <c r="B30" s="22" t="s">
        <v>407</v>
      </c>
      <c r="C30" s="23" t="s">
        <v>323</v>
      </c>
      <c r="D30" s="39">
        <f>SUM(D31:D41)</f>
        <v>37.21</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0.9</v>
      </c>
      <c r="R30" s="47">
        <f>SUM(R31:R41)</f>
        <v>0</v>
      </c>
      <c r="S30" s="47">
        <f t="shared" ref="S30:Y30" si="13">SUM(S31:S41)</f>
        <v>0.1</v>
      </c>
      <c r="T30" s="47">
        <f t="shared" si="13"/>
        <v>0</v>
      </c>
      <c r="U30" s="47">
        <f t="shared" si="13"/>
        <v>0</v>
      </c>
      <c r="V30" s="47">
        <f t="shared" si="13"/>
        <v>0</v>
      </c>
      <c r="W30" s="47">
        <f t="shared" si="13"/>
        <v>0.35</v>
      </c>
      <c r="X30" s="47">
        <f t="shared" si="13"/>
        <v>0</v>
      </c>
      <c r="Y30" s="47">
        <f t="shared" si="13"/>
        <v>0</v>
      </c>
      <c r="Z30" s="54">
        <f>$D30-$BD30</f>
        <v>36.31</v>
      </c>
      <c r="AA30" s="47">
        <f>SUM(AA32:AA41)</f>
        <v>0</v>
      </c>
      <c r="AB30" s="47">
        <f>SUM(AB31,AB33:AB41)</f>
        <v>0</v>
      </c>
      <c r="AC30" s="47">
        <f>SUM(AC31:AC32,AC34:AC41)</f>
        <v>0</v>
      </c>
      <c r="AD30" s="47">
        <f>SUM(AD31:AD33,AD35:AD41)</f>
        <v>0</v>
      </c>
      <c r="AE30" s="47">
        <f>SUM(AE31:AE34,AE36:AE41)</f>
        <v>0</v>
      </c>
      <c r="AF30" s="47">
        <f>SUM(AF31:AF35,AF37:AF41)</f>
        <v>0</v>
      </c>
      <c r="AG30" s="47">
        <f>SUM(AG31:AG36,AG38:AG41)</f>
        <v>0.1</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0.35000000000000003</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0.9</v>
      </c>
      <c r="BE30" s="16">
        <f>Z60-BD30</f>
        <v>8.8500000000000014</v>
      </c>
      <c r="BF30" s="16">
        <f>SUM(BF31:BF41)</f>
        <v>46.059999999999995</v>
      </c>
      <c r="BH30" s="11"/>
    </row>
    <row r="31" spans="1:60" ht="20.25" customHeight="1">
      <c r="A31" s="15" t="s">
        <v>408</v>
      </c>
      <c r="B31" s="18" t="s">
        <v>409</v>
      </c>
      <c r="C31" s="6" t="s">
        <v>324</v>
      </c>
      <c r="D31" s="58">
        <v>28.94</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28.94</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3.75</v>
      </c>
      <c r="BF31" s="16">
        <f t="shared" ref="BF31:BF59" si="17">SUM(D31,BE31)</f>
        <v>32.69</v>
      </c>
      <c r="BH31" s="11"/>
    </row>
    <row r="32" spans="1:60" ht="20.25" customHeight="1">
      <c r="A32" s="15" t="s">
        <v>410</v>
      </c>
      <c r="B32" s="14" t="s">
        <v>411</v>
      </c>
      <c r="C32" s="24" t="s">
        <v>325</v>
      </c>
      <c r="D32" s="58">
        <v>3.25</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3.25</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2.2999999999999998</v>
      </c>
      <c r="BF32" s="16">
        <f t="shared" si="17"/>
        <v>5.55</v>
      </c>
      <c r="BH32" s="11"/>
    </row>
    <row r="33" spans="1:60" ht="20.25" customHeight="1">
      <c r="A33" s="15" t="s">
        <v>412</v>
      </c>
      <c r="B33" s="14" t="s">
        <v>413</v>
      </c>
      <c r="C33" s="6" t="s">
        <v>326</v>
      </c>
      <c r="D33" s="153">
        <v>1.1499999999999999</v>
      </c>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1.1499999999999999</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1.5</v>
      </c>
      <c r="BF33" s="16">
        <f t="shared" si="17"/>
        <v>2.65</v>
      </c>
      <c r="BH33" s="11"/>
    </row>
    <row r="34" spans="1:60" ht="20.25" customHeight="1">
      <c r="A34" s="15" t="s">
        <v>414</v>
      </c>
      <c r="B34" s="14" t="s">
        <v>415</v>
      </c>
      <c r="C34" s="6" t="s">
        <v>327</v>
      </c>
      <c r="D34" s="154">
        <v>0.02</v>
      </c>
      <c r="E34" s="39">
        <f t="shared" si="15"/>
        <v>0</v>
      </c>
      <c r="F34" s="58"/>
      <c r="G34" s="58"/>
      <c r="H34" s="58"/>
      <c r="I34" s="58"/>
      <c r="J34" s="58"/>
      <c r="K34" s="58"/>
      <c r="L34" s="58"/>
      <c r="M34" s="58"/>
      <c r="N34" s="58"/>
      <c r="O34" s="58"/>
      <c r="P34" s="58"/>
      <c r="Q34" s="47">
        <f>SUM(R34:Z34,AL34:BB34)</f>
        <v>0.02</v>
      </c>
      <c r="R34" s="58"/>
      <c r="S34" s="58"/>
      <c r="T34" s="58"/>
      <c r="U34" s="58"/>
      <c r="V34" s="58"/>
      <c r="W34" s="58"/>
      <c r="X34" s="58"/>
      <c r="Y34" s="58"/>
      <c r="Z34" s="47">
        <f>SUM(AA34:AC34,AE34:AK34)</f>
        <v>0</v>
      </c>
      <c r="AA34" s="58"/>
      <c r="AB34" s="58"/>
      <c r="AC34" s="58"/>
      <c r="AD34" s="54">
        <f>$D34-$BD34</f>
        <v>0</v>
      </c>
      <c r="AE34" s="58"/>
      <c r="AF34" s="58"/>
      <c r="AG34" s="58"/>
      <c r="AH34" s="58"/>
      <c r="AI34" s="58"/>
      <c r="AJ34" s="58"/>
      <c r="AK34" s="58"/>
      <c r="AL34" s="58"/>
      <c r="AM34" s="58"/>
      <c r="AN34" s="58"/>
      <c r="AO34" s="58"/>
      <c r="AP34" s="58"/>
      <c r="AQ34" s="58">
        <v>0.02</v>
      </c>
      <c r="AR34" s="58">
        <v>0</v>
      </c>
      <c r="AS34" s="58"/>
      <c r="AT34" s="58"/>
      <c r="AU34" s="58"/>
      <c r="AV34" s="58"/>
      <c r="AW34" s="58"/>
      <c r="AX34" s="58"/>
      <c r="AY34" s="58"/>
      <c r="AZ34" s="58"/>
      <c r="BA34" s="58"/>
      <c r="BB34" s="58"/>
      <c r="BC34" s="58"/>
      <c r="BD34" s="16">
        <f t="shared" si="16"/>
        <v>0.02</v>
      </c>
      <c r="BE34" s="16">
        <f>AD$60-BD34</f>
        <v>9.9999999999999985E-3</v>
      </c>
      <c r="BF34" s="16">
        <f t="shared" si="17"/>
        <v>0.03</v>
      </c>
      <c r="BH34" s="11"/>
    </row>
    <row r="35" spans="1:60" ht="20.25" customHeight="1">
      <c r="A35" s="15" t="s">
        <v>416</v>
      </c>
      <c r="B35" s="14" t="s">
        <v>417</v>
      </c>
      <c r="C35" s="6" t="s">
        <v>328</v>
      </c>
      <c r="D35" s="153">
        <v>0.61</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0.61</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0.1</v>
      </c>
      <c r="BF35" s="16">
        <f t="shared" si="17"/>
        <v>0.71</v>
      </c>
      <c r="BH35" s="11"/>
    </row>
    <row r="36" spans="1:60" ht="20.25" customHeight="1">
      <c r="A36" s="15" t="s">
        <v>418</v>
      </c>
      <c r="B36" s="14" t="s">
        <v>419</v>
      </c>
      <c r="C36" s="6" t="s">
        <v>329</v>
      </c>
      <c r="D36" s="153">
        <v>0.11</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0.11</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0.11</v>
      </c>
      <c r="BH36" s="11"/>
    </row>
    <row r="37" spans="1:60" ht="20.25" customHeight="1">
      <c r="A37" s="15" t="s">
        <v>420</v>
      </c>
      <c r="B37" s="14" t="s">
        <v>421</v>
      </c>
      <c r="C37" s="6" t="s">
        <v>330</v>
      </c>
      <c r="D37" s="153">
        <v>2.34</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2.34</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0.57000000000000006</v>
      </c>
      <c r="BF37" s="16">
        <f t="shared" si="17"/>
        <v>2.91</v>
      </c>
      <c r="BH37" s="11"/>
    </row>
    <row r="38" spans="1:60" ht="20.25" customHeight="1">
      <c r="A38" s="15" t="s">
        <v>422</v>
      </c>
      <c r="B38" s="14" t="s">
        <v>423</v>
      </c>
      <c r="C38" s="6" t="s">
        <v>331</v>
      </c>
      <c r="D38" s="153">
        <v>0.35</v>
      </c>
      <c r="E38" s="39">
        <f t="shared" si="15"/>
        <v>0</v>
      </c>
      <c r="F38" s="58"/>
      <c r="G38" s="58"/>
      <c r="H38" s="58"/>
      <c r="I38" s="58"/>
      <c r="J38" s="58"/>
      <c r="K38" s="58"/>
      <c r="L38" s="58"/>
      <c r="M38" s="58"/>
      <c r="N38" s="58"/>
      <c r="O38" s="58"/>
      <c r="P38" s="58"/>
      <c r="Q38" s="47">
        <f t="shared" si="18"/>
        <v>0.44999999999999996</v>
      </c>
      <c r="R38" s="58"/>
      <c r="S38" s="58"/>
      <c r="T38" s="58"/>
      <c r="U38" s="58"/>
      <c r="V38" s="58"/>
      <c r="W38" s="58">
        <v>0.35</v>
      </c>
      <c r="X38" s="58"/>
      <c r="Y38" s="58"/>
      <c r="Z38" s="47">
        <f>SUM(AA38:AG38,AI38:AK38)</f>
        <v>0.1</v>
      </c>
      <c r="AA38" s="58"/>
      <c r="AB38" s="58"/>
      <c r="AC38" s="58"/>
      <c r="AD38" s="58"/>
      <c r="AE38" s="58"/>
      <c r="AF38" s="58"/>
      <c r="AG38" s="58">
        <v>0.1</v>
      </c>
      <c r="AH38" s="54">
        <f>$D38-$BD38</f>
        <v>-9.9999999999999978E-2</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0.44999999999999996</v>
      </c>
      <c r="BE38" s="16">
        <f>AH$60-BD38</f>
        <v>0.84999999999999987</v>
      </c>
      <c r="BF38" s="16">
        <f t="shared" si="17"/>
        <v>1.1999999999999997</v>
      </c>
      <c r="BH38" s="11"/>
    </row>
    <row r="39" spans="1:60" ht="20.25" customHeight="1">
      <c r="A39" s="15" t="s">
        <v>424</v>
      </c>
      <c r="B39" s="14" t="s">
        <v>425</v>
      </c>
      <c r="C39" s="6"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1"/>
    </row>
    <row r="40" spans="1:60" ht="20.25" customHeight="1">
      <c r="A40" s="15" t="s">
        <v>426</v>
      </c>
      <c r="B40" s="14" t="s">
        <v>427</v>
      </c>
      <c r="C40" s="6"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1"/>
    </row>
    <row r="41" spans="1:60" ht="20.25" customHeight="1">
      <c r="A41" s="15" t="s">
        <v>428</v>
      </c>
      <c r="B41" s="14" t="s">
        <v>429</v>
      </c>
      <c r="C41" s="6" t="s">
        <v>334</v>
      </c>
      <c r="D41" s="154">
        <v>0.44</v>
      </c>
      <c r="E41" s="39">
        <f t="shared" si="15"/>
        <v>0</v>
      </c>
      <c r="F41" s="58"/>
      <c r="G41" s="58"/>
      <c r="H41" s="58"/>
      <c r="I41" s="58"/>
      <c r="J41" s="58"/>
      <c r="K41" s="58"/>
      <c r="L41" s="58"/>
      <c r="M41" s="58"/>
      <c r="N41" s="58"/>
      <c r="O41" s="58"/>
      <c r="P41" s="58"/>
      <c r="Q41" s="47">
        <f t="shared" si="18"/>
        <v>0.43000000000000005</v>
      </c>
      <c r="R41" s="58"/>
      <c r="S41" s="58">
        <v>0.1</v>
      </c>
      <c r="T41" s="58"/>
      <c r="U41" s="58"/>
      <c r="V41" s="58"/>
      <c r="W41" s="58"/>
      <c r="X41" s="58"/>
      <c r="Y41" s="58"/>
      <c r="Z41" s="47">
        <f>SUM(AA41:AJ41)</f>
        <v>0</v>
      </c>
      <c r="AA41" s="58"/>
      <c r="AB41" s="58"/>
      <c r="AC41" s="58"/>
      <c r="AD41" s="58"/>
      <c r="AE41" s="58"/>
      <c r="AF41" s="58"/>
      <c r="AG41" s="58"/>
      <c r="AH41" s="58"/>
      <c r="AI41" s="58"/>
      <c r="AJ41" s="58"/>
      <c r="AK41" s="54">
        <f>$D41-$BD41</f>
        <v>9.9999999999999534E-3</v>
      </c>
      <c r="AL41" s="58"/>
      <c r="AM41" s="58"/>
      <c r="AN41" s="58"/>
      <c r="AO41" s="58"/>
      <c r="AP41" s="58"/>
      <c r="AQ41" s="58">
        <v>0.33</v>
      </c>
      <c r="AR41" s="58"/>
      <c r="AS41" s="58"/>
      <c r="AT41" s="58"/>
      <c r="AU41" s="58"/>
      <c r="AV41" s="58"/>
      <c r="AW41" s="58"/>
      <c r="AX41" s="58"/>
      <c r="AY41" s="58"/>
      <c r="AZ41" s="58"/>
      <c r="BA41" s="58"/>
      <c r="BB41" s="58"/>
      <c r="BC41" s="58"/>
      <c r="BD41" s="16">
        <f t="shared" si="16"/>
        <v>0.43000000000000005</v>
      </c>
      <c r="BE41" s="16">
        <f>AK$60-BD41</f>
        <v>-0.23000000000000004</v>
      </c>
      <c r="BF41" s="16">
        <f t="shared" si="17"/>
        <v>0.20999999999999996</v>
      </c>
      <c r="BH41" s="11"/>
    </row>
    <row r="42" spans="1:60" ht="20.25" customHeight="1">
      <c r="A42" s="25" t="s">
        <v>430</v>
      </c>
      <c r="B42" s="26" t="s">
        <v>431</v>
      </c>
      <c r="C42" s="6"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v>
      </c>
      <c r="BF42" s="16">
        <f t="shared" si="17"/>
        <v>0</v>
      </c>
      <c r="BH42" s="11"/>
    </row>
    <row r="43" spans="1:60" ht="20.25" customHeight="1">
      <c r="A43" s="25" t="s">
        <v>432</v>
      </c>
      <c r="B43" s="15" t="s">
        <v>433</v>
      </c>
      <c r="C43" s="6"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1"/>
    </row>
    <row r="44" spans="1:60" ht="20.25" customHeight="1">
      <c r="A44" s="25" t="s">
        <v>434</v>
      </c>
      <c r="B44" s="18" t="s">
        <v>435</v>
      </c>
      <c r="C44" s="6"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5.0199999999999996</v>
      </c>
      <c r="BF44" s="16">
        <f t="shared" si="17"/>
        <v>5.0199999999999996</v>
      </c>
      <c r="BH44" s="11"/>
    </row>
    <row r="45" spans="1:60" ht="20.25" customHeight="1">
      <c r="A45" s="15" t="s">
        <v>436</v>
      </c>
      <c r="B45" s="18" t="s">
        <v>437</v>
      </c>
      <c r="C45" s="6" t="s">
        <v>338</v>
      </c>
      <c r="D45" s="153">
        <v>51.47</v>
      </c>
      <c r="E45" s="39">
        <f t="shared" si="15"/>
        <v>0</v>
      </c>
      <c r="F45" s="58"/>
      <c r="G45" s="58"/>
      <c r="H45" s="58"/>
      <c r="I45" s="58"/>
      <c r="J45" s="58"/>
      <c r="K45" s="58"/>
      <c r="L45" s="58"/>
      <c r="M45" s="58"/>
      <c r="N45" s="58"/>
      <c r="O45" s="58"/>
      <c r="P45" s="58"/>
      <c r="Q45" s="47">
        <f>SUM(R45:Z45,AL45:AN45,AP45:BB45)</f>
        <v>0.29000000000000004</v>
      </c>
      <c r="R45" s="58"/>
      <c r="S45" s="58"/>
      <c r="T45" s="58"/>
      <c r="U45" s="58"/>
      <c r="V45" s="58"/>
      <c r="W45" s="58"/>
      <c r="X45" s="58"/>
      <c r="Y45" s="58"/>
      <c r="Z45" s="47">
        <f t="shared" si="19"/>
        <v>0.29000000000000004</v>
      </c>
      <c r="AA45" s="58">
        <v>0.22</v>
      </c>
      <c r="AB45" s="58">
        <v>7.0000000000000007E-2</v>
      </c>
      <c r="AC45" s="58"/>
      <c r="AD45" s="58"/>
      <c r="AE45" s="58"/>
      <c r="AF45" s="58"/>
      <c r="AG45" s="58"/>
      <c r="AH45" s="58"/>
      <c r="AI45" s="58"/>
      <c r="AJ45" s="58"/>
      <c r="AK45" s="58"/>
      <c r="AL45" s="58"/>
      <c r="AM45" s="58"/>
      <c r="AN45" s="58"/>
      <c r="AO45" s="54">
        <f>$D45-$BD45</f>
        <v>51.18</v>
      </c>
      <c r="AP45" s="58"/>
      <c r="AQ45" s="58"/>
      <c r="AR45" s="58"/>
      <c r="AS45" s="58"/>
      <c r="AT45" s="58"/>
      <c r="AU45" s="58"/>
      <c r="AV45" s="58"/>
      <c r="AW45" s="58"/>
      <c r="AX45" s="58"/>
      <c r="AY45" s="58"/>
      <c r="AZ45" s="58"/>
      <c r="BA45" s="58"/>
      <c r="BB45" s="58"/>
      <c r="BC45" s="58">
        <v>0</v>
      </c>
      <c r="BD45" s="16">
        <f t="shared" si="16"/>
        <v>0.29000000000000004</v>
      </c>
      <c r="BE45" s="16">
        <f>AO$60-BD45</f>
        <v>7.5699999999999994</v>
      </c>
      <c r="BF45" s="16">
        <f t="shared" si="17"/>
        <v>59.04</v>
      </c>
      <c r="BH45" s="11"/>
    </row>
    <row r="46" spans="1:60" ht="20.25" customHeight="1">
      <c r="A46" s="15" t="s">
        <v>438</v>
      </c>
      <c r="B46" s="18" t="s">
        <v>439</v>
      </c>
      <c r="C46" s="6"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1"/>
    </row>
    <row r="47" spans="1:60" ht="20.25" customHeight="1">
      <c r="A47" s="14" t="s">
        <v>440</v>
      </c>
      <c r="B47" s="18" t="s">
        <v>441</v>
      </c>
      <c r="C47" s="6" t="s">
        <v>340</v>
      </c>
      <c r="D47" s="153">
        <v>0.36</v>
      </c>
      <c r="E47" s="39">
        <f t="shared" si="15"/>
        <v>0</v>
      </c>
      <c r="F47" s="58"/>
      <c r="G47" s="58"/>
      <c r="H47" s="58"/>
      <c r="I47" s="58"/>
      <c r="J47" s="58"/>
      <c r="K47" s="58"/>
      <c r="L47" s="58"/>
      <c r="M47" s="58"/>
      <c r="N47" s="58"/>
      <c r="O47" s="58"/>
      <c r="P47" s="58"/>
      <c r="Q47" s="47">
        <f>SUM(R47:Z47,AL47:AP47,AR47:BB47)</f>
        <v>0.03</v>
      </c>
      <c r="R47" s="58"/>
      <c r="S47" s="58"/>
      <c r="T47" s="58"/>
      <c r="U47" s="58"/>
      <c r="V47" s="58"/>
      <c r="W47" s="58"/>
      <c r="X47" s="58"/>
      <c r="Y47" s="58"/>
      <c r="Z47" s="47">
        <f t="shared" si="19"/>
        <v>0.03</v>
      </c>
      <c r="AA47" s="58"/>
      <c r="AB47" s="58"/>
      <c r="AC47" s="58"/>
      <c r="AD47" s="58">
        <v>0.03</v>
      </c>
      <c r="AE47" s="58"/>
      <c r="AF47" s="58"/>
      <c r="AG47" s="58"/>
      <c r="AH47" s="58"/>
      <c r="AI47" s="58"/>
      <c r="AJ47" s="58"/>
      <c r="AK47" s="58"/>
      <c r="AL47" s="58"/>
      <c r="AM47" s="58"/>
      <c r="AN47" s="58"/>
      <c r="AO47" s="58"/>
      <c r="AP47" s="58"/>
      <c r="AQ47" s="54">
        <f>$D47-$BD47</f>
        <v>0.32999999999999996</v>
      </c>
      <c r="AR47" s="58"/>
      <c r="AS47" s="58"/>
      <c r="AT47" s="58"/>
      <c r="AU47" s="58"/>
      <c r="AV47" s="58"/>
      <c r="AW47" s="58"/>
      <c r="AX47" s="58"/>
      <c r="AY47" s="58"/>
      <c r="AZ47" s="58"/>
      <c r="BA47" s="58"/>
      <c r="BB47" s="58"/>
      <c r="BC47" s="58"/>
      <c r="BD47" s="16">
        <f t="shared" si="16"/>
        <v>0.03</v>
      </c>
      <c r="BE47" s="16">
        <f>AQ$60-BD47</f>
        <v>0.42000000000000004</v>
      </c>
      <c r="BF47" s="16">
        <f t="shared" si="17"/>
        <v>0.78</v>
      </c>
      <c r="BH47" s="11"/>
    </row>
    <row r="48" spans="1:60" ht="20.25" customHeight="1">
      <c r="A48" s="14" t="s">
        <v>442</v>
      </c>
      <c r="B48" s="27" t="s">
        <v>443</v>
      </c>
      <c r="C48" s="6"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1"/>
    </row>
    <row r="49" spans="1:60" ht="20.25" customHeight="1">
      <c r="A49" s="14" t="s">
        <v>444</v>
      </c>
      <c r="B49" s="27" t="s">
        <v>445</v>
      </c>
      <c r="C49" s="6"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1"/>
    </row>
    <row r="50" spans="1:60" ht="20.25" customHeight="1">
      <c r="A50" s="15" t="s">
        <v>446</v>
      </c>
      <c r="B50" s="15" t="s">
        <v>447</v>
      </c>
      <c r="C50" s="6" t="s">
        <v>343</v>
      </c>
      <c r="D50" s="154">
        <v>0.26</v>
      </c>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0.26</v>
      </c>
      <c r="AU50" s="58">
        <v>0</v>
      </c>
      <c r="AV50" s="58">
        <v>0</v>
      </c>
      <c r="AW50" s="58">
        <v>0</v>
      </c>
      <c r="AX50" s="58">
        <v>0</v>
      </c>
      <c r="AY50" s="58">
        <v>0</v>
      </c>
      <c r="AZ50" s="58">
        <v>0</v>
      </c>
      <c r="BA50" s="58">
        <v>0</v>
      </c>
      <c r="BB50" s="58">
        <v>0</v>
      </c>
      <c r="BC50" s="58">
        <v>0</v>
      </c>
      <c r="BD50" s="16">
        <f t="shared" si="16"/>
        <v>0</v>
      </c>
      <c r="BE50" s="16">
        <f>AT$60-BD50</f>
        <v>0.4</v>
      </c>
      <c r="BF50" s="16">
        <f t="shared" si="17"/>
        <v>0.66</v>
      </c>
      <c r="BH50" s="11"/>
    </row>
    <row r="51" spans="1:60" ht="26.45" customHeight="1">
      <c r="A51" s="21" t="s">
        <v>448</v>
      </c>
      <c r="B51" s="28" t="s">
        <v>449</v>
      </c>
      <c r="C51" s="29" t="s">
        <v>344</v>
      </c>
      <c r="D51" s="153">
        <v>3.88</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3.88</v>
      </c>
      <c r="AV51" s="58">
        <v>0</v>
      </c>
      <c r="AW51" s="58">
        <v>0</v>
      </c>
      <c r="AX51" s="58">
        <v>0</v>
      </c>
      <c r="AY51" s="58">
        <v>0</v>
      </c>
      <c r="AZ51" s="58">
        <v>0</v>
      </c>
      <c r="BA51" s="58">
        <v>0</v>
      </c>
      <c r="BB51" s="58">
        <v>0</v>
      </c>
      <c r="BC51" s="58">
        <v>0</v>
      </c>
      <c r="BD51" s="16">
        <f t="shared" si="16"/>
        <v>0</v>
      </c>
      <c r="BE51" s="16">
        <f>AU$60-BD51</f>
        <v>1</v>
      </c>
      <c r="BF51" s="16">
        <f t="shared" si="17"/>
        <v>4.88</v>
      </c>
      <c r="BH51" s="11"/>
    </row>
    <row r="52" spans="1:60" ht="20.25" customHeight="1">
      <c r="A52" s="15" t="s">
        <v>450</v>
      </c>
      <c r="B52" s="18" t="s">
        <v>451</v>
      </c>
      <c r="C52" s="29" t="s">
        <v>345</v>
      </c>
      <c r="D52" s="58"/>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6"/>
        <v>0</v>
      </c>
      <c r="BE52" s="16">
        <f>AV$60-BD52</f>
        <v>0</v>
      </c>
      <c r="BF52" s="16">
        <f t="shared" si="17"/>
        <v>0</v>
      </c>
      <c r="BH52" s="11"/>
    </row>
    <row r="53" spans="1:60" ht="20.25" customHeight="1">
      <c r="A53" s="15" t="s">
        <v>452</v>
      </c>
      <c r="B53" s="1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1"/>
    </row>
    <row r="54" spans="1:60" ht="20.25" customHeight="1">
      <c r="A54" s="15" t="s">
        <v>454</v>
      </c>
      <c r="B54" s="1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1"/>
    </row>
    <row r="55" spans="1:60" ht="20.25" customHeight="1">
      <c r="A55" s="15" t="s">
        <v>456</v>
      </c>
      <c r="B55" s="1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1"/>
    </row>
    <row r="56" spans="1:60" ht="20.25" customHeight="1">
      <c r="A56" s="15" t="s">
        <v>458</v>
      </c>
      <c r="B56" s="18" t="s">
        <v>459</v>
      </c>
      <c r="C56" s="6" t="s">
        <v>349</v>
      </c>
      <c r="D56" s="153">
        <v>77.91</v>
      </c>
      <c r="E56" s="39">
        <f t="shared" si="15"/>
        <v>0</v>
      </c>
      <c r="F56" s="58"/>
      <c r="G56" s="58"/>
      <c r="H56" s="58"/>
      <c r="I56" s="58"/>
      <c r="J56" s="58"/>
      <c r="K56" s="58"/>
      <c r="L56" s="58"/>
      <c r="M56" s="58"/>
      <c r="N56" s="58"/>
      <c r="O56" s="58"/>
      <c r="P56" s="58"/>
      <c r="Q56" s="47">
        <f>SUM(R56:Z56,AL56:AY56,BA56:BB56)</f>
        <v>0</v>
      </c>
      <c r="R56" s="58"/>
      <c r="S56" s="58"/>
      <c r="T56" s="58"/>
      <c r="U56" s="58"/>
      <c r="V56" s="58"/>
      <c r="W56" s="58"/>
      <c r="X56" s="58"/>
      <c r="Y56" s="58"/>
      <c r="Z56" s="47">
        <f t="shared" si="19"/>
        <v>0</v>
      </c>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77.91</v>
      </c>
      <c r="BA56" s="58"/>
      <c r="BB56" s="58"/>
      <c r="BC56" s="58"/>
      <c r="BD56" s="16">
        <f t="shared" si="16"/>
        <v>0</v>
      </c>
      <c r="BE56" s="16">
        <f>AZ$60-BD56</f>
        <v>0</v>
      </c>
      <c r="BF56" s="16">
        <f t="shared" si="17"/>
        <v>77.91</v>
      </c>
      <c r="BH56" s="11"/>
    </row>
    <row r="57" spans="1:60" ht="20.25" customHeight="1">
      <c r="A57" s="15" t="s">
        <v>460</v>
      </c>
      <c r="B57" s="15" t="s">
        <v>461</v>
      </c>
      <c r="C57" s="6"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1"/>
    </row>
    <row r="58" spans="1:60" ht="20.25" customHeight="1">
      <c r="A58" s="15" t="s">
        <v>462</v>
      </c>
      <c r="B58" s="15" t="s">
        <v>463</v>
      </c>
      <c r="C58" s="6"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1"/>
    </row>
    <row r="59" spans="1:60" s="10" customFormat="1" ht="20.25" customHeight="1">
      <c r="A59" s="12">
        <v>3</v>
      </c>
      <c r="B59" s="13" t="s">
        <v>464</v>
      </c>
      <c r="C59" s="5" t="s">
        <v>352</v>
      </c>
      <c r="D59" s="59">
        <v>9.92</v>
      </c>
      <c r="E59" s="39">
        <f t="shared" si="15"/>
        <v>0</v>
      </c>
      <c r="F59" s="59"/>
      <c r="G59" s="59"/>
      <c r="H59" s="59"/>
      <c r="I59" s="59"/>
      <c r="J59" s="59"/>
      <c r="K59" s="59"/>
      <c r="L59" s="59"/>
      <c r="M59" s="59"/>
      <c r="N59" s="59"/>
      <c r="O59" s="59"/>
      <c r="P59" s="59"/>
      <c r="Q59" s="46">
        <f>SUM(R59:Z59,AL59:BB59)</f>
        <v>0.21</v>
      </c>
      <c r="R59" s="59"/>
      <c r="S59" s="59"/>
      <c r="T59" s="59"/>
      <c r="U59" s="59"/>
      <c r="V59" s="59"/>
      <c r="W59" s="59"/>
      <c r="X59" s="59"/>
      <c r="Y59" s="59"/>
      <c r="Z59" s="46">
        <f t="shared" si="19"/>
        <v>0.21</v>
      </c>
      <c r="AA59" s="59">
        <v>0.21</v>
      </c>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9.7099999999999991</v>
      </c>
      <c r="BD59" s="16">
        <f>SUM(E59,Q59)</f>
        <v>0.21</v>
      </c>
      <c r="BE59" s="16">
        <f>BC$60-BD59</f>
        <v>-0.21</v>
      </c>
      <c r="BF59" s="16">
        <f t="shared" si="17"/>
        <v>9.7099999999999991</v>
      </c>
      <c r="BH59" s="11"/>
    </row>
    <row r="60" spans="1:60" ht="20.25" customHeight="1">
      <c r="A60" s="30"/>
      <c r="B60" s="13" t="s">
        <v>465</v>
      </c>
      <c r="C60" s="30"/>
      <c r="D60" s="16"/>
      <c r="E60" s="39">
        <v>0</v>
      </c>
      <c r="F60" s="39">
        <f>SUM(F9,F21,F59)</f>
        <v>0</v>
      </c>
      <c r="G60" s="39">
        <f t="shared" ref="G60:BB60" si="20">SUM(G9,G21,G59)</f>
        <v>0</v>
      </c>
      <c r="H60" s="39">
        <f t="shared" si="20"/>
        <v>0</v>
      </c>
      <c r="I60" s="39">
        <f t="shared" si="20"/>
        <v>0</v>
      </c>
      <c r="J60" s="39">
        <f t="shared" si="20"/>
        <v>0</v>
      </c>
      <c r="K60" s="39">
        <f t="shared" si="20"/>
        <v>162.6</v>
      </c>
      <c r="L60" s="39">
        <f t="shared" si="20"/>
        <v>0</v>
      </c>
      <c r="M60" s="39">
        <f t="shared" si="20"/>
        <v>0</v>
      </c>
      <c r="N60" s="39">
        <f t="shared" si="20"/>
        <v>0</v>
      </c>
      <c r="O60" s="39">
        <f t="shared" si="20"/>
        <v>0</v>
      </c>
      <c r="P60" s="39">
        <f t="shared" si="20"/>
        <v>0</v>
      </c>
      <c r="Q60" s="47">
        <f>SUM(Q9,Q59)</f>
        <v>26.510000000000005</v>
      </c>
      <c r="R60" s="47">
        <f t="shared" si="20"/>
        <v>0</v>
      </c>
      <c r="S60" s="47">
        <f t="shared" si="20"/>
        <v>0.1</v>
      </c>
      <c r="T60" s="47">
        <f t="shared" si="20"/>
        <v>0</v>
      </c>
      <c r="U60" s="47">
        <f t="shared" si="20"/>
        <v>0</v>
      </c>
      <c r="V60" s="47">
        <f t="shared" si="20"/>
        <v>0</v>
      </c>
      <c r="W60" s="47">
        <f t="shared" si="20"/>
        <v>1.65</v>
      </c>
      <c r="X60" s="47">
        <f t="shared" si="20"/>
        <v>1.5</v>
      </c>
      <c r="Y60" s="47">
        <f t="shared" si="20"/>
        <v>0</v>
      </c>
      <c r="Z60" s="47">
        <f t="shared" si="20"/>
        <v>9.7500000000000018</v>
      </c>
      <c r="AA60" s="47">
        <f t="shared" si="20"/>
        <v>3.75</v>
      </c>
      <c r="AB60" s="47">
        <f t="shared" si="20"/>
        <v>2.2999999999999998</v>
      </c>
      <c r="AC60" s="47">
        <f t="shared" si="20"/>
        <v>1.5</v>
      </c>
      <c r="AD60" s="47">
        <f t="shared" si="20"/>
        <v>0.03</v>
      </c>
      <c r="AE60" s="47">
        <f t="shared" si="20"/>
        <v>0.1</v>
      </c>
      <c r="AF60" s="47">
        <f t="shared" si="20"/>
        <v>0</v>
      </c>
      <c r="AG60" s="47">
        <f t="shared" si="20"/>
        <v>0.57000000000000006</v>
      </c>
      <c r="AH60" s="47">
        <f t="shared" si="20"/>
        <v>1.2999999999999998</v>
      </c>
      <c r="AI60" s="47">
        <f t="shared" si="20"/>
        <v>0</v>
      </c>
      <c r="AJ60" s="47">
        <f t="shared" si="20"/>
        <v>0</v>
      </c>
      <c r="AK60" s="47">
        <f t="shared" si="20"/>
        <v>0.2</v>
      </c>
      <c r="AL60" s="47">
        <f t="shared" si="20"/>
        <v>0</v>
      </c>
      <c r="AM60" s="47">
        <f t="shared" si="20"/>
        <v>0</v>
      </c>
      <c r="AN60" s="47">
        <f t="shared" si="20"/>
        <v>5.0199999999999996</v>
      </c>
      <c r="AO60" s="47">
        <f t="shared" si="20"/>
        <v>7.8599999999999994</v>
      </c>
      <c r="AP60" s="47">
        <f t="shared" si="20"/>
        <v>0</v>
      </c>
      <c r="AQ60" s="47">
        <f t="shared" si="20"/>
        <v>0.45000000000000007</v>
      </c>
      <c r="AR60" s="47">
        <f t="shared" si="20"/>
        <v>0</v>
      </c>
      <c r="AS60" s="47">
        <f t="shared" si="20"/>
        <v>0</v>
      </c>
      <c r="AT60" s="47">
        <f t="shared" si="20"/>
        <v>0.4</v>
      </c>
      <c r="AU60" s="47">
        <f t="shared" si="20"/>
        <v>1</v>
      </c>
      <c r="AV60" s="47">
        <f t="shared" si="20"/>
        <v>0</v>
      </c>
      <c r="AW60" s="47">
        <f t="shared" si="20"/>
        <v>0</v>
      </c>
      <c r="AX60" s="47">
        <f t="shared" si="20"/>
        <v>0</v>
      </c>
      <c r="AY60" s="47">
        <f t="shared" si="20"/>
        <v>0</v>
      </c>
      <c r="AZ60" s="47">
        <f t="shared" si="20"/>
        <v>0</v>
      </c>
      <c r="BA60" s="47">
        <f t="shared" si="20"/>
        <v>0</v>
      </c>
      <c r="BB60" s="47">
        <f t="shared" si="20"/>
        <v>0</v>
      </c>
      <c r="BC60" s="16"/>
      <c r="BD60" s="16">
        <f>SUM(BD9,BD21,BD59)</f>
        <v>26.510000000000005</v>
      </c>
      <c r="BE60" s="16"/>
      <c r="BF60" s="16"/>
    </row>
    <row r="61" spans="1:60" s="10" customFormat="1" ht="20.25" customHeight="1">
      <c r="A61" s="31"/>
      <c r="B61" s="32" t="s">
        <v>466</v>
      </c>
      <c r="C61" s="31"/>
      <c r="D61" s="149"/>
      <c r="E61" s="38">
        <f>$D9+E$60-$BD9</f>
        <v>2972.9699999999993</v>
      </c>
      <c r="F61" s="38">
        <f>$D10+F$60-$BD10</f>
        <v>136.07</v>
      </c>
      <c r="G61" s="38">
        <f>$D11+G$60-$BD11</f>
        <v>119.07</v>
      </c>
      <c r="H61" s="38">
        <f>$D12+H$60-$BD12</f>
        <v>17</v>
      </c>
      <c r="I61" s="38">
        <f>$D13+I$60-$BD13</f>
        <v>0</v>
      </c>
      <c r="J61" s="38">
        <f>$D14+J$60-$BD14</f>
        <v>181.49</v>
      </c>
      <c r="K61" s="38">
        <f>$D15+K$60-$BD15</f>
        <v>973.75</v>
      </c>
      <c r="L61" s="38">
        <f>$D16+L$60-$BD16</f>
        <v>514.30999999999995</v>
      </c>
      <c r="M61" s="38">
        <f>$D17+M$60-$BD17</f>
        <v>0</v>
      </c>
      <c r="N61" s="38">
        <f>$D18+N$60-$BD18</f>
        <v>1139.78</v>
      </c>
      <c r="O61" s="38">
        <f>$D19+O$60-$BD19</f>
        <v>27.569999999999997</v>
      </c>
      <c r="P61" s="38">
        <f>$D20+P$60-$BD20</f>
        <v>0</v>
      </c>
      <c r="Q61" s="46">
        <f>$D21+Q$60-$BD21</f>
        <v>197.92000000000002</v>
      </c>
      <c r="R61" s="46">
        <f>$D22+R$60-$BD22</f>
        <v>0</v>
      </c>
      <c r="S61" s="46">
        <f>$D23+S$60-$BD23</f>
        <v>0.1</v>
      </c>
      <c r="T61" s="46">
        <f>$D24+T$60-$BD24</f>
        <v>0</v>
      </c>
      <c r="U61" s="46">
        <f>$D25+U$60-$BD25</f>
        <v>0</v>
      </c>
      <c r="V61" s="46">
        <f>$D26+V$60-$BD26</f>
        <v>0</v>
      </c>
      <c r="W61" s="46">
        <f>$D27+W$60-$BD27</f>
        <v>1.97</v>
      </c>
      <c r="X61" s="46">
        <f>$D28+X$60-$BD28</f>
        <v>1.5</v>
      </c>
      <c r="Y61" s="46">
        <f>$D29+Y$60-$BD29</f>
        <v>0</v>
      </c>
      <c r="Z61" s="46">
        <f>$D30+Z$60-$BD30</f>
        <v>46.06</v>
      </c>
      <c r="AA61" s="46">
        <f>$D31+AA$60-$BD31</f>
        <v>32.69</v>
      </c>
      <c r="AB61" s="46">
        <f>$D32+AB$60-$BD32</f>
        <v>5.55</v>
      </c>
      <c r="AC61" s="46">
        <f>$D33+AC$60-$BD33</f>
        <v>2.65</v>
      </c>
      <c r="AD61" s="46">
        <f>$D34+AD$60-$BD34</f>
        <v>3.0000000000000002E-2</v>
      </c>
      <c r="AE61" s="46">
        <f>$D35+AE$60-$BD35</f>
        <v>0.71</v>
      </c>
      <c r="AF61" s="46">
        <f>$D36+AF$60-$BD36</f>
        <v>0.11</v>
      </c>
      <c r="AG61" s="46">
        <f>$D37+AG$60-$BD37</f>
        <v>2.91</v>
      </c>
      <c r="AH61" s="46">
        <f>$D38+AH$60-$BD38</f>
        <v>1.2</v>
      </c>
      <c r="AI61" s="46">
        <f>$D39+AI$60-$BD39</f>
        <v>0</v>
      </c>
      <c r="AJ61" s="46">
        <f>$D40+AJ$60-$BD40</f>
        <v>0</v>
      </c>
      <c r="AK61" s="46">
        <f>$D41+AK$60-$BD41</f>
        <v>0.20999999999999996</v>
      </c>
      <c r="AL61" s="46">
        <f>$D42+AL$60-$BD42</f>
        <v>0</v>
      </c>
      <c r="AM61" s="46">
        <f>$D43+AM$60-$BD43</f>
        <v>0</v>
      </c>
      <c r="AN61" s="46">
        <f>$D44+AN$60-$BD44</f>
        <v>5.0199999999999996</v>
      </c>
      <c r="AO61" s="46">
        <f>$D45+AO$60-$BD45</f>
        <v>59.04</v>
      </c>
      <c r="AP61" s="46">
        <f>$D46+AP$60-$BD46</f>
        <v>0</v>
      </c>
      <c r="AQ61" s="46">
        <f>$D47+AQ$60-$BD47</f>
        <v>0.78</v>
      </c>
      <c r="AR61" s="46">
        <f>$D48+AR$60-$BD48</f>
        <v>0</v>
      </c>
      <c r="AS61" s="46">
        <f>$D49+AS$60-$BD49</f>
        <v>0</v>
      </c>
      <c r="AT61" s="46">
        <f>$D50+AT$60-$BD50</f>
        <v>0.66</v>
      </c>
      <c r="AU61" s="46">
        <f>$D51+AU$60-$BD51</f>
        <v>4.88</v>
      </c>
      <c r="AV61" s="46">
        <f>$D52+AV$60-$BD52</f>
        <v>0</v>
      </c>
      <c r="AW61" s="46">
        <f>$D53+AW$60-$BD53</f>
        <v>0</v>
      </c>
      <c r="AX61" s="46">
        <f>$D54+AX$60-$BD54</f>
        <v>0</v>
      </c>
      <c r="AY61" s="46">
        <f>$D55+AY$60-$BD55</f>
        <v>0</v>
      </c>
      <c r="AZ61" s="46">
        <f>$D56+AZ$60-$BD56</f>
        <v>77.91</v>
      </c>
      <c r="BA61" s="46">
        <f>$D57+BA$60-$BD57</f>
        <v>0</v>
      </c>
      <c r="BB61" s="46">
        <f>$D58+BB$60-$BD58</f>
        <v>0</v>
      </c>
      <c r="BC61" s="46">
        <f>$D59+BC$60-$BD59</f>
        <v>9.7099999999999991</v>
      </c>
      <c r="BD61" s="149"/>
      <c r="BE61" s="149"/>
      <c r="BF61" s="149"/>
    </row>
    <row r="62" spans="1:60" s="56" customFormat="1" ht="12">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row>
    <row r="63" spans="1:60">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BH63"/>
  <sheetViews>
    <sheetView showZeros="0" zoomScale="55" zoomScaleNormal="55" workbookViewId="0">
      <selection activeCell="X16" sqref="X16"/>
    </sheetView>
  </sheetViews>
  <sheetFormatPr defaultColWidth="8.109375" defaultRowHeight="15"/>
  <cols>
    <col min="1" max="1" width="4.77734375" style="1" customWidth="1"/>
    <col min="2" max="2" width="33.21875" style="1" customWidth="1"/>
    <col min="3" max="3" width="5.6640625" style="1" customWidth="1"/>
    <col min="4" max="4" width="9.21875" style="1" customWidth="1"/>
    <col min="5" max="5" width="7.88671875" style="1" customWidth="1"/>
    <col min="6" max="6" width="6.33203125" style="1" customWidth="1"/>
    <col min="7" max="7" width="6" style="1" customWidth="1"/>
    <col min="8" max="8" width="6.21875" style="1" customWidth="1"/>
    <col min="9" max="9" width="4.77734375" style="1" customWidth="1"/>
    <col min="10" max="10" width="6.5546875" style="1" customWidth="1"/>
    <col min="11" max="11" width="7.5546875" style="1" customWidth="1"/>
    <col min="12" max="12" width="7" style="1" customWidth="1"/>
    <col min="13" max="13" width="5.88671875" style="1" customWidth="1"/>
    <col min="14" max="14" width="7.88671875" style="1" bestFit="1" customWidth="1"/>
    <col min="15" max="15" width="6.109375" style="1" customWidth="1"/>
    <col min="16" max="16" width="7.109375" style="1" customWidth="1"/>
    <col min="17" max="17" width="7.44140625" style="1" customWidth="1"/>
    <col min="18" max="18" width="6" style="1" customWidth="1"/>
    <col min="19" max="19" width="5.5546875" style="1" customWidth="1"/>
    <col min="20" max="25" width="4.77734375" style="1" customWidth="1"/>
    <col min="26" max="26" width="7" style="1" bestFit="1" customWidth="1"/>
    <col min="27" max="27" width="5.44140625" style="1" customWidth="1"/>
    <col min="28" max="39" width="4.77734375" style="1" customWidth="1"/>
    <col min="40" max="40" width="6.109375" style="1" customWidth="1"/>
    <col min="41" max="41" width="6.21875" style="1" customWidth="1"/>
    <col min="42" max="42" width="6.33203125" style="1" customWidth="1"/>
    <col min="43" max="43" width="6" style="1" customWidth="1"/>
    <col min="44" max="44" width="4.77734375" style="1" customWidth="1"/>
    <col min="45" max="45" width="4.21875" style="1" customWidth="1"/>
    <col min="46" max="46" width="5.44140625" style="1" customWidth="1"/>
    <col min="47" max="47" width="5.6640625" style="1" customWidth="1"/>
    <col min="48" max="48" width="4.77734375" style="1" customWidth="1"/>
    <col min="49" max="49" width="5.33203125" style="1" customWidth="1"/>
    <col min="50" max="51" width="5.44140625" style="1" customWidth="1"/>
    <col min="52" max="52" width="6" style="1" customWidth="1"/>
    <col min="53" max="53" width="7.88671875" style="1" bestFit="1" customWidth="1"/>
    <col min="54" max="54" width="3.88671875" style="1" bestFit="1" customWidth="1"/>
    <col min="55" max="55" width="6.5546875" style="1" customWidth="1"/>
    <col min="56" max="56" width="7.21875" style="1" customWidth="1"/>
    <col min="57" max="57" width="9.44140625" style="1" customWidth="1"/>
    <col min="58" max="58" width="11.33203125" style="1" customWidth="1"/>
    <col min="59" max="16384" width="8.109375" style="1"/>
  </cols>
  <sheetData>
    <row r="1" spans="1:60" ht="8.25" customHeight="1">
      <c r="E1" s="33"/>
      <c r="F1" s="33"/>
      <c r="G1" s="33"/>
      <c r="H1" s="33"/>
      <c r="I1" s="33"/>
      <c r="J1" s="33"/>
      <c r="K1" s="33"/>
      <c r="L1" s="33"/>
      <c r="M1" s="33"/>
      <c r="N1" s="33"/>
      <c r="O1" s="33"/>
      <c r="P1" s="33"/>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row>
    <row r="2" spans="1:60" ht="15.75" customHeight="1">
      <c r="A2" s="744" t="s">
        <v>295</v>
      </c>
      <c r="B2" s="744"/>
      <c r="E2" s="33"/>
      <c r="F2" s="33"/>
      <c r="G2" s="33"/>
      <c r="H2" s="33"/>
      <c r="I2" s="33"/>
      <c r="J2" s="33"/>
      <c r="K2" s="33"/>
      <c r="L2" s="33"/>
      <c r="M2" s="33"/>
      <c r="N2" s="33"/>
      <c r="O2" s="33"/>
      <c r="P2" s="33"/>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G2" s="2"/>
      <c r="BH2" s="2"/>
    </row>
    <row r="3" spans="1:60" ht="15.75" customHeight="1">
      <c r="A3" s="741"/>
      <c r="B3" s="741"/>
      <c r="C3" s="741"/>
      <c r="D3" s="741"/>
      <c r="E3" s="741"/>
      <c r="F3" s="741"/>
      <c r="G3" s="741"/>
      <c r="H3" s="741"/>
      <c r="I3" s="741"/>
      <c r="J3" s="741"/>
      <c r="K3" s="741"/>
      <c r="L3" s="741"/>
      <c r="M3" s="741"/>
      <c r="N3" s="741" t="s">
        <v>1361</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53"/>
      <c r="AO4" s="753"/>
      <c r="AP4" s="753"/>
      <c r="AQ4" s="42"/>
      <c r="AR4" s="42"/>
      <c r="AS4" s="42"/>
      <c r="AT4" s="42"/>
      <c r="AU4" s="42"/>
      <c r="AV4" s="42"/>
      <c r="AW4" s="42"/>
      <c r="AX4" s="42"/>
      <c r="AY4" s="42"/>
      <c r="AZ4" s="42"/>
      <c r="BA4" s="42"/>
      <c r="BB4" s="42"/>
      <c r="BC4" s="4"/>
      <c r="BD4" s="752" t="s">
        <v>296</v>
      </c>
      <c r="BE4" s="752"/>
      <c r="BF4" s="752"/>
      <c r="BG4" s="4"/>
      <c r="BH4" s="2"/>
    </row>
    <row r="5" spans="1:60" ht="15.6" customHeight="1">
      <c r="A5" s="739" t="s">
        <v>297</v>
      </c>
      <c r="B5" s="739" t="s">
        <v>298</v>
      </c>
      <c r="C5" s="739" t="s">
        <v>299</v>
      </c>
      <c r="D5" s="738" t="s">
        <v>179</v>
      </c>
      <c r="E5" s="749" t="s">
        <v>180</v>
      </c>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0"/>
      <c r="AM5" s="750"/>
      <c r="AN5" s="750"/>
      <c r="AO5" s="750"/>
      <c r="AP5" s="750"/>
      <c r="AQ5" s="750"/>
      <c r="AR5" s="750"/>
      <c r="AS5" s="750"/>
      <c r="AT5" s="750"/>
      <c r="AU5" s="750"/>
      <c r="AV5" s="750"/>
      <c r="AW5" s="750"/>
      <c r="AX5" s="750"/>
      <c r="AY5" s="750"/>
      <c r="AZ5" s="750"/>
      <c r="BA5" s="750"/>
      <c r="BB5" s="750"/>
      <c r="BC5" s="751"/>
      <c r="BD5" s="736" t="s">
        <v>300</v>
      </c>
      <c r="BE5" s="737" t="s">
        <v>301</v>
      </c>
      <c r="BF5" s="738" t="s">
        <v>182</v>
      </c>
    </row>
    <row r="6" spans="1:60" ht="18" customHeight="1">
      <c r="A6" s="743"/>
      <c r="B6" s="743"/>
      <c r="C6" s="743"/>
      <c r="D6" s="738"/>
      <c r="E6" s="35" t="s">
        <v>302</v>
      </c>
      <c r="F6" s="36" t="s">
        <v>303</v>
      </c>
      <c r="G6" s="35" t="s">
        <v>304</v>
      </c>
      <c r="H6" s="35" t="s">
        <v>305</v>
      </c>
      <c r="I6" s="35" t="s">
        <v>306</v>
      </c>
      <c r="J6" s="35" t="s">
        <v>307</v>
      </c>
      <c r="K6" s="35" t="s">
        <v>308</v>
      </c>
      <c r="L6" s="35" t="s">
        <v>309</v>
      </c>
      <c r="M6" s="35" t="s">
        <v>310</v>
      </c>
      <c r="N6" s="37" t="s">
        <v>311</v>
      </c>
      <c r="O6" s="35" t="s">
        <v>312</v>
      </c>
      <c r="P6" s="35" t="s">
        <v>313</v>
      </c>
      <c r="Q6" s="43" t="s">
        <v>314</v>
      </c>
      <c r="R6" s="43" t="s">
        <v>315</v>
      </c>
      <c r="S6" s="43" t="s">
        <v>316</v>
      </c>
      <c r="T6" s="43" t="s">
        <v>317</v>
      </c>
      <c r="U6" s="43" t="s">
        <v>318</v>
      </c>
      <c r="V6" s="43" t="s">
        <v>319</v>
      </c>
      <c r="W6" s="43" t="s">
        <v>320</v>
      </c>
      <c r="X6" s="43" t="s">
        <v>321</v>
      </c>
      <c r="Y6" s="43" t="s">
        <v>322</v>
      </c>
      <c r="Z6" s="44" t="s">
        <v>323</v>
      </c>
      <c r="AA6" s="45" t="s">
        <v>324</v>
      </c>
      <c r="AB6" s="45" t="s">
        <v>325</v>
      </c>
      <c r="AC6" s="45" t="s">
        <v>326</v>
      </c>
      <c r="AD6" s="45" t="s">
        <v>327</v>
      </c>
      <c r="AE6" s="43" t="s">
        <v>328</v>
      </c>
      <c r="AF6" s="43" t="s">
        <v>329</v>
      </c>
      <c r="AG6" s="43" t="s">
        <v>330</v>
      </c>
      <c r="AH6" s="43" t="s">
        <v>331</v>
      </c>
      <c r="AI6" s="43" t="s">
        <v>332</v>
      </c>
      <c r="AJ6" s="43" t="s">
        <v>333</v>
      </c>
      <c r="AK6" s="43" t="s">
        <v>334</v>
      </c>
      <c r="AL6" s="43" t="s">
        <v>335</v>
      </c>
      <c r="AM6" s="43" t="s">
        <v>336</v>
      </c>
      <c r="AN6" s="43" t="s">
        <v>337</v>
      </c>
      <c r="AO6" s="43" t="s">
        <v>338</v>
      </c>
      <c r="AP6" s="43" t="s">
        <v>339</v>
      </c>
      <c r="AQ6" s="43" t="s">
        <v>340</v>
      </c>
      <c r="AR6" s="43" t="s">
        <v>341</v>
      </c>
      <c r="AS6" s="43" t="s">
        <v>342</v>
      </c>
      <c r="AT6" s="43" t="s">
        <v>343</v>
      </c>
      <c r="AU6" s="43" t="s">
        <v>344</v>
      </c>
      <c r="AV6" s="43" t="s">
        <v>345</v>
      </c>
      <c r="AW6" s="43" t="s">
        <v>346</v>
      </c>
      <c r="AX6" s="43" t="s">
        <v>347</v>
      </c>
      <c r="AY6" s="43" t="s">
        <v>348</v>
      </c>
      <c r="AZ6" s="43" t="s">
        <v>349</v>
      </c>
      <c r="BA6" s="43" t="s">
        <v>350</v>
      </c>
      <c r="BB6" s="43" t="s">
        <v>351</v>
      </c>
      <c r="BC6" s="5" t="s">
        <v>352</v>
      </c>
      <c r="BD6" s="736"/>
      <c r="BE6" s="737"/>
      <c r="BF6" s="738"/>
    </row>
    <row r="7" spans="1:60" ht="16.5" customHeight="1">
      <c r="A7" s="8">
        <v>1</v>
      </c>
      <c r="B7" s="8">
        <v>2</v>
      </c>
      <c r="C7" s="8">
        <v>3</v>
      </c>
      <c r="D7" s="48">
        <v>4</v>
      </c>
      <c r="E7" s="49">
        <v>5</v>
      </c>
      <c r="F7" s="49">
        <v>6</v>
      </c>
      <c r="G7" s="50" t="s">
        <v>353</v>
      </c>
      <c r="H7" s="50" t="s">
        <v>354</v>
      </c>
      <c r="I7" s="50" t="s">
        <v>355</v>
      </c>
      <c r="J7" s="49">
        <v>7</v>
      </c>
      <c r="K7" s="49">
        <v>8</v>
      </c>
      <c r="L7" s="49">
        <v>9</v>
      </c>
      <c r="M7" s="49">
        <v>10</v>
      </c>
      <c r="N7" s="49">
        <v>11</v>
      </c>
      <c r="O7" s="49">
        <v>12</v>
      </c>
      <c r="P7" s="49">
        <v>13</v>
      </c>
      <c r="Q7" s="51">
        <v>14</v>
      </c>
      <c r="R7" s="51">
        <v>15</v>
      </c>
      <c r="S7" s="51">
        <v>16</v>
      </c>
      <c r="T7" s="51">
        <v>18</v>
      </c>
      <c r="U7" s="51">
        <v>19</v>
      </c>
      <c r="V7" s="51">
        <v>20</v>
      </c>
      <c r="W7" s="51">
        <v>21</v>
      </c>
      <c r="X7" s="51">
        <v>22</v>
      </c>
      <c r="Y7" s="51">
        <v>23</v>
      </c>
      <c r="Z7" s="51">
        <v>24</v>
      </c>
      <c r="AA7" s="52" t="s">
        <v>356</v>
      </c>
      <c r="AB7" s="52" t="s">
        <v>357</v>
      </c>
      <c r="AC7" s="52" t="s">
        <v>358</v>
      </c>
      <c r="AD7" s="52" t="s">
        <v>359</v>
      </c>
      <c r="AE7" s="52" t="s">
        <v>360</v>
      </c>
      <c r="AF7" s="52" t="s">
        <v>361</v>
      </c>
      <c r="AG7" s="52" t="s">
        <v>362</v>
      </c>
      <c r="AH7" s="52" t="s">
        <v>363</v>
      </c>
      <c r="AI7" s="52" t="s">
        <v>364</v>
      </c>
      <c r="AJ7" s="53">
        <v>24.1</v>
      </c>
      <c r="AK7" s="52">
        <v>24.11</v>
      </c>
      <c r="AL7" s="51">
        <v>25</v>
      </c>
      <c r="AM7" s="51">
        <v>26</v>
      </c>
      <c r="AN7" s="51">
        <v>27</v>
      </c>
      <c r="AO7" s="51">
        <v>28</v>
      </c>
      <c r="AP7" s="51">
        <v>29</v>
      </c>
      <c r="AQ7" s="51">
        <v>30</v>
      </c>
      <c r="AR7" s="51">
        <v>31</v>
      </c>
      <c r="AS7" s="51">
        <v>32</v>
      </c>
      <c r="AT7" s="51">
        <v>33</v>
      </c>
      <c r="AU7" s="51">
        <v>34</v>
      </c>
      <c r="AV7" s="51">
        <v>35</v>
      </c>
      <c r="AW7" s="51">
        <v>38</v>
      </c>
      <c r="AX7" s="51">
        <v>36</v>
      </c>
      <c r="AY7" s="51">
        <v>37</v>
      </c>
      <c r="AZ7" s="51">
        <v>38</v>
      </c>
      <c r="BA7" s="51">
        <v>39</v>
      </c>
      <c r="BB7" s="51">
        <v>40</v>
      </c>
      <c r="BC7" s="48">
        <v>41</v>
      </c>
      <c r="BD7" s="48">
        <v>42</v>
      </c>
      <c r="BE7" s="48">
        <v>43</v>
      </c>
      <c r="BF7" s="48">
        <v>47</v>
      </c>
    </row>
    <row r="8" spans="1:60" s="10" customFormat="1" ht="20.25" customHeight="1">
      <c r="A8" s="9"/>
      <c r="B8" s="5" t="s">
        <v>365</v>
      </c>
      <c r="C8" s="9"/>
      <c r="D8" s="38">
        <f>SUM(D9,D21,D59)</f>
        <v>2874.06</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2874.06</v>
      </c>
      <c r="BH8" s="11"/>
    </row>
    <row r="9" spans="1:60" s="10" customFormat="1" ht="20.25" customHeight="1">
      <c r="A9" s="12">
        <v>1</v>
      </c>
      <c r="B9" s="13" t="s">
        <v>366</v>
      </c>
      <c r="C9" s="5" t="s">
        <v>302</v>
      </c>
      <c r="D9" s="38">
        <f>SUM(D10,D14:D20)</f>
        <v>2673.6899999999996</v>
      </c>
      <c r="E9" s="38">
        <f>SUM(F10,J14,K15,L16,M17,N18,O19,P20,F9,J9:P9)</f>
        <v>2654.12</v>
      </c>
      <c r="F9" s="38">
        <f>SUM(F14,F15,F16,F17,F18,F19,F20)</f>
        <v>0</v>
      </c>
      <c r="G9" s="38">
        <f>SUM(G12:G20)</f>
        <v>0</v>
      </c>
      <c r="H9" s="38">
        <f>SUM(H11,H13:H20)</f>
        <v>0</v>
      </c>
      <c r="I9" s="38">
        <f>SUM(I11:I12,I14:I20)</f>
        <v>0</v>
      </c>
      <c r="J9" s="38">
        <f>SUM(J10,J15,J16,J17,J18,J19,J20)</f>
        <v>0</v>
      </c>
      <c r="K9" s="38">
        <f>SUM(K10,K14,K16,K17,K18,K19,K20)</f>
        <v>136.30000000000001</v>
      </c>
      <c r="L9" s="38">
        <f>SUM(L10,L14,L15,L17,L18,L19,L20)</f>
        <v>0</v>
      </c>
      <c r="M9" s="38">
        <f>SUM(M10,M14,M15,M17,M18,M19,M20)</f>
        <v>0</v>
      </c>
      <c r="N9" s="38">
        <f>SUM(N10,N14,N15,N16,N17,N19,N20)</f>
        <v>0</v>
      </c>
      <c r="O9" s="38">
        <f>SUM(O10,O14,O15,O16,O17,O18,O20)</f>
        <v>0</v>
      </c>
      <c r="P9" s="38">
        <f>SUM(P10,P14,P15,P16,P17,P18,P19)</f>
        <v>0</v>
      </c>
      <c r="Q9" s="46">
        <f t="shared" ref="Q9:BF9" si="0">SUM(Q10,Q14,Q15,Q16,Q17,Q18,Q19,Q20)</f>
        <v>19.569999999999997</v>
      </c>
      <c r="R9" s="46">
        <f>SUM(R10,R14,R15,R16,R17,R18,R19,R20)</f>
        <v>0</v>
      </c>
      <c r="S9" s="46">
        <f t="shared" si="0"/>
        <v>0</v>
      </c>
      <c r="T9" s="46">
        <f t="shared" si="0"/>
        <v>0</v>
      </c>
      <c r="U9" s="46">
        <f t="shared" si="0"/>
        <v>0</v>
      </c>
      <c r="V9" s="46">
        <f t="shared" si="0"/>
        <v>0</v>
      </c>
      <c r="W9" s="46">
        <f t="shared" si="0"/>
        <v>2.19</v>
      </c>
      <c r="X9" s="46">
        <f t="shared" si="0"/>
        <v>1.5</v>
      </c>
      <c r="Y9" s="46">
        <f t="shared" si="0"/>
        <v>0</v>
      </c>
      <c r="Z9" s="46">
        <f t="shared" si="0"/>
        <v>7.39</v>
      </c>
      <c r="AA9" s="46">
        <f t="shared" si="0"/>
        <v>4.01</v>
      </c>
      <c r="AB9" s="46">
        <f t="shared" si="0"/>
        <v>0.52</v>
      </c>
      <c r="AC9" s="46">
        <f t="shared" si="0"/>
        <v>1.83</v>
      </c>
      <c r="AD9" s="46">
        <f t="shared" si="0"/>
        <v>0</v>
      </c>
      <c r="AE9" s="46">
        <f t="shared" si="0"/>
        <v>0.03</v>
      </c>
      <c r="AF9" s="46">
        <f t="shared" si="0"/>
        <v>0</v>
      </c>
      <c r="AG9" s="46">
        <f t="shared" si="0"/>
        <v>0.64999999999999991</v>
      </c>
      <c r="AH9" s="46">
        <f t="shared" si="0"/>
        <v>0.3</v>
      </c>
      <c r="AI9" s="46">
        <f t="shared" si="0"/>
        <v>0</v>
      </c>
      <c r="AJ9" s="46">
        <f t="shared" si="0"/>
        <v>0</v>
      </c>
      <c r="AK9" s="46">
        <f t="shared" si="0"/>
        <v>0.05</v>
      </c>
      <c r="AL9" s="46">
        <f t="shared" si="0"/>
        <v>0</v>
      </c>
      <c r="AM9" s="46">
        <f t="shared" si="0"/>
        <v>0</v>
      </c>
      <c r="AN9" s="46">
        <f t="shared" si="0"/>
        <v>0.02</v>
      </c>
      <c r="AO9" s="46">
        <f t="shared" si="0"/>
        <v>6.29</v>
      </c>
      <c r="AP9" s="46">
        <f t="shared" si="0"/>
        <v>0</v>
      </c>
      <c r="AQ9" s="46">
        <f t="shared" si="0"/>
        <v>0.1</v>
      </c>
      <c r="AR9" s="46">
        <f t="shared" si="0"/>
        <v>0</v>
      </c>
      <c r="AS9" s="46">
        <f t="shared" si="0"/>
        <v>0</v>
      </c>
      <c r="AT9" s="46">
        <f t="shared" si="0"/>
        <v>0</v>
      </c>
      <c r="AU9" s="46">
        <f t="shared" si="0"/>
        <v>2.08</v>
      </c>
      <c r="AV9" s="46">
        <f t="shared" si="0"/>
        <v>0</v>
      </c>
      <c r="AW9" s="46">
        <f t="shared" si="0"/>
        <v>0</v>
      </c>
      <c r="AX9" s="46">
        <f t="shared" si="0"/>
        <v>0</v>
      </c>
      <c r="AY9" s="46">
        <f t="shared" si="0"/>
        <v>0</v>
      </c>
      <c r="AZ9" s="46">
        <f t="shared" si="0"/>
        <v>0</v>
      </c>
      <c r="BA9" s="46">
        <f t="shared" si="0"/>
        <v>0</v>
      </c>
      <c r="BB9" s="46">
        <f t="shared" si="0"/>
        <v>0</v>
      </c>
      <c r="BC9" s="46">
        <f t="shared" si="0"/>
        <v>0</v>
      </c>
      <c r="BD9" s="47">
        <f>SUM(Q9,BC9)</f>
        <v>19.569999999999997</v>
      </c>
      <c r="BE9" s="46">
        <f t="shared" si="0"/>
        <v>-19.569999999999986</v>
      </c>
      <c r="BF9" s="46">
        <f t="shared" si="0"/>
        <v>2654.12</v>
      </c>
      <c r="BH9" s="11"/>
    </row>
    <row r="10" spans="1:60" ht="20.25" customHeight="1">
      <c r="A10" s="14" t="s">
        <v>367</v>
      </c>
      <c r="B10" s="15" t="s">
        <v>368</v>
      </c>
      <c r="C10" s="6" t="s">
        <v>303</v>
      </c>
      <c r="D10" s="39">
        <f>SUM(D11:D13)</f>
        <v>89.96</v>
      </c>
      <c r="E10" s="39">
        <f>SUM(J10:P10)</f>
        <v>0</v>
      </c>
      <c r="F10" s="54">
        <f>$D10-$BD10</f>
        <v>87.11</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2.85</v>
      </c>
      <c r="R10" s="47">
        <f>SUM(R11:R13)</f>
        <v>0</v>
      </c>
      <c r="S10" s="47">
        <f t="shared" ref="S10:BF10" si="2">SUM(S11:S13)</f>
        <v>0</v>
      </c>
      <c r="T10" s="47">
        <f t="shared" si="2"/>
        <v>0</v>
      </c>
      <c r="U10" s="47">
        <f t="shared" si="2"/>
        <v>0</v>
      </c>
      <c r="V10" s="47">
        <f t="shared" si="2"/>
        <v>0</v>
      </c>
      <c r="W10" s="47">
        <f t="shared" si="2"/>
        <v>0</v>
      </c>
      <c r="X10" s="47">
        <f t="shared" si="2"/>
        <v>0</v>
      </c>
      <c r="Y10" s="47">
        <f t="shared" si="2"/>
        <v>0</v>
      </c>
      <c r="Z10" s="47">
        <f t="shared" si="2"/>
        <v>1.46</v>
      </c>
      <c r="AA10" s="47">
        <f t="shared" si="2"/>
        <v>1.22</v>
      </c>
      <c r="AB10" s="47">
        <f t="shared" si="2"/>
        <v>0.02</v>
      </c>
      <c r="AC10" s="47">
        <f t="shared" si="2"/>
        <v>0.22</v>
      </c>
      <c r="AD10" s="47">
        <f t="shared" si="2"/>
        <v>0</v>
      </c>
      <c r="AE10" s="47">
        <f t="shared" si="2"/>
        <v>0</v>
      </c>
      <c r="AF10" s="47">
        <f t="shared" si="2"/>
        <v>0</v>
      </c>
      <c r="AG10" s="47">
        <f t="shared" si="2"/>
        <v>0</v>
      </c>
      <c r="AH10" s="47">
        <f t="shared" si="2"/>
        <v>0</v>
      </c>
      <c r="AI10" s="47">
        <f t="shared" si="2"/>
        <v>0</v>
      </c>
      <c r="AJ10" s="47">
        <f t="shared" si="2"/>
        <v>0</v>
      </c>
      <c r="AK10" s="47">
        <f t="shared" si="2"/>
        <v>0</v>
      </c>
      <c r="AL10" s="47">
        <f t="shared" si="2"/>
        <v>0</v>
      </c>
      <c r="AM10" s="47">
        <f t="shared" si="2"/>
        <v>0</v>
      </c>
      <c r="AN10" s="47">
        <f t="shared" si="2"/>
        <v>0</v>
      </c>
      <c r="AO10" s="47">
        <f t="shared" si="2"/>
        <v>1.3900000000000001</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2.85</v>
      </c>
      <c r="BE10" s="47">
        <f t="shared" si="2"/>
        <v>-2.85</v>
      </c>
      <c r="BF10" s="47">
        <f t="shared" si="2"/>
        <v>87.109999999999985</v>
      </c>
      <c r="BH10" s="11"/>
    </row>
    <row r="11" spans="1:60" ht="20.25" customHeight="1">
      <c r="A11" s="14" t="s">
        <v>369</v>
      </c>
      <c r="B11" s="17" t="s">
        <v>370</v>
      </c>
      <c r="C11" s="6" t="s">
        <v>304</v>
      </c>
      <c r="D11" s="151">
        <v>76.239999999999995</v>
      </c>
      <c r="E11" s="39">
        <f>SUM(H11:P11)</f>
        <v>0</v>
      </c>
      <c r="F11" s="58"/>
      <c r="G11" s="54">
        <f>$D11-$BD11</f>
        <v>74.559999999999988</v>
      </c>
      <c r="H11" s="58">
        <v>0</v>
      </c>
      <c r="I11" s="58">
        <v>0</v>
      </c>
      <c r="J11" s="58"/>
      <c r="K11" s="58"/>
      <c r="L11" s="58"/>
      <c r="M11" s="58"/>
      <c r="N11" s="58"/>
      <c r="O11" s="58"/>
      <c r="P11" s="58"/>
      <c r="Q11" s="47">
        <f>SUM(R11:Z11,AL11:BB11)</f>
        <v>1.6800000000000002</v>
      </c>
      <c r="R11" s="58"/>
      <c r="S11" s="58"/>
      <c r="T11" s="58"/>
      <c r="U11" s="58"/>
      <c r="V11" s="58"/>
      <c r="W11" s="58"/>
      <c r="X11" s="58"/>
      <c r="Y11" s="58"/>
      <c r="Z11" s="47">
        <f>SUM(AA11:AK11)</f>
        <v>1.04</v>
      </c>
      <c r="AA11" s="58">
        <v>0.82</v>
      </c>
      <c r="AB11" s="58"/>
      <c r="AC11" s="58">
        <v>0.22</v>
      </c>
      <c r="AD11" s="58"/>
      <c r="AE11" s="58"/>
      <c r="AF11" s="58"/>
      <c r="AG11" s="58"/>
      <c r="AH11" s="58"/>
      <c r="AI11" s="58"/>
      <c r="AJ11" s="58"/>
      <c r="AK11" s="58"/>
      <c r="AL11" s="58"/>
      <c r="AM11" s="58"/>
      <c r="AN11" s="58"/>
      <c r="AO11" s="58">
        <v>0.64</v>
      </c>
      <c r="AP11" s="58"/>
      <c r="AQ11" s="58"/>
      <c r="AR11" s="58"/>
      <c r="AS11" s="58"/>
      <c r="AT11" s="58"/>
      <c r="AU11" s="58"/>
      <c r="AV11" s="58"/>
      <c r="AW11" s="58"/>
      <c r="AX11" s="58"/>
      <c r="AY11" s="58"/>
      <c r="AZ11" s="58"/>
      <c r="BA11" s="58"/>
      <c r="BB11" s="58"/>
      <c r="BC11" s="58"/>
      <c r="BD11" s="16">
        <f>SUM(E11,Q11,BC11)</f>
        <v>1.6800000000000002</v>
      </c>
      <c r="BE11" s="16">
        <f>G60-BD11</f>
        <v>-1.6800000000000002</v>
      </c>
      <c r="BF11" s="16">
        <f>SUM(D11,BE11)</f>
        <v>74.559999999999988</v>
      </c>
      <c r="BH11" s="11"/>
    </row>
    <row r="12" spans="1:60" ht="20.25" customHeight="1">
      <c r="A12" s="14" t="s">
        <v>371</v>
      </c>
      <c r="B12" s="17" t="s">
        <v>372</v>
      </c>
      <c r="C12" s="6" t="s">
        <v>305</v>
      </c>
      <c r="D12" s="151">
        <v>13.72</v>
      </c>
      <c r="E12" s="39">
        <f>SUM(G12,I12:P12)</f>
        <v>0</v>
      </c>
      <c r="F12" s="58"/>
      <c r="G12" s="58"/>
      <c r="H12" s="54">
        <f>$D12-$BD12</f>
        <v>12.55</v>
      </c>
      <c r="I12" s="58"/>
      <c r="J12" s="58"/>
      <c r="K12" s="58"/>
      <c r="L12" s="58"/>
      <c r="M12" s="58"/>
      <c r="N12" s="58"/>
      <c r="O12" s="58"/>
      <c r="P12" s="58"/>
      <c r="Q12" s="47">
        <f t="shared" ref="Q12:Q17" si="3">SUM(R12:Z12,AL12:BB12)</f>
        <v>1.17</v>
      </c>
      <c r="R12" s="58"/>
      <c r="S12" s="58"/>
      <c r="T12" s="58"/>
      <c r="U12" s="58"/>
      <c r="V12" s="58"/>
      <c r="W12" s="58"/>
      <c r="X12" s="58"/>
      <c r="Y12" s="58"/>
      <c r="Z12" s="47">
        <f t="shared" ref="Z12:Z29" si="4">SUM(AA12:AK12)</f>
        <v>0.42000000000000004</v>
      </c>
      <c r="AA12" s="58">
        <v>0.4</v>
      </c>
      <c r="AB12" s="58">
        <v>0.02</v>
      </c>
      <c r="AC12" s="58"/>
      <c r="AD12" s="58"/>
      <c r="AE12" s="58"/>
      <c r="AF12" s="58"/>
      <c r="AG12" s="58"/>
      <c r="AH12" s="58"/>
      <c r="AI12" s="58"/>
      <c r="AJ12" s="58"/>
      <c r="AK12" s="58"/>
      <c r="AL12" s="58"/>
      <c r="AM12" s="58"/>
      <c r="AN12" s="58"/>
      <c r="AO12" s="58">
        <v>0.75</v>
      </c>
      <c r="AP12" s="58"/>
      <c r="AQ12" s="58"/>
      <c r="AR12" s="58"/>
      <c r="AS12" s="58"/>
      <c r="AT12" s="58"/>
      <c r="AU12" s="58"/>
      <c r="AV12" s="58"/>
      <c r="AW12" s="58"/>
      <c r="AX12" s="58"/>
      <c r="AY12" s="58"/>
      <c r="AZ12" s="58"/>
      <c r="BA12" s="58"/>
      <c r="BB12" s="58"/>
      <c r="BC12" s="58">
        <v>0</v>
      </c>
      <c r="BD12" s="16">
        <f t="shared" ref="BD12:BD20" si="5">SUM(E12,Q12,BC12)</f>
        <v>1.17</v>
      </c>
      <c r="BE12" s="16">
        <f>H60-BD12</f>
        <v>-1.17</v>
      </c>
      <c r="BF12" s="16">
        <f t="shared" ref="BF12:BF20" si="6">SUM(D12,BE12)</f>
        <v>12.55</v>
      </c>
      <c r="BH12" s="11"/>
    </row>
    <row r="13" spans="1:60" ht="20.25" customHeight="1">
      <c r="A13" s="14" t="s">
        <v>373</v>
      </c>
      <c r="B13" s="17" t="s">
        <v>374</v>
      </c>
      <c r="C13" s="6"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1"/>
    </row>
    <row r="14" spans="1:60" ht="20.25" customHeight="1">
      <c r="A14" s="15" t="s">
        <v>375</v>
      </c>
      <c r="B14" s="14" t="s">
        <v>376</v>
      </c>
      <c r="C14" s="6" t="s">
        <v>307</v>
      </c>
      <c r="D14" s="151">
        <v>199.34</v>
      </c>
      <c r="E14" s="39">
        <f>SUM(F14:G14,K14:P14)</f>
        <v>0</v>
      </c>
      <c r="F14" s="58"/>
      <c r="G14" s="58"/>
      <c r="H14" s="58"/>
      <c r="I14" s="58"/>
      <c r="J14" s="54">
        <f>$D14-$BD14</f>
        <v>197.62</v>
      </c>
      <c r="K14" s="58"/>
      <c r="L14" s="58"/>
      <c r="M14" s="58"/>
      <c r="N14" s="58"/>
      <c r="O14" s="58"/>
      <c r="P14" s="58"/>
      <c r="Q14" s="47">
        <f t="shared" si="3"/>
        <v>1.7200000000000002</v>
      </c>
      <c r="R14" s="58"/>
      <c r="S14" s="58"/>
      <c r="T14" s="58"/>
      <c r="U14" s="58"/>
      <c r="V14" s="58"/>
      <c r="W14" s="58"/>
      <c r="X14" s="58"/>
      <c r="Y14" s="58"/>
      <c r="Z14" s="47">
        <f t="shared" si="4"/>
        <v>0.52</v>
      </c>
      <c r="AA14" s="58">
        <v>0.12</v>
      </c>
      <c r="AB14" s="58"/>
      <c r="AC14" s="58">
        <v>0.4</v>
      </c>
      <c r="AD14" s="58"/>
      <c r="AE14" s="58"/>
      <c r="AF14" s="58"/>
      <c r="AG14" s="58"/>
      <c r="AH14" s="58"/>
      <c r="AI14" s="58"/>
      <c r="AJ14" s="58"/>
      <c r="AK14" s="58"/>
      <c r="AL14" s="58"/>
      <c r="AM14" s="58"/>
      <c r="AN14" s="58"/>
      <c r="AO14" s="58">
        <v>0.6</v>
      </c>
      <c r="AP14" s="58"/>
      <c r="AQ14" s="58"/>
      <c r="AR14" s="58"/>
      <c r="AS14" s="58"/>
      <c r="AT14" s="58"/>
      <c r="AU14" s="58">
        <v>0.6</v>
      </c>
      <c r="AV14" s="58"/>
      <c r="AW14" s="58"/>
      <c r="AX14" s="58"/>
      <c r="AY14" s="58"/>
      <c r="AZ14" s="58"/>
      <c r="BA14" s="58"/>
      <c r="BB14" s="58"/>
      <c r="BC14" s="58">
        <v>0</v>
      </c>
      <c r="BD14" s="16">
        <f t="shared" si="5"/>
        <v>1.7200000000000002</v>
      </c>
      <c r="BE14" s="16">
        <f>J60-BD14</f>
        <v>-1.7200000000000002</v>
      </c>
      <c r="BF14" s="16">
        <f t="shared" si="6"/>
        <v>197.62</v>
      </c>
      <c r="BH14" s="11"/>
    </row>
    <row r="15" spans="1:60" ht="20.25" customHeight="1">
      <c r="A15" s="15" t="s">
        <v>377</v>
      </c>
      <c r="B15" s="18" t="s">
        <v>378</v>
      </c>
      <c r="C15" s="6" t="s">
        <v>308</v>
      </c>
      <c r="D15" s="151">
        <v>956.78</v>
      </c>
      <c r="E15" s="39">
        <f>SUM(F15:J15,L15:P15)</f>
        <v>0</v>
      </c>
      <c r="F15" s="58"/>
      <c r="G15" s="58"/>
      <c r="H15" s="58"/>
      <c r="I15" s="58"/>
      <c r="J15" s="58"/>
      <c r="K15" s="54">
        <f>$D15-$BD15</f>
        <v>946.53</v>
      </c>
      <c r="L15" s="58"/>
      <c r="M15" s="58"/>
      <c r="N15" s="58"/>
      <c r="O15" s="58"/>
      <c r="P15" s="58"/>
      <c r="Q15" s="47">
        <f t="shared" si="3"/>
        <v>10.249999999999998</v>
      </c>
      <c r="R15" s="58"/>
      <c r="S15" s="58"/>
      <c r="T15" s="58"/>
      <c r="U15" s="58"/>
      <c r="V15" s="58"/>
      <c r="W15" s="58">
        <v>1.1299999999999999</v>
      </c>
      <c r="X15" s="58">
        <v>1.5</v>
      </c>
      <c r="Y15" s="58"/>
      <c r="Z15" s="47">
        <f t="shared" si="4"/>
        <v>3.65</v>
      </c>
      <c r="AA15" s="58">
        <v>2.29</v>
      </c>
      <c r="AB15" s="58">
        <v>0.2</v>
      </c>
      <c r="AC15" s="58">
        <v>0.63</v>
      </c>
      <c r="AD15" s="58"/>
      <c r="AE15" s="58">
        <v>0.03</v>
      </c>
      <c r="AF15" s="58"/>
      <c r="AG15" s="58">
        <v>0.35</v>
      </c>
      <c r="AH15" s="58">
        <v>0.15</v>
      </c>
      <c r="AI15" s="58"/>
      <c r="AJ15" s="58"/>
      <c r="AK15" s="58"/>
      <c r="AL15" s="58"/>
      <c r="AM15" s="58"/>
      <c r="AN15" s="58">
        <v>0.02</v>
      </c>
      <c r="AO15" s="58">
        <v>3.85</v>
      </c>
      <c r="AP15" s="58"/>
      <c r="AQ15" s="58">
        <v>0.1</v>
      </c>
      <c r="AR15" s="58"/>
      <c r="AS15" s="58"/>
      <c r="AT15" s="58"/>
      <c r="AU15" s="58"/>
      <c r="AV15" s="58"/>
      <c r="AW15" s="58"/>
      <c r="AX15" s="58"/>
      <c r="AY15" s="58"/>
      <c r="AZ15" s="58"/>
      <c r="BA15" s="58"/>
      <c r="BB15" s="58"/>
      <c r="BC15" s="58">
        <v>0</v>
      </c>
      <c r="BD15" s="16">
        <f t="shared" si="5"/>
        <v>10.249999999999998</v>
      </c>
      <c r="BE15" s="16">
        <f>K60-BD15</f>
        <v>126.05000000000001</v>
      </c>
      <c r="BF15" s="16">
        <f t="shared" si="6"/>
        <v>1082.83</v>
      </c>
      <c r="BH15" s="11"/>
    </row>
    <row r="16" spans="1:60" ht="20.25" customHeight="1">
      <c r="A16" s="15" t="s">
        <v>379</v>
      </c>
      <c r="B16" s="15" t="s">
        <v>380</v>
      </c>
      <c r="C16" s="7" t="s">
        <v>309</v>
      </c>
      <c r="D16" s="152">
        <v>598.01</v>
      </c>
      <c r="E16" s="39">
        <f>SUM(F16:K16,M16:P16)</f>
        <v>0</v>
      </c>
      <c r="F16" s="58"/>
      <c r="G16" s="58"/>
      <c r="H16" s="58"/>
      <c r="I16" s="58"/>
      <c r="J16" s="58"/>
      <c r="K16" s="58"/>
      <c r="L16" s="54">
        <f>$D16-$BD16</f>
        <v>598.01</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598.01</v>
      </c>
      <c r="BH16" s="11"/>
    </row>
    <row r="17" spans="1:60" ht="20.25" customHeight="1">
      <c r="A17" s="15" t="s">
        <v>381</v>
      </c>
      <c r="B17" s="14" t="s">
        <v>382</v>
      </c>
      <c r="C17" s="6"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1"/>
    </row>
    <row r="18" spans="1:60" ht="20.25" customHeight="1">
      <c r="A18" s="14" t="s">
        <v>383</v>
      </c>
      <c r="B18" s="19" t="s">
        <v>384</v>
      </c>
      <c r="C18" s="7" t="s">
        <v>311</v>
      </c>
      <c r="D18" s="152">
        <v>818.73</v>
      </c>
      <c r="E18" s="39">
        <f>SUM(F18:M18,O18:P18)</f>
        <v>136.30000000000001</v>
      </c>
      <c r="F18" s="58"/>
      <c r="G18" s="58"/>
      <c r="H18" s="58"/>
      <c r="I18" s="58"/>
      <c r="J18" s="58"/>
      <c r="K18" s="58">
        <v>136.30000000000001</v>
      </c>
      <c r="L18" s="58"/>
      <c r="M18" s="58"/>
      <c r="N18" s="54">
        <f>$D18-$BD18</f>
        <v>677.83</v>
      </c>
      <c r="O18" s="58"/>
      <c r="P18" s="58"/>
      <c r="Q18" s="47">
        <f>SUM(R18:Z18,AL18:BB18)</f>
        <v>4.5999999999999996</v>
      </c>
      <c r="R18" s="58"/>
      <c r="S18" s="58"/>
      <c r="T18" s="58"/>
      <c r="U18" s="58"/>
      <c r="V18" s="58"/>
      <c r="W18" s="58">
        <v>1.06</v>
      </c>
      <c r="X18" s="58"/>
      <c r="Y18" s="58"/>
      <c r="Z18" s="47">
        <f t="shared" si="4"/>
        <v>1.7599999999999998</v>
      </c>
      <c r="AA18" s="58">
        <v>0.38</v>
      </c>
      <c r="AB18" s="58">
        <v>0.3</v>
      </c>
      <c r="AC18" s="58">
        <v>0.57999999999999996</v>
      </c>
      <c r="AD18" s="58"/>
      <c r="AE18" s="58"/>
      <c r="AF18" s="58"/>
      <c r="AG18" s="58">
        <v>0.3</v>
      </c>
      <c r="AH18" s="58">
        <v>0.15</v>
      </c>
      <c r="AI18" s="58"/>
      <c r="AJ18" s="58"/>
      <c r="AK18" s="58">
        <v>0.05</v>
      </c>
      <c r="AL18" s="58"/>
      <c r="AM18" s="58"/>
      <c r="AN18" s="58"/>
      <c r="AO18" s="58">
        <v>0.3</v>
      </c>
      <c r="AP18" s="58"/>
      <c r="AQ18" s="58"/>
      <c r="AR18" s="58"/>
      <c r="AS18" s="58"/>
      <c r="AT18" s="58"/>
      <c r="AU18" s="58">
        <v>1.48</v>
      </c>
      <c r="AV18" s="58"/>
      <c r="AW18" s="58"/>
      <c r="AX18" s="58"/>
      <c r="AY18" s="58"/>
      <c r="AZ18" s="58"/>
      <c r="BA18" s="58"/>
      <c r="BB18" s="58"/>
      <c r="BC18" s="58">
        <v>0</v>
      </c>
      <c r="BD18" s="16">
        <f t="shared" si="5"/>
        <v>140.9</v>
      </c>
      <c r="BE18" s="16">
        <f>N60-BD18</f>
        <v>-140.9</v>
      </c>
      <c r="BF18" s="16">
        <f t="shared" si="6"/>
        <v>677.83</v>
      </c>
      <c r="BH18" s="11"/>
    </row>
    <row r="19" spans="1:60" ht="20.25" customHeight="1">
      <c r="A19" s="18" t="s">
        <v>385</v>
      </c>
      <c r="B19" s="14" t="s">
        <v>386</v>
      </c>
      <c r="C19" s="6" t="s">
        <v>312</v>
      </c>
      <c r="D19" s="152">
        <v>10.87</v>
      </c>
      <c r="E19" s="39">
        <f>SUM(F19:N19,P19)</f>
        <v>0</v>
      </c>
      <c r="F19" s="58"/>
      <c r="G19" s="58"/>
      <c r="H19" s="58"/>
      <c r="I19" s="58"/>
      <c r="J19" s="58"/>
      <c r="K19" s="58"/>
      <c r="L19" s="58"/>
      <c r="M19" s="58"/>
      <c r="N19" s="58"/>
      <c r="O19" s="54">
        <f>$D19-$BD19</f>
        <v>10.719999999999999</v>
      </c>
      <c r="P19" s="58"/>
      <c r="Q19" s="47">
        <f>SUM(R19:Z19,AL19:BB19)</f>
        <v>0.15</v>
      </c>
      <c r="R19" s="58"/>
      <c r="S19" s="58"/>
      <c r="T19" s="58"/>
      <c r="U19" s="58"/>
      <c r="V19" s="58"/>
      <c r="W19" s="58"/>
      <c r="X19" s="58"/>
      <c r="Y19" s="58"/>
      <c r="Z19" s="47">
        <f t="shared" si="4"/>
        <v>0</v>
      </c>
      <c r="AA19" s="58"/>
      <c r="AB19" s="58"/>
      <c r="AC19" s="58"/>
      <c r="AD19" s="58"/>
      <c r="AE19" s="58"/>
      <c r="AF19" s="58"/>
      <c r="AG19" s="58"/>
      <c r="AH19" s="58"/>
      <c r="AI19" s="58"/>
      <c r="AJ19" s="58"/>
      <c r="AK19" s="58"/>
      <c r="AL19" s="58"/>
      <c r="AM19" s="58"/>
      <c r="AN19" s="58"/>
      <c r="AO19" s="58">
        <v>0.15</v>
      </c>
      <c r="AP19" s="58"/>
      <c r="AQ19" s="58"/>
      <c r="AR19" s="58"/>
      <c r="AS19" s="58"/>
      <c r="AT19" s="58"/>
      <c r="AU19" s="58"/>
      <c r="AV19" s="58"/>
      <c r="AW19" s="58"/>
      <c r="AX19" s="58"/>
      <c r="AY19" s="58"/>
      <c r="AZ19" s="58"/>
      <c r="BA19" s="58"/>
      <c r="BB19" s="58"/>
      <c r="BC19" s="58">
        <v>0</v>
      </c>
      <c r="BD19" s="16">
        <f t="shared" si="5"/>
        <v>0.15</v>
      </c>
      <c r="BE19" s="16">
        <f>O60-BD19</f>
        <v>-0.15</v>
      </c>
      <c r="BF19" s="16">
        <f t="shared" si="6"/>
        <v>10.719999999999999</v>
      </c>
      <c r="BH19" s="11"/>
    </row>
    <row r="20" spans="1:60" ht="20.25" customHeight="1">
      <c r="A20" s="15" t="s">
        <v>387</v>
      </c>
      <c r="B20" s="15" t="s">
        <v>388</v>
      </c>
      <c r="C20" s="6"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0</v>
      </c>
      <c r="BF20" s="16">
        <f t="shared" si="6"/>
        <v>0</v>
      </c>
      <c r="BH20" s="11"/>
    </row>
    <row r="21" spans="1:60" s="10" customFormat="1" ht="20.25" customHeight="1">
      <c r="A21" s="12">
        <v>2</v>
      </c>
      <c r="B21" s="13" t="s">
        <v>389</v>
      </c>
      <c r="C21" s="5" t="s">
        <v>314</v>
      </c>
      <c r="D21" s="38">
        <f>SUM(D22:D30,D42:D58)</f>
        <v>156.59</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156.59</v>
      </c>
      <c r="R21" s="46">
        <f>SUM(R23:R30,R42:R58)</f>
        <v>0</v>
      </c>
      <c r="S21" s="46">
        <f>SUM(S22,S24:S30,S42:S58)</f>
        <v>0.18</v>
      </c>
      <c r="T21" s="46">
        <f>SUM(T22:T23,T25:T30,T42:T58)</f>
        <v>0</v>
      </c>
      <c r="U21" s="46">
        <f>SUM(U22:U24,U26:U30,U42:U58)</f>
        <v>0</v>
      </c>
      <c r="V21" s="46">
        <f>SUM(V22:V25,V27:V30,V42:V58)</f>
        <v>0</v>
      </c>
      <c r="W21" s="46">
        <f>SUM(W22:W26,W28:W30,W42:W58)</f>
        <v>0</v>
      </c>
      <c r="X21" s="46">
        <f>SUM(X22:X27,X29:X30,X42:X58)</f>
        <v>0</v>
      </c>
      <c r="Y21" s="46">
        <f>SUM(Y22:Y28,Y30,Y42:Y58)</f>
        <v>0</v>
      </c>
      <c r="Z21" s="47">
        <f t="shared" si="4"/>
        <v>0.01</v>
      </c>
      <c r="AA21" s="46">
        <f t="shared" ref="AA21:AK21" si="8">SUM(AA22:AA30,AA42:AA58)</f>
        <v>0</v>
      </c>
      <c r="AB21" s="46">
        <f t="shared" si="8"/>
        <v>0</v>
      </c>
      <c r="AC21" s="46">
        <f t="shared" si="8"/>
        <v>0.01</v>
      </c>
      <c r="AD21" s="46">
        <f t="shared" si="8"/>
        <v>0</v>
      </c>
      <c r="AE21" s="46">
        <f t="shared" si="8"/>
        <v>0</v>
      </c>
      <c r="AF21" s="46">
        <f t="shared" si="8"/>
        <v>0</v>
      </c>
      <c r="AG21" s="46">
        <f t="shared" si="8"/>
        <v>0</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19.569999999999997</v>
      </c>
      <c r="BF21" s="149">
        <f>SUM(BF22:BF30,BF42:BF58)</f>
        <v>176.16</v>
      </c>
      <c r="BH21" s="11"/>
    </row>
    <row r="22" spans="1:60" ht="20.25" customHeight="1">
      <c r="A22" s="20" t="s">
        <v>390</v>
      </c>
      <c r="B22" s="18" t="s">
        <v>391</v>
      </c>
      <c r="C22" s="6"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1"/>
    </row>
    <row r="23" spans="1:60" ht="20.25" customHeight="1">
      <c r="A23" s="15" t="s">
        <v>392</v>
      </c>
      <c r="B23" s="15" t="s">
        <v>393</v>
      </c>
      <c r="C23" s="6"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0.18</v>
      </c>
      <c r="BF23" s="16">
        <f t="shared" si="9"/>
        <v>0.18</v>
      </c>
      <c r="BH23" s="11"/>
    </row>
    <row r="24" spans="1:60" ht="20.25" customHeight="1">
      <c r="A24" s="15" t="s">
        <v>394</v>
      </c>
      <c r="B24" s="18" t="s">
        <v>395</v>
      </c>
      <c r="C24" s="6"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1"/>
    </row>
    <row r="25" spans="1:60" ht="20.25" customHeight="1">
      <c r="A25" s="15" t="s">
        <v>396</v>
      </c>
      <c r="B25" s="14" t="s">
        <v>397</v>
      </c>
      <c r="C25" s="6"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1"/>
    </row>
    <row r="26" spans="1:60" ht="20.25" customHeight="1">
      <c r="A26" s="15" t="s">
        <v>398</v>
      </c>
      <c r="B26" s="18" t="s">
        <v>399</v>
      </c>
      <c r="C26" s="6"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1"/>
    </row>
    <row r="27" spans="1:60" ht="20.25" customHeight="1">
      <c r="A27" s="15" t="s">
        <v>400</v>
      </c>
      <c r="B27" s="14" t="s">
        <v>401</v>
      </c>
      <c r="C27" s="6" t="s">
        <v>320</v>
      </c>
      <c r="D27" s="202">
        <v>0.36</v>
      </c>
      <c r="E27" s="39">
        <f t="shared" si="10"/>
        <v>0</v>
      </c>
      <c r="F27" s="58"/>
      <c r="G27" s="58"/>
      <c r="H27" s="58"/>
      <c r="I27" s="58"/>
      <c r="J27" s="58"/>
      <c r="K27" s="58"/>
      <c r="L27" s="58"/>
      <c r="M27" s="58"/>
      <c r="N27" s="58"/>
      <c r="O27" s="58"/>
      <c r="P27" s="58"/>
      <c r="Q27" s="47">
        <f>SUM(R27:V27,X27:Z27,AL27:BB27)</f>
        <v>0</v>
      </c>
      <c r="R27" s="58"/>
      <c r="S27" s="58"/>
      <c r="T27" s="58"/>
      <c r="U27" s="58"/>
      <c r="V27" s="58"/>
      <c r="W27" s="54">
        <f>$D27-$BD27</f>
        <v>0.36</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2.19</v>
      </c>
      <c r="BF27" s="16">
        <f t="shared" si="9"/>
        <v>2.5499999999999998</v>
      </c>
      <c r="BH27" s="11"/>
    </row>
    <row r="28" spans="1:60" ht="20.25" customHeight="1">
      <c r="A28" s="15" t="s">
        <v>402</v>
      </c>
      <c r="B28" s="18" t="s">
        <v>403</v>
      </c>
      <c r="C28" s="6" t="s">
        <v>321</v>
      </c>
      <c r="D28" s="58"/>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1.5</v>
      </c>
      <c r="BF28" s="16">
        <f t="shared" si="9"/>
        <v>1.5</v>
      </c>
      <c r="BH28" s="11"/>
    </row>
    <row r="29" spans="1:60" ht="20.25" customHeight="1">
      <c r="A29" s="15" t="s">
        <v>404</v>
      </c>
      <c r="B29" s="18" t="s">
        <v>405</v>
      </c>
      <c r="C29" s="6" t="s">
        <v>322</v>
      </c>
      <c r="D29" s="58"/>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0</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0</v>
      </c>
      <c r="BF29" s="16">
        <f t="shared" si="9"/>
        <v>0</v>
      </c>
      <c r="BH29" s="11"/>
    </row>
    <row r="30" spans="1:60" ht="28.15" customHeight="1">
      <c r="A30" s="21" t="s">
        <v>406</v>
      </c>
      <c r="B30" s="22" t="s">
        <v>407</v>
      </c>
      <c r="C30" s="23" t="s">
        <v>323</v>
      </c>
      <c r="D30" s="39">
        <f>SUM(D31:D41)</f>
        <v>43.59</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0.19</v>
      </c>
      <c r="R30" s="47">
        <f>SUM(R31:R41)</f>
        <v>0</v>
      </c>
      <c r="S30" s="47">
        <f t="shared" ref="S30:Y30" si="13">SUM(S31:S41)</f>
        <v>0.18</v>
      </c>
      <c r="T30" s="47">
        <f t="shared" si="13"/>
        <v>0</v>
      </c>
      <c r="U30" s="47">
        <f t="shared" si="13"/>
        <v>0</v>
      </c>
      <c r="V30" s="47">
        <f t="shared" si="13"/>
        <v>0</v>
      </c>
      <c r="W30" s="47">
        <f t="shared" si="13"/>
        <v>0</v>
      </c>
      <c r="X30" s="47">
        <f t="shared" si="13"/>
        <v>0</v>
      </c>
      <c r="Y30" s="47">
        <f t="shared" si="13"/>
        <v>0</v>
      </c>
      <c r="Z30" s="54">
        <f>$D30-$BD30</f>
        <v>43.400000000000006</v>
      </c>
      <c r="AA30" s="47">
        <f>SUM(AA32:AA41)</f>
        <v>0</v>
      </c>
      <c r="AB30" s="47">
        <f>SUM(AB31,AB33:AB41)</f>
        <v>0</v>
      </c>
      <c r="AC30" s="47">
        <f>SUM(AC31:AC32,AC34:AC41)</f>
        <v>0.01</v>
      </c>
      <c r="AD30" s="47">
        <f>SUM(AD31:AD33,AD35:AD41)</f>
        <v>0</v>
      </c>
      <c r="AE30" s="47">
        <f>SUM(AE31:AE34,AE36:AE41)</f>
        <v>0</v>
      </c>
      <c r="AF30" s="47">
        <f>SUM(AF31:AF35,AF37:AF41)</f>
        <v>0</v>
      </c>
      <c r="AG30" s="47">
        <f>SUM(AG31:AG36,AG38:AG41)</f>
        <v>0</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0.19</v>
      </c>
      <c r="BE30" s="16">
        <f>Z60-BD30</f>
        <v>7.2099999999999991</v>
      </c>
      <c r="BF30" s="16">
        <f>SUM(BF31:BF41)</f>
        <v>50.800000000000004</v>
      </c>
      <c r="BH30" s="11"/>
    </row>
    <row r="31" spans="1:60" ht="20.25" customHeight="1">
      <c r="A31" s="15" t="s">
        <v>408</v>
      </c>
      <c r="B31" s="18" t="s">
        <v>409</v>
      </c>
      <c r="C31" s="6" t="s">
        <v>324</v>
      </c>
      <c r="D31" s="202">
        <v>35.81</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35.81</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4.01</v>
      </c>
      <c r="BF31" s="16">
        <f t="shared" ref="BF31:BF59" si="17">SUM(D31,BE31)</f>
        <v>39.82</v>
      </c>
      <c r="BH31" s="11"/>
    </row>
    <row r="32" spans="1:60" ht="20.25" customHeight="1">
      <c r="A32" s="15" t="s">
        <v>410</v>
      </c>
      <c r="B32" s="14" t="s">
        <v>411</v>
      </c>
      <c r="C32" s="24" t="s">
        <v>325</v>
      </c>
      <c r="D32" s="202">
        <v>1.4</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1.4</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0.52</v>
      </c>
      <c r="BF32" s="16">
        <f t="shared" si="17"/>
        <v>1.92</v>
      </c>
      <c r="BH32" s="11"/>
    </row>
    <row r="33" spans="1:60" ht="20.25" customHeight="1">
      <c r="A33" s="15" t="s">
        <v>412</v>
      </c>
      <c r="B33" s="14" t="s">
        <v>413</v>
      </c>
      <c r="C33" s="6" t="s">
        <v>326</v>
      </c>
      <c r="D33" s="58"/>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0</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1.84</v>
      </c>
      <c r="BF33" s="16">
        <f t="shared" si="17"/>
        <v>1.84</v>
      </c>
      <c r="BH33" s="11"/>
    </row>
    <row r="34" spans="1:60" ht="20.25" customHeight="1">
      <c r="A34" s="15" t="s">
        <v>414</v>
      </c>
      <c r="B34" s="14" t="s">
        <v>415</v>
      </c>
      <c r="C34" s="6" t="s">
        <v>327</v>
      </c>
      <c r="D34" s="203">
        <v>0.03</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0.03</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0.03</v>
      </c>
      <c r="BH34" s="11"/>
    </row>
    <row r="35" spans="1:60" ht="20.25" customHeight="1">
      <c r="A35" s="15" t="s">
        <v>416</v>
      </c>
      <c r="B35" s="14" t="s">
        <v>417</v>
      </c>
      <c r="C35" s="6" t="s">
        <v>328</v>
      </c>
      <c r="D35" s="202">
        <v>1.34</v>
      </c>
      <c r="E35" s="39">
        <f t="shared" si="15"/>
        <v>0</v>
      </c>
      <c r="F35" s="58"/>
      <c r="G35" s="58"/>
      <c r="H35" s="58"/>
      <c r="I35" s="58"/>
      <c r="J35" s="58"/>
      <c r="K35" s="58"/>
      <c r="L35" s="58"/>
      <c r="M35" s="58"/>
      <c r="N35" s="58"/>
      <c r="O35" s="58"/>
      <c r="P35" s="58"/>
      <c r="Q35" s="47">
        <f t="shared" ref="Q35:Q41" si="18">SUM(R35:Z35,AL35:BB35)</f>
        <v>0.01</v>
      </c>
      <c r="R35" s="58"/>
      <c r="S35" s="58"/>
      <c r="T35" s="58"/>
      <c r="U35" s="58"/>
      <c r="V35" s="58"/>
      <c r="W35" s="58"/>
      <c r="X35" s="58"/>
      <c r="Y35" s="58"/>
      <c r="Z35" s="47">
        <f>SUM(AA35:AD35,AF35:AK35)</f>
        <v>0.01</v>
      </c>
      <c r="AA35" s="58"/>
      <c r="AB35" s="58"/>
      <c r="AC35" s="58">
        <v>0.01</v>
      </c>
      <c r="AD35" s="58"/>
      <c r="AE35" s="54">
        <f>$D35-$BD35</f>
        <v>1.33</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0.01</v>
      </c>
      <c r="BE35" s="16">
        <f>AE$60-BD35</f>
        <v>1.9999999999999997E-2</v>
      </c>
      <c r="BF35" s="16">
        <f t="shared" si="17"/>
        <v>1.36</v>
      </c>
      <c r="BH35" s="11"/>
    </row>
    <row r="36" spans="1:60" ht="20.25" customHeight="1">
      <c r="A36" s="15" t="s">
        <v>418</v>
      </c>
      <c r="B36" s="14" t="s">
        <v>419</v>
      </c>
      <c r="C36" s="6" t="s">
        <v>329</v>
      </c>
      <c r="D36" s="202">
        <v>0.18</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0.18</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0.18</v>
      </c>
      <c r="BH36" s="11"/>
    </row>
    <row r="37" spans="1:60" ht="20.25" customHeight="1">
      <c r="A37" s="15" t="s">
        <v>420</v>
      </c>
      <c r="B37" s="14" t="s">
        <v>421</v>
      </c>
      <c r="C37" s="6" t="s">
        <v>330</v>
      </c>
      <c r="D37" s="202">
        <v>3.25</v>
      </c>
      <c r="E37" s="39">
        <f t="shared" si="15"/>
        <v>0</v>
      </c>
      <c r="F37" s="58"/>
      <c r="G37" s="58"/>
      <c r="H37" s="58"/>
      <c r="I37" s="58"/>
      <c r="J37" s="58"/>
      <c r="K37" s="58"/>
      <c r="L37" s="58"/>
      <c r="M37" s="58"/>
      <c r="N37" s="58"/>
      <c r="O37" s="58"/>
      <c r="P37" s="58"/>
      <c r="Q37" s="47">
        <f t="shared" si="18"/>
        <v>0.18</v>
      </c>
      <c r="R37" s="58"/>
      <c r="S37" s="58">
        <v>0.18</v>
      </c>
      <c r="T37" s="58"/>
      <c r="U37" s="58"/>
      <c r="V37" s="58"/>
      <c r="W37" s="58"/>
      <c r="X37" s="58"/>
      <c r="Y37" s="58"/>
      <c r="Z37" s="47">
        <f>SUM(AA37:AF37,AH37:AK37)</f>
        <v>0</v>
      </c>
      <c r="AA37" s="58"/>
      <c r="AB37" s="58"/>
      <c r="AC37" s="58"/>
      <c r="AD37" s="58"/>
      <c r="AE37" s="58"/>
      <c r="AF37" s="58"/>
      <c r="AG37" s="54">
        <f>$D37-$BD37</f>
        <v>3.07</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0.18</v>
      </c>
      <c r="BE37" s="16">
        <f>AG$60-BD37</f>
        <v>0.46999999999999992</v>
      </c>
      <c r="BF37" s="16">
        <f t="shared" si="17"/>
        <v>3.7199999999999998</v>
      </c>
      <c r="BH37" s="11"/>
    </row>
    <row r="38" spans="1:60" ht="20.25" customHeight="1">
      <c r="A38" s="15" t="s">
        <v>422</v>
      </c>
      <c r="B38" s="14" t="s">
        <v>423</v>
      </c>
      <c r="C38" s="6" t="s">
        <v>331</v>
      </c>
      <c r="D38" s="202">
        <v>1.01</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1.01</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0.3</v>
      </c>
      <c r="BF38" s="16">
        <f t="shared" si="17"/>
        <v>1.31</v>
      </c>
      <c r="BH38" s="11"/>
    </row>
    <row r="39" spans="1:60" ht="20.25" customHeight="1">
      <c r="A39" s="15" t="s">
        <v>424</v>
      </c>
      <c r="B39" s="14" t="s">
        <v>425</v>
      </c>
      <c r="C39" s="6"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1"/>
    </row>
    <row r="40" spans="1:60" ht="20.25" customHeight="1">
      <c r="A40" s="15" t="s">
        <v>426</v>
      </c>
      <c r="B40" s="14" t="s">
        <v>427</v>
      </c>
      <c r="C40" s="6"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1"/>
    </row>
    <row r="41" spans="1:60" ht="20.25" customHeight="1">
      <c r="A41" s="15" t="s">
        <v>428</v>
      </c>
      <c r="B41" s="14" t="s">
        <v>429</v>
      </c>
      <c r="C41" s="6" t="s">
        <v>334</v>
      </c>
      <c r="D41" s="203">
        <v>0.56999999999999995</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0.56999999999999995</v>
      </c>
      <c r="AL41" s="58"/>
      <c r="AM41" s="58"/>
      <c r="AN41" s="58"/>
      <c r="AO41" s="58"/>
      <c r="AP41" s="58"/>
      <c r="AQ41" s="58"/>
      <c r="AR41" s="58"/>
      <c r="AS41" s="58"/>
      <c r="AT41" s="58"/>
      <c r="AU41" s="58"/>
      <c r="AV41" s="58"/>
      <c r="AW41" s="58"/>
      <c r="AX41" s="58"/>
      <c r="AY41" s="58"/>
      <c r="AZ41" s="58"/>
      <c r="BA41" s="58"/>
      <c r="BB41" s="58"/>
      <c r="BC41" s="58"/>
      <c r="BD41" s="16">
        <f t="shared" si="16"/>
        <v>0</v>
      </c>
      <c r="BE41" s="16">
        <f>AK$60-BD41</f>
        <v>0.05</v>
      </c>
      <c r="BF41" s="16">
        <f t="shared" si="17"/>
        <v>0.62</v>
      </c>
      <c r="BH41" s="11"/>
    </row>
    <row r="42" spans="1:60" ht="20.25" customHeight="1">
      <c r="A42" s="25" t="s">
        <v>430</v>
      </c>
      <c r="B42" s="26" t="s">
        <v>431</v>
      </c>
      <c r="C42" s="6"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v>
      </c>
      <c r="BF42" s="16">
        <f t="shared" si="17"/>
        <v>0</v>
      </c>
      <c r="BH42" s="11"/>
    </row>
    <row r="43" spans="1:60" ht="20.25" customHeight="1">
      <c r="A43" s="25" t="s">
        <v>432</v>
      </c>
      <c r="B43" s="15" t="s">
        <v>433</v>
      </c>
      <c r="C43" s="6"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1"/>
    </row>
    <row r="44" spans="1:60" ht="20.25" customHeight="1">
      <c r="A44" s="25" t="s">
        <v>434</v>
      </c>
      <c r="B44" s="18" t="s">
        <v>435</v>
      </c>
      <c r="C44" s="6"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0.02</v>
      </c>
      <c r="BF44" s="16">
        <f t="shared" si="17"/>
        <v>0.02</v>
      </c>
      <c r="BH44" s="11"/>
    </row>
    <row r="45" spans="1:60" ht="20.25" customHeight="1">
      <c r="A45" s="15" t="s">
        <v>436</v>
      </c>
      <c r="B45" s="18" t="s">
        <v>437</v>
      </c>
      <c r="C45" s="6" t="s">
        <v>338</v>
      </c>
      <c r="D45" s="202">
        <v>43.44</v>
      </c>
      <c r="E45" s="39">
        <f t="shared" si="15"/>
        <v>0</v>
      </c>
      <c r="F45" s="58"/>
      <c r="G45" s="58"/>
      <c r="H45" s="58"/>
      <c r="I45" s="58"/>
      <c r="J45" s="58"/>
      <c r="K45" s="58"/>
      <c r="L45" s="58"/>
      <c r="M45" s="58"/>
      <c r="N45" s="58"/>
      <c r="O45" s="58"/>
      <c r="P45" s="58"/>
      <c r="Q45" s="47">
        <f>SUM(R45:Z45,AL45:AN45,AP45:BB45)</f>
        <v>0</v>
      </c>
      <c r="R45" s="58"/>
      <c r="S45" s="58"/>
      <c r="T45" s="58"/>
      <c r="U45" s="58"/>
      <c r="V45" s="58"/>
      <c r="W45" s="58"/>
      <c r="X45" s="58"/>
      <c r="Y45" s="58"/>
      <c r="Z45" s="47">
        <f t="shared" si="19"/>
        <v>0</v>
      </c>
      <c r="AA45" s="58"/>
      <c r="AB45" s="58"/>
      <c r="AC45" s="58"/>
      <c r="AD45" s="58"/>
      <c r="AE45" s="58"/>
      <c r="AF45" s="58"/>
      <c r="AG45" s="58"/>
      <c r="AH45" s="58"/>
      <c r="AI45" s="58"/>
      <c r="AJ45" s="58"/>
      <c r="AK45" s="58"/>
      <c r="AL45" s="58"/>
      <c r="AM45" s="58"/>
      <c r="AN45" s="58"/>
      <c r="AO45" s="54">
        <f>$D45-$BD45</f>
        <v>43.44</v>
      </c>
      <c r="AP45" s="58"/>
      <c r="AQ45" s="58"/>
      <c r="AR45" s="58"/>
      <c r="AS45" s="58"/>
      <c r="AT45" s="58"/>
      <c r="AU45" s="58"/>
      <c r="AV45" s="58"/>
      <c r="AW45" s="58"/>
      <c r="AX45" s="58"/>
      <c r="AY45" s="58"/>
      <c r="AZ45" s="58"/>
      <c r="BA45" s="58"/>
      <c r="BB45" s="58"/>
      <c r="BC45" s="58">
        <v>0</v>
      </c>
      <c r="BD45" s="16">
        <f t="shared" si="16"/>
        <v>0</v>
      </c>
      <c r="BE45" s="16">
        <f>AO$60-BD45</f>
        <v>6.29</v>
      </c>
      <c r="BF45" s="16">
        <f t="shared" si="17"/>
        <v>49.73</v>
      </c>
      <c r="BH45" s="11"/>
    </row>
    <row r="46" spans="1:60" ht="20.25" customHeight="1">
      <c r="A46" s="15" t="s">
        <v>438</v>
      </c>
      <c r="B46" s="18" t="s">
        <v>439</v>
      </c>
      <c r="C46" s="6"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1"/>
    </row>
    <row r="47" spans="1:60" ht="20.25" customHeight="1">
      <c r="A47" s="14" t="s">
        <v>440</v>
      </c>
      <c r="B47" s="18" t="s">
        <v>441</v>
      </c>
      <c r="C47" s="6" t="s">
        <v>340</v>
      </c>
      <c r="D47" s="202">
        <v>0.22</v>
      </c>
      <c r="E47" s="39">
        <f t="shared" si="15"/>
        <v>0</v>
      </c>
      <c r="F47" s="58"/>
      <c r="G47" s="58"/>
      <c r="H47" s="58"/>
      <c r="I47" s="58"/>
      <c r="J47" s="58"/>
      <c r="K47" s="58"/>
      <c r="L47" s="58"/>
      <c r="M47" s="58"/>
      <c r="N47" s="58"/>
      <c r="O47" s="58"/>
      <c r="P47" s="58"/>
      <c r="Q47" s="47">
        <f>SUM(R47:Z47,AL47:AP47,AR47:BB47)</f>
        <v>0</v>
      </c>
      <c r="R47" s="58"/>
      <c r="S47" s="58"/>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0.22</v>
      </c>
      <c r="AR47" s="58"/>
      <c r="AS47" s="58"/>
      <c r="AT47" s="58"/>
      <c r="AU47" s="58"/>
      <c r="AV47" s="58"/>
      <c r="AW47" s="58"/>
      <c r="AX47" s="58"/>
      <c r="AY47" s="58"/>
      <c r="AZ47" s="58"/>
      <c r="BA47" s="58"/>
      <c r="BB47" s="58"/>
      <c r="BC47" s="58"/>
      <c r="BD47" s="16">
        <f t="shared" si="16"/>
        <v>0</v>
      </c>
      <c r="BE47" s="16">
        <f>AQ$60-BD47</f>
        <v>0.1</v>
      </c>
      <c r="BF47" s="16">
        <f t="shared" si="17"/>
        <v>0.32</v>
      </c>
      <c r="BH47" s="11"/>
    </row>
    <row r="48" spans="1:60" ht="20.25" customHeight="1">
      <c r="A48" s="14" t="s">
        <v>442</v>
      </c>
      <c r="B48" s="27" t="s">
        <v>443</v>
      </c>
      <c r="C48" s="6" t="s">
        <v>341</v>
      </c>
      <c r="D48" s="202">
        <v>0.05</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0.05</v>
      </c>
      <c r="AS48" s="58"/>
      <c r="AT48" s="58"/>
      <c r="AU48" s="58"/>
      <c r="AV48" s="58"/>
      <c r="AW48" s="58"/>
      <c r="AX48" s="58"/>
      <c r="AY48" s="58"/>
      <c r="AZ48" s="58"/>
      <c r="BA48" s="58"/>
      <c r="BB48" s="58"/>
      <c r="BC48" s="58"/>
      <c r="BD48" s="16">
        <f t="shared" si="16"/>
        <v>0</v>
      </c>
      <c r="BE48" s="16">
        <f>AR$60-BD48</f>
        <v>0</v>
      </c>
      <c r="BF48" s="16">
        <f t="shared" si="17"/>
        <v>0.05</v>
      </c>
      <c r="BH48" s="11"/>
    </row>
    <row r="49" spans="1:60" ht="20.25" customHeight="1">
      <c r="A49" s="14" t="s">
        <v>444</v>
      </c>
      <c r="B49" s="27" t="s">
        <v>445</v>
      </c>
      <c r="C49" s="6"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1"/>
    </row>
    <row r="50" spans="1:60" ht="20.25" customHeight="1">
      <c r="A50" s="15" t="s">
        <v>446</v>
      </c>
      <c r="B50" s="15" t="s">
        <v>447</v>
      </c>
      <c r="C50" s="6" t="s">
        <v>343</v>
      </c>
      <c r="D50" s="58"/>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v>
      </c>
      <c r="AU50" s="58">
        <v>0</v>
      </c>
      <c r="AV50" s="58">
        <v>0</v>
      </c>
      <c r="AW50" s="58">
        <v>0</v>
      </c>
      <c r="AX50" s="58">
        <v>0</v>
      </c>
      <c r="AY50" s="58">
        <v>0</v>
      </c>
      <c r="AZ50" s="58">
        <v>0</v>
      </c>
      <c r="BA50" s="58">
        <v>0</v>
      </c>
      <c r="BB50" s="58">
        <v>0</v>
      </c>
      <c r="BC50" s="58">
        <v>0</v>
      </c>
      <c r="BD50" s="16">
        <f t="shared" si="16"/>
        <v>0</v>
      </c>
      <c r="BE50" s="16">
        <f>AT$60-BD50</f>
        <v>0</v>
      </c>
      <c r="BF50" s="16">
        <f t="shared" si="17"/>
        <v>0</v>
      </c>
      <c r="BH50" s="11"/>
    </row>
    <row r="51" spans="1:60" ht="29.45" customHeight="1">
      <c r="A51" s="21" t="s">
        <v>448</v>
      </c>
      <c r="B51" s="28" t="s">
        <v>449</v>
      </c>
      <c r="C51" s="29" t="s">
        <v>344</v>
      </c>
      <c r="D51" s="202">
        <v>4.1399999999999997</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4.1399999999999997</v>
      </c>
      <c r="AV51" s="58">
        <v>0</v>
      </c>
      <c r="AW51" s="58">
        <v>0</v>
      </c>
      <c r="AX51" s="58">
        <v>0</v>
      </c>
      <c r="AY51" s="58">
        <v>0</v>
      </c>
      <c r="AZ51" s="58">
        <v>0</v>
      </c>
      <c r="BA51" s="58">
        <v>0</v>
      </c>
      <c r="BB51" s="58">
        <v>0</v>
      </c>
      <c r="BC51" s="58">
        <v>0</v>
      </c>
      <c r="BD51" s="16">
        <f t="shared" si="16"/>
        <v>0</v>
      </c>
      <c r="BE51" s="16">
        <f>AU$60-BD51</f>
        <v>2.08</v>
      </c>
      <c r="BF51" s="16">
        <f t="shared" si="17"/>
        <v>6.22</v>
      </c>
      <c r="BH51" s="11"/>
    </row>
    <row r="52" spans="1:60" ht="20.25" customHeight="1">
      <c r="A52" s="15" t="s">
        <v>450</v>
      </c>
      <c r="B52" s="18" t="s">
        <v>451</v>
      </c>
      <c r="C52" s="29" t="s">
        <v>345</v>
      </c>
      <c r="D52" s="58"/>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6"/>
        <v>0</v>
      </c>
      <c r="BE52" s="16">
        <f>AV$60-BD52</f>
        <v>0</v>
      </c>
      <c r="BF52" s="16">
        <f t="shared" si="17"/>
        <v>0</v>
      </c>
      <c r="BH52" s="11"/>
    </row>
    <row r="53" spans="1:60" ht="20.25" customHeight="1">
      <c r="A53" s="15" t="s">
        <v>452</v>
      </c>
      <c r="B53" s="1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1"/>
    </row>
    <row r="54" spans="1:60" ht="20.25" customHeight="1">
      <c r="A54" s="15" t="s">
        <v>454</v>
      </c>
      <c r="B54" s="1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1"/>
    </row>
    <row r="55" spans="1:60" ht="20.25" customHeight="1">
      <c r="A55" s="15" t="s">
        <v>456</v>
      </c>
      <c r="B55" s="1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1"/>
    </row>
    <row r="56" spans="1:60" ht="20.25" customHeight="1">
      <c r="A56" s="15" t="s">
        <v>458</v>
      </c>
      <c r="B56" s="18" t="s">
        <v>459</v>
      </c>
      <c r="C56" s="6" t="s">
        <v>349</v>
      </c>
      <c r="D56" s="202">
        <v>64.790000000000006</v>
      </c>
      <c r="E56" s="39">
        <f t="shared" si="15"/>
        <v>0</v>
      </c>
      <c r="F56" s="58"/>
      <c r="G56" s="58"/>
      <c r="H56" s="58"/>
      <c r="I56" s="58"/>
      <c r="J56" s="58"/>
      <c r="K56" s="58"/>
      <c r="L56" s="58"/>
      <c r="M56" s="58"/>
      <c r="N56" s="58"/>
      <c r="O56" s="58"/>
      <c r="P56" s="58"/>
      <c r="Q56" s="47">
        <f>SUM(R56:Z56,AL56:AY56,BA56:BB56)</f>
        <v>0</v>
      </c>
      <c r="R56" s="58"/>
      <c r="S56" s="58"/>
      <c r="T56" s="58"/>
      <c r="U56" s="58"/>
      <c r="V56" s="58"/>
      <c r="W56" s="58"/>
      <c r="X56" s="58"/>
      <c r="Y56" s="58"/>
      <c r="Z56" s="47">
        <f t="shared" si="19"/>
        <v>0</v>
      </c>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64.790000000000006</v>
      </c>
      <c r="BA56" s="58"/>
      <c r="BB56" s="58"/>
      <c r="BC56" s="58"/>
      <c r="BD56" s="16">
        <f t="shared" si="16"/>
        <v>0</v>
      </c>
      <c r="BE56" s="16">
        <f>AZ$60-BD56</f>
        <v>0</v>
      </c>
      <c r="BF56" s="16">
        <f t="shared" si="17"/>
        <v>64.790000000000006</v>
      </c>
      <c r="BH56" s="11"/>
    </row>
    <row r="57" spans="1:60" ht="20.25" customHeight="1">
      <c r="A57" s="15" t="s">
        <v>460</v>
      </c>
      <c r="B57" s="15" t="s">
        <v>461</v>
      </c>
      <c r="C57" s="6"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1"/>
    </row>
    <row r="58" spans="1:60" ht="20.25" customHeight="1">
      <c r="A58" s="15" t="s">
        <v>462</v>
      </c>
      <c r="B58" s="15" t="s">
        <v>463</v>
      </c>
      <c r="C58" s="6"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1"/>
    </row>
    <row r="59" spans="1:60" s="10" customFormat="1" ht="20.25" customHeight="1">
      <c r="A59" s="12">
        <v>3</v>
      </c>
      <c r="B59" s="13" t="s">
        <v>464</v>
      </c>
      <c r="C59" s="5" t="s">
        <v>352</v>
      </c>
      <c r="D59" s="59">
        <v>43.78</v>
      </c>
      <c r="E59" s="39">
        <f t="shared" si="15"/>
        <v>0</v>
      </c>
      <c r="F59" s="59"/>
      <c r="G59" s="59"/>
      <c r="H59" s="59"/>
      <c r="I59" s="59"/>
      <c r="J59" s="59"/>
      <c r="K59" s="59"/>
      <c r="L59" s="59"/>
      <c r="M59" s="59"/>
      <c r="N59" s="59"/>
      <c r="O59" s="59"/>
      <c r="P59" s="59"/>
      <c r="Q59" s="46">
        <f>SUM(R59:Z59,AL59:BB59)</f>
        <v>0</v>
      </c>
      <c r="R59" s="59"/>
      <c r="S59" s="59"/>
      <c r="T59" s="59"/>
      <c r="U59" s="59"/>
      <c r="V59" s="59"/>
      <c r="W59" s="59"/>
      <c r="X59" s="59"/>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43.78</v>
      </c>
      <c r="BD59" s="16">
        <f>SUM(E59,Q59)</f>
        <v>0</v>
      </c>
      <c r="BE59" s="16">
        <f>BC$60-BD59</f>
        <v>0</v>
      </c>
      <c r="BF59" s="16">
        <f t="shared" si="17"/>
        <v>43.78</v>
      </c>
      <c r="BH59" s="11"/>
    </row>
    <row r="60" spans="1:60" ht="20.25" customHeight="1">
      <c r="A60" s="30"/>
      <c r="B60" s="13" t="s">
        <v>465</v>
      </c>
      <c r="C60" s="30"/>
      <c r="D60" s="16"/>
      <c r="E60" s="39">
        <v>0</v>
      </c>
      <c r="F60" s="39">
        <f>SUM(F9,F21,F59)</f>
        <v>0</v>
      </c>
      <c r="G60" s="39">
        <f t="shared" ref="G60:BB60" si="20">SUM(G9,G21,G59)</f>
        <v>0</v>
      </c>
      <c r="H60" s="39">
        <f t="shared" si="20"/>
        <v>0</v>
      </c>
      <c r="I60" s="39">
        <f t="shared" si="20"/>
        <v>0</v>
      </c>
      <c r="J60" s="39">
        <f t="shared" si="20"/>
        <v>0</v>
      </c>
      <c r="K60" s="39">
        <f t="shared" si="20"/>
        <v>136.30000000000001</v>
      </c>
      <c r="L60" s="39">
        <f t="shared" si="20"/>
        <v>0</v>
      </c>
      <c r="M60" s="39">
        <f t="shared" si="20"/>
        <v>0</v>
      </c>
      <c r="N60" s="39">
        <f t="shared" si="20"/>
        <v>0</v>
      </c>
      <c r="O60" s="39">
        <f t="shared" si="20"/>
        <v>0</v>
      </c>
      <c r="P60" s="39">
        <f t="shared" si="20"/>
        <v>0</v>
      </c>
      <c r="Q60" s="47">
        <f>SUM(Q9,Q59)</f>
        <v>19.569999999999997</v>
      </c>
      <c r="R60" s="47">
        <f t="shared" si="20"/>
        <v>0</v>
      </c>
      <c r="S60" s="47">
        <f t="shared" si="20"/>
        <v>0.18</v>
      </c>
      <c r="T60" s="47">
        <f t="shared" si="20"/>
        <v>0</v>
      </c>
      <c r="U60" s="47">
        <f t="shared" si="20"/>
        <v>0</v>
      </c>
      <c r="V60" s="47">
        <f t="shared" si="20"/>
        <v>0</v>
      </c>
      <c r="W60" s="47">
        <f t="shared" si="20"/>
        <v>2.19</v>
      </c>
      <c r="X60" s="47">
        <f t="shared" si="20"/>
        <v>1.5</v>
      </c>
      <c r="Y60" s="47">
        <f t="shared" si="20"/>
        <v>0</v>
      </c>
      <c r="Z60" s="47">
        <f t="shared" si="20"/>
        <v>7.3999999999999995</v>
      </c>
      <c r="AA60" s="47">
        <f t="shared" si="20"/>
        <v>4.01</v>
      </c>
      <c r="AB60" s="47">
        <f t="shared" si="20"/>
        <v>0.52</v>
      </c>
      <c r="AC60" s="47">
        <f t="shared" si="20"/>
        <v>1.84</v>
      </c>
      <c r="AD60" s="47">
        <f t="shared" si="20"/>
        <v>0</v>
      </c>
      <c r="AE60" s="47">
        <f t="shared" si="20"/>
        <v>0.03</v>
      </c>
      <c r="AF60" s="47">
        <f t="shared" si="20"/>
        <v>0</v>
      </c>
      <c r="AG60" s="47">
        <f t="shared" si="20"/>
        <v>0.64999999999999991</v>
      </c>
      <c r="AH60" s="47">
        <f t="shared" si="20"/>
        <v>0.3</v>
      </c>
      <c r="AI60" s="47">
        <f t="shared" si="20"/>
        <v>0</v>
      </c>
      <c r="AJ60" s="47">
        <f t="shared" si="20"/>
        <v>0</v>
      </c>
      <c r="AK60" s="47">
        <f t="shared" si="20"/>
        <v>0.05</v>
      </c>
      <c r="AL60" s="47">
        <f t="shared" si="20"/>
        <v>0</v>
      </c>
      <c r="AM60" s="47">
        <f t="shared" si="20"/>
        <v>0</v>
      </c>
      <c r="AN60" s="47">
        <f t="shared" si="20"/>
        <v>0.02</v>
      </c>
      <c r="AO60" s="47">
        <f t="shared" si="20"/>
        <v>6.29</v>
      </c>
      <c r="AP60" s="47">
        <f t="shared" si="20"/>
        <v>0</v>
      </c>
      <c r="AQ60" s="47">
        <f t="shared" si="20"/>
        <v>0.1</v>
      </c>
      <c r="AR60" s="47">
        <f t="shared" si="20"/>
        <v>0</v>
      </c>
      <c r="AS60" s="47">
        <f t="shared" si="20"/>
        <v>0</v>
      </c>
      <c r="AT60" s="47">
        <f t="shared" si="20"/>
        <v>0</v>
      </c>
      <c r="AU60" s="47">
        <f t="shared" si="20"/>
        <v>2.08</v>
      </c>
      <c r="AV60" s="47">
        <f t="shared" si="20"/>
        <v>0</v>
      </c>
      <c r="AW60" s="47">
        <f t="shared" si="20"/>
        <v>0</v>
      </c>
      <c r="AX60" s="47">
        <f t="shared" si="20"/>
        <v>0</v>
      </c>
      <c r="AY60" s="47">
        <f t="shared" si="20"/>
        <v>0</v>
      </c>
      <c r="AZ60" s="47">
        <f t="shared" si="20"/>
        <v>0</v>
      </c>
      <c r="BA60" s="47">
        <f t="shared" si="20"/>
        <v>0</v>
      </c>
      <c r="BB60" s="47">
        <f t="shared" si="20"/>
        <v>0</v>
      </c>
      <c r="BC60" s="16"/>
      <c r="BD60" s="16">
        <f>SUM(BD9,BD21,BD59)</f>
        <v>19.569999999999997</v>
      </c>
      <c r="BE60" s="16"/>
      <c r="BF60" s="16"/>
    </row>
    <row r="61" spans="1:60" s="10" customFormat="1" ht="20.25" customHeight="1">
      <c r="A61" s="31"/>
      <c r="B61" s="32" t="s">
        <v>466</v>
      </c>
      <c r="C61" s="31"/>
      <c r="D61" s="149"/>
      <c r="E61" s="38">
        <f>$D9+E$60-$BD9</f>
        <v>2654.1199999999994</v>
      </c>
      <c r="F61" s="38">
        <f>$D10+F$60-$BD10</f>
        <v>87.11</v>
      </c>
      <c r="G61" s="38">
        <f>$D11+G$60-$BD11</f>
        <v>74.559999999999988</v>
      </c>
      <c r="H61" s="38">
        <f>$D12+H$60-$BD12</f>
        <v>12.55</v>
      </c>
      <c r="I61" s="38">
        <f>$D13+I$60-$BD13</f>
        <v>0</v>
      </c>
      <c r="J61" s="38">
        <f>$D14+J$60-$BD14</f>
        <v>197.62</v>
      </c>
      <c r="K61" s="38">
        <f>$D15+K$60-$BD15</f>
        <v>1082.83</v>
      </c>
      <c r="L61" s="38">
        <f>$D16+L$60-$BD16</f>
        <v>598.01</v>
      </c>
      <c r="M61" s="38">
        <f>$D17+M$60-$BD17</f>
        <v>0</v>
      </c>
      <c r="N61" s="38">
        <f>$D18+N$60-$BD18</f>
        <v>677.83</v>
      </c>
      <c r="O61" s="38">
        <f>$D19+O$60-$BD19</f>
        <v>10.719999999999999</v>
      </c>
      <c r="P61" s="38">
        <f>$D20+P$60-$BD20</f>
        <v>0</v>
      </c>
      <c r="Q61" s="46">
        <f>$D21+Q$60-$BD21</f>
        <v>176.16</v>
      </c>
      <c r="R61" s="46">
        <f>$D22+R$60-$BD22</f>
        <v>0</v>
      </c>
      <c r="S61" s="46">
        <f>$D23+S$60-$BD23</f>
        <v>0.18</v>
      </c>
      <c r="T61" s="46">
        <f>$D24+T$60-$BD24</f>
        <v>0</v>
      </c>
      <c r="U61" s="46">
        <f>$D25+U$60-$BD25</f>
        <v>0</v>
      </c>
      <c r="V61" s="46">
        <f>$D26+V$60-$BD26</f>
        <v>0</v>
      </c>
      <c r="W61" s="46">
        <f>$D27+W$60-$BD27</f>
        <v>2.5499999999999998</v>
      </c>
      <c r="X61" s="46">
        <f>$D28+X$60-$BD28</f>
        <v>1.5</v>
      </c>
      <c r="Y61" s="46">
        <f>$D29+Y$60-$BD29</f>
        <v>0</v>
      </c>
      <c r="Z61" s="46">
        <f>$D30+Z$60-$BD30</f>
        <v>50.800000000000004</v>
      </c>
      <c r="AA61" s="46">
        <f>$D31+AA$60-$BD31</f>
        <v>39.82</v>
      </c>
      <c r="AB61" s="46">
        <f>$D32+AB$60-$BD32</f>
        <v>1.92</v>
      </c>
      <c r="AC61" s="46">
        <f>$D33+AC$60-$BD33</f>
        <v>1.84</v>
      </c>
      <c r="AD61" s="46">
        <f>$D34+AD$60-$BD34</f>
        <v>0.03</v>
      </c>
      <c r="AE61" s="46">
        <f>$D35+AE$60-$BD35</f>
        <v>1.36</v>
      </c>
      <c r="AF61" s="46">
        <f>$D36+AF$60-$BD36</f>
        <v>0.18</v>
      </c>
      <c r="AG61" s="46">
        <f>$D37+AG$60-$BD37</f>
        <v>3.7199999999999998</v>
      </c>
      <c r="AH61" s="46">
        <f>$D38+AH$60-$BD38</f>
        <v>1.31</v>
      </c>
      <c r="AI61" s="46">
        <f>$D39+AI$60-$BD39</f>
        <v>0</v>
      </c>
      <c r="AJ61" s="46">
        <f>$D40+AJ$60-$BD40</f>
        <v>0</v>
      </c>
      <c r="AK61" s="46">
        <f>$D41+AK$60-$BD41</f>
        <v>0.62</v>
      </c>
      <c r="AL61" s="46">
        <f>$D42+AL$60-$BD42</f>
        <v>0</v>
      </c>
      <c r="AM61" s="46">
        <f>$D43+AM$60-$BD43</f>
        <v>0</v>
      </c>
      <c r="AN61" s="46">
        <f>$D44+AN$60-$BD44</f>
        <v>0.02</v>
      </c>
      <c r="AO61" s="46">
        <f>$D45+AO$60-$BD45</f>
        <v>49.73</v>
      </c>
      <c r="AP61" s="46">
        <f>$D46+AP$60-$BD46</f>
        <v>0</v>
      </c>
      <c r="AQ61" s="46">
        <f>$D47+AQ$60-$BD47</f>
        <v>0.32</v>
      </c>
      <c r="AR61" s="46">
        <f>$D48+AR$60-$BD48</f>
        <v>0.05</v>
      </c>
      <c r="AS61" s="46">
        <f>$D49+AS$60-$BD49</f>
        <v>0</v>
      </c>
      <c r="AT61" s="46">
        <f>$D50+AT$60-$BD50</f>
        <v>0</v>
      </c>
      <c r="AU61" s="46">
        <f>$D51+AU$60-$BD51</f>
        <v>6.22</v>
      </c>
      <c r="AV61" s="46">
        <f>$D52+AV$60-$BD52</f>
        <v>0</v>
      </c>
      <c r="AW61" s="46">
        <f>$D53+AW$60-$BD53</f>
        <v>0</v>
      </c>
      <c r="AX61" s="46">
        <f>$D54+AX$60-$BD54</f>
        <v>0</v>
      </c>
      <c r="AY61" s="46">
        <f>$D55+AY$60-$BD55</f>
        <v>0</v>
      </c>
      <c r="AZ61" s="46">
        <f>$D56+AZ$60-$BD56</f>
        <v>64.790000000000006</v>
      </c>
      <c r="BA61" s="46">
        <f>$D57+BA$60-$BD57</f>
        <v>0</v>
      </c>
      <c r="BB61" s="46">
        <f>$D58+BB$60-$BD58</f>
        <v>0</v>
      </c>
      <c r="BC61" s="46">
        <f>$D59+BC$60-$BD59</f>
        <v>43.78</v>
      </c>
      <c r="BD61" s="149"/>
      <c r="BE61" s="149"/>
      <c r="BF61" s="149"/>
    </row>
    <row r="62" spans="1:60" s="56" customFormat="1" ht="12">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row>
    <row r="63" spans="1:60">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dimension ref="A1:BH63"/>
  <sheetViews>
    <sheetView showZeros="0" topLeftCell="C1" zoomScale="55" zoomScaleNormal="55" workbookViewId="0">
      <selection activeCell="X15" sqref="X15"/>
    </sheetView>
  </sheetViews>
  <sheetFormatPr defaultColWidth="8.109375" defaultRowHeight="15"/>
  <cols>
    <col min="1" max="1" width="4.77734375" style="155" customWidth="1"/>
    <col min="2" max="2" width="33.21875" style="155" customWidth="1"/>
    <col min="3" max="3" width="5.6640625" style="155" customWidth="1"/>
    <col min="4" max="4" width="9.21875" style="155" customWidth="1"/>
    <col min="5" max="5" width="8.6640625" style="155" customWidth="1"/>
    <col min="6" max="6" width="6.33203125" style="155" customWidth="1"/>
    <col min="7" max="7" width="6.6640625" style="155" customWidth="1"/>
    <col min="8" max="8" width="6.109375" style="155" customWidth="1"/>
    <col min="9" max="9" width="4.77734375" style="155" customWidth="1"/>
    <col min="10" max="10" width="6.5546875" style="155" customWidth="1"/>
    <col min="11" max="11" width="9.21875" style="155" customWidth="1"/>
    <col min="12" max="12" width="7" style="155" bestFit="1" customWidth="1"/>
    <col min="13" max="13" width="8.6640625" style="155" customWidth="1"/>
    <col min="14" max="14" width="7.88671875" style="155" bestFit="1"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2" width="4.77734375" style="155" customWidth="1"/>
    <col min="23" max="23" width="5.21875" style="155" customWidth="1"/>
    <col min="24" max="24" width="4.77734375" style="155" customWidth="1"/>
    <col min="25" max="25" width="7" style="155" customWidth="1"/>
    <col min="26" max="26" width="7" style="155" bestFit="1" customWidth="1"/>
    <col min="27" max="27" width="5.44140625" style="155" customWidth="1"/>
    <col min="28"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4.21875" style="155" customWidth="1"/>
    <col min="46" max="46" width="5.44140625" style="155" customWidth="1"/>
    <col min="47" max="47" width="5.6640625" style="155" customWidth="1"/>
    <col min="48" max="48" width="4.77734375" style="155" customWidth="1"/>
    <col min="49" max="49" width="5.33203125" style="155" customWidth="1"/>
    <col min="50" max="51" width="5.44140625" style="155" customWidth="1"/>
    <col min="52" max="52" width="7.77734375" style="155" customWidth="1"/>
    <col min="53" max="53" width="5.77734375" style="155" customWidth="1"/>
    <col min="54" max="54" width="3.88671875" style="155" bestFit="1" customWidth="1"/>
    <col min="55" max="55" width="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t="s">
        <v>295</v>
      </c>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1362</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6" customHeight="1">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8863.81</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8863.8100000000013</v>
      </c>
      <c r="BH8" s="171"/>
    </row>
    <row r="9" spans="1:60" s="170" customFormat="1" ht="20.25" customHeight="1">
      <c r="A9" s="172">
        <v>1</v>
      </c>
      <c r="B9" s="173" t="s">
        <v>366</v>
      </c>
      <c r="C9" s="150" t="s">
        <v>302</v>
      </c>
      <c r="D9" s="38">
        <f>SUM(D10,D14:D20)</f>
        <v>8574.8799999999992</v>
      </c>
      <c r="E9" s="38">
        <f>SUM(F10,J14,K15,L16,M17,N18,O19,P20,F9,J9:P9)</f>
        <v>8494.7200000000012</v>
      </c>
      <c r="F9" s="38">
        <f>SUM(F14,F15,F16,F17,F18,F19,F20)</f>
        <v>0</v>
      </c>
      <c r="G9" s="38">
        <f>SUM(G12:G20)</f>
        <v>0</v>
      </c>
      <c r="H9" s="38">
        <f>SUM(H11,H13:H20)</f>
        <v>0</v>
      </c>
      <c r="I9" s="38">
        <f>SUM(I11:I12,I14:I20)</f>
        <v>0</v>
      </c>
      <c r="J9" s="38">
        <f>SUM(J10,J15,J16,J17,J18,J19,J20)</f>
        <v>0</v>
      </c>
      <c r="K9" s="38">
        <f>SUM(K10,K14,K16,K17,K18,K19,K20)</f>
        <v>14.5</v>
      </c>
      <c r="L9" s="38">
        <f>SUM(L10,L14,L15,L17,L18,L19,L20)</f>
        <v>0</v>
      </c>
      <c r="M9" s="38">
        <f>SUM(M10,M14,M15,M16,M18,M19,M20)</f>
        <v>0</v>
      </c>
      <c r="N9" s="38">
        <f>SUM(N10,N14,N15,N16,N17,N19,N20)</f>
        <v>0</v>
      </c>
      <c r="O9" s="38">
        <f>SUM(O10,O14,O15,O16,O17,O18,O20)</f>
        <v>0</v>
      </c>
      <c r="P9" s="38">
        <f>SUM(P10,P14,P15,P16,P17,P18,P19)</f>
        <v>0</v>
      </c>
      <c r="Q9" s="46">
        <f t="shared" ref="Q9:BF9" si="0">SUM(Q10,Q14,Q15,Q16,Q17,Q18,Q19,Q20)</f>
        <v>80.16</v>
      </c>
      <c r="R9" s="46">
        <f>SUM(R10,R14,R15,R16,R17,R18,R19,R20)</f>
        <v>0</v>
      </c>
      <c r="S9" s="46">
        <f t="shared" si="0"/>
        <v>0</v>
      </c>
      <c r="T9" s="46">
        <f t="shared" si="0"/>
        <v>0</v>
      </c>
      <c r="U9" s="46">
        <f t="shared" si="0"/>
        <v>0</v>
      </c>
      <c r="V9" s="46">
        <f t="shared" si="0"/>
        <v>0</v>
      </c>
      <c r="W9" s="46">
        <f t="shared" si="0"/>
        <v>10.27</v>
      </c>
      <c r="X9" s="46">
        <f t="shared" si="0"/>
        <v>7.05</v>
      </c>
      <c r="Y9" s="46">
        <f t="shared" si="0"/>
        <v>16.71</v>
      </c>
      <c r="Z9" s="46">
        <f t="shared" si="0"/>
        <v>25.880000000000003</v>
      </c>
      <c r="AA9" s="46">
        <f t="shared" si="0"/>
        <v>11.38</v>
      </c>
      <c r="AB9" s="46">
        <f t="shared" si="0"/>
        <v>4.4000000000000004</v>
      </c>
      <c r="AC9" s="46">
        <f t="shared" si="0"/>
        <v>6.86</v>
      </c>
      <c r="AD9" s="46">
        <f t="shared" si="0"/>
        <v>0</v>
      </c>
      <c r="AE9" s="46">
        <f t="shared" si="0"/>
        <v>0</v>
      </c>
      <c r="AF9" s="46">
        <f t="shared" si="0"/>
        <v>0</v>
      </c>
      <c r="AG9" s="46">
        <f t="shared" si="0"/>
        <v>2.2400000000000002</v>
      </c>
      <c r="AH9" s="46">
        <f t="shared" si="0"/>
        <v>1</v>
      </c>
      <c r="AI9" s="46">
        <f t="shared" si="0"/>
        <v>0</v>
      </c>
      <c r="AJ9" s="46">
        <f t="shared" si="0"/>
        <v>0</v>
      </c>
      <c r="AK9" s="46">
        <f t="shared" si="0"/>
        <v>0</v>
      </c>
      <c r="AL9" s="46">
        <f t="shared" si="0"/>
        <v>0.1</v>
      </c>
      <c r="AM9" s="46">
        <f t="shared" si="0"/>
        <v>0</v>
      </c>
      <c r="AN9" s="46">
        <f t="shared" si="0"/>
        <v>7.0000000000000007E-2</v>
      </c>
      <c r="AO9" s="46">
        <f t="shared" si="0"/>
        <v>14.830000000000002</v>
      </c>
      <c r="AP9" s="46">
        <f t="shared" si="0"/>
        <v>0</v>
      </c>
      <c r="AQ9" s="46">
        <f t="shared" si="0"/>
        <v>0.25</v>
      </c>
      <c r="AR9" s="46">
        <f t="shared" si="0"/>
        <v>0</v>
      </c>
      <c r="AS9" s="46">
        <f t="shared" si="0"/>
        <v>0</v>
      </c>
      <c r="AT9" s="46">
        <f t="shared" si="0"/>
        <v>0</v>
      </c>
      <c r="AU9" s="46">
        <f t="shared" si="0"/>
        <v>4</v>
      </c>
      <c r="AV9" s="46">
        <f t="shared" si="0"/>
        <v>0</v>
      </c>
      <c r="AW9" s="46">
        <f t="shared" si="0"/>
        <v>0</v>
      </c>
      <c r="AX9" s="46">
        <f t="shared" si="0"/>
        <v>1</v>
      </c>
      <c r="AY9" s="46">
        <f t="shared" si="0"/>
        <v>0</v>
      </c>
      <c r="AZ9" s="46">
        <f t="shared" si="0"/>
        <v>0</v>
      </c>
      <c r="BA9" s="46">
        <f t="shared" si="0"/>
        <v>0</v>
      </c>
      <c r="BB9" s="46">
        <f t="shared" si="0"/>
        <v>0</v>
      </c>
      <c r="BC9" s="46">
        <f t="shared" si="0"/>
        <v>0</v>
      </c>
      <c r="BD9" s="47">
        <f>SUM(Q9,BC9)</f>
        <v>80.16</v>
      </c>
      <c r="BE9" s="46">
        <f t="shared" si="0"/>
        <v>-80.16</v>
      </c>
      <c r="BF9" s="46">
        <f t="shared" si="0"/>
        <v>8494.7200000000012</v>
      </c>
      <c r="BH9" s="171"/>
    </row>
    <row r="10" spans="1:60" ht="20.25" customHeight="1">
      <c r="A10" s="174" t="s">
        <v>367</v>
      </c>
      <c r="B10" s="21" t="s">
        <v>368</v>
      </c>
      <c r="C10" s="29" t="s">
        <v>303</v>
      </c>
      <c r="D10" s="39">
        <f>SUM(D11:D13)</f>
        <v>339.01</v>
      </c>
      <c r="E10" s="39">
        <f>SUM(J10:P10)</f>
        <v>0</v>
      </c>
      <c r="F10" s="54">
        <f>$D10-$BD10</f>
        <v>327.59999999999997</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11.41</v>
      </c>
      <c r="R10" s="47">
        <f>SUM(R11:R13)</f>
        <v>0</v>
      </c>
      <c r="S10" s="47">
        <f t="shared" ref="S10:BF10" si="2">SUM(S11:S13)</f>
        <v>0</v>
      </c>
      <c r="T10" s="47">
        <f t="shared" si="2"/>
        <v>0</v>
      </c>
      <c r="U10" s="47">
        <f t="shared" si="2"/>
        <v>0</v>
      </c>
      <c r="V10" s="47">
        <f t="shared" si="2"/>
        <v>0</v>
      </c>
      <c r="W10" s="47">
        <f t="shared" si="2"/>
        <v>0</v>
      </c>
      <c r="X10" s="47">
        <f t="shared" si="2"/>
        <v>0.05</v>
      </c>
      <c r="Y10" s="47">
        <f t="shared" si="2"/>
        <v>0</v>
      </c>
      <c r="Z10" s="47">
        <f t="shared" si="2"/>
        <v>3.05</v>
      </c>
      <c r="AA10" s="47">
        <f t="shared" si="2"/>
        <v>2.46</v>
      </c>
      <c r="AB10" s="47">
        <f t="shared" si="2"/>
        <v>0.1</v>
      </c>
      <c r="AC10" s="47">
        <f t="shared" si="2"/>
        <v>0.04</v>
      </c>
      <c r="AD10" s="47">
        <f t="shared" si="2"/>
        <v>0</v>
      </c>
      <c r="AE10" s="47">
        <f t="shared" si="2"/>
        <v>0</v>
      </c>
      <c r="AF10" s="47">
        <f t="shared" si="2"/>
        <v>0</v>
      </c>
      <c r="AG10" s="47">
        <f t="shared" si="2"/>
        <v>0.44999999999999996</v>
      </c>
      <c r="AH10" s="47">
        <f t="shared" si="2"/>
        <v>0</v>
      </c>
      <c r="AI10" s="47">
        <f t="shared" si="2"/>
        <v>0</v>
      </c>
      <c r="AJ10" s="47">
        <f t="shared" si="2"/>
        <v>0</v>
      </c>
      <c r="AK10" s="47">
        <f t="shared" si="2"/>
        <v>0</v>
      </c>
      <c r="AL10" s="47">
        <f t="shared" si="2"/>
        <v>0</v>
      </c>
      <c r="AM10" s="47">
        <f t="shared" si="2"/>
        <v>0</v>
      </c>
      <c r="AN10" s="47">
        <f t="shared" si="2"/>
        <v>0</v>
      </c>
      <c r="AO10" s="47">
        <f t="shared" si="2"/>
        <v>8.2100000000000009</v>
      </c>
      <c r="AP10" s="47">
        <f t="shared" si="2"/>
        <v>0</v>
      </c>
      <c r="AQ10" s="47">
        <f t="shared" si="2"/>
        <v>0.1</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11.41</v>
      </c>
      <c r="BE10" s="47">
        <f t="shared" si="2"/>
        <v>-11.41</v>
      </c>
      <c r="BF10" s="47">
        <f t="shared" si="2"/>
        <v>327.59999999999997</v>
      </c>
      <c r="BH10" s="171"/>
    </row>
    <row r="11" spans="1:60" ht="20.25" customHeight="1">
      <c r="A11" s="174" t="s">
        <v>369</v>
      </c>
      <c r="B11" s="175" t="s">
        <v>370</v>
      </c>
      <c r="C11" s="29" t="s">
        <v>304</v>
      </c>
      <c r="D11" s="204">
        <v>296.81</v>
      </c>
      <c r="E11" s="39">
        <f>SUM(H11:P11)</f>
        <v>0</v>
      </c>
      <c r="F11" s="58"/>
      <c r="G11" s="54">
        <f>$D11-$BD11</f>
        <v>287.27</v>
      </c>
      <c r="H11" s="58">
        <v>0</v>
      </c>
      <c r="I11" s="58">
        <v>0</v>
      </c>
      <c r="J11" s="58"/>
      <c r="K11" s="58"/>
      <c r="L11" s="58"/>
      <c r="M11" s="58"/>
      <c r="N11" s="58"/>
      <c r="O11" s="58"/>
      <c r="P11" s="58"/>
      <c r="Q11" s="47">
        <f>SUM(R11:Z11,AL11:BB11)</f>
        <v>9.5400000000000009</v>
      </c>
      <c r="R11" s="58"/>
      <c r="S11" s="58"/>
      <c r="T11" s="58"/>
      <c r="U11" s="58"/>
      <c r="V11" s="58"/>
      <c r="W11" s="58"/>
      <c r="X11" s="58"/>
      <c r="Y11" s="58"/>
      <c r="Z11" s="47">
        <f>SUM(AA11:AK11)</f>
        <v>1.33</v>
      </c>
      <c r="AA11" s="58">
        <v>1.04</v>
      </c>
      <c r="AB11" s="58">
        <v>0.1</v>
      </c>
      <c r="AC11" s="58">
        <v>0.04</v>
      </c>
      <c r="AD11" s="58"/>
      <c r="AE11" s="58"/>
      <c r="AF11" s="58"/>
      <c r="AG11" s="58">
        <v>0.15</v>
      </c>
      <c r="AH11" s="58"/>
      <c r="AI11" s="58"/>
      <c r="AJ11" s="58"/>
      <c r="AK11" s="58"/>
      <c r="AL11" s="58"/>
      <c r="AM11" s="58"/>
      <c r="AN11" s="58"/>
      <c r="AO11" s="58">
        <v>8.2100000000000009</v>
      </c>
      <c r="AP11" s="58"/>
      <c r="AQ11" s="58"/>
      <c r="AR11" s="58"/>
      <c r="AS11" s="58"/>
      <c r="AT11" s="58"/>
      <c r="AU11" s="58"/>
      <c r="AV11" s="58"/>
      <c r="AW11" s="58"/>
      <c r="AX11" s="58"/>
      <c r="AY11" s="58"/>
      <c r="AZ11" s="58"/>
      <c r="BA11" s="58"/>
      <c r="BB11" s="58"/>
      <c r="BC11" s="58"/>
      <c r="BD11" s="16">
        <f>SUM(E11,Q11,BC11)</f>
        <v>9.5400000000000009</v>
      </c>
      <c r="BE11" s="16">
        <f>G60-BD11</f>
        <v>-9.5400000000000009</v>
      </c>
      <c r="BF11" s="16">
        <f>SUM(D11,BE11)</f>
        <v>287.27</v>
      </c>
      <c r="BH11" s="171"/>
    </row>
    <row r="12" spans="1:60" ht="20.25" customHeight="1">
      <c r="A12" s="174" t="s">
        <v>371</v>
      </c>
      <c r="B12" s="175" t="s">
        <v>372</v>
      </c>
      <c r="C12" s="29" t="s">
        <v>305</v>
      </c>
      <c r="D12" s="204">
        <v>42.2</v>
      </c>
      <c r="E12" s="39">
        <f>SUM(G12,I12:P12)</f>
        <v>0</v>
      </c>
      <c r="F12" s="58"/>
      <c r="G12" s="58"/>
      <c r="H12" s="54">
        <f>$D12-$BD12</f>
        <v>40.330000000000005</v>
      </c>
      <c r="I12" s="58"/>
      <c r="J12" s="58"/>
      <c r="K12" s="58"/>
      <c r="L12" s="58"/>
      <c r="M12" s="58"/>
      <c r="N12" s="58"/>
      <c r="O12" s="58"/>
      <c r="P12" s="58"/>
      <c r="Q12" s="47">
        <f t="shared" ref="Q12:Q17" si="3">SUM(R12:Z12,AL12:BB12)</f>
        <v>1.87</v>
      </c>
      <c r="R12" s="58"/>
      <c r="S12" s="58"/>
      <c r="T12" s="58"/>
      <c r="U12" s="58"/>
      <c r="V12" s="58"/>
      <c r="W12" s="58"/>
      <c r="X12" s="58">
        <v>0.05</v>
      </c>
      <c r="Y12" s="58"/>
      <c r="Z12" s="47">
        <f t="shared" ref="Z12:Z29" si="4">SUM(AA12:AK12)</f>
        <v>1.72</v>
      </c>
      <c r="AA12" s="58">
        <v>1.42</v>
      </c>
      <c r="AB12" s="58"/>
      <c r="AC12" s="58"/>
      <c r="AD12" s="58"/>
      <c r="AE12" s="58"/>
      <c r="AF12" s="58"/>
      <c r="AG12" s="58">
        <v>0.3</v>
      </c>
      <c r="AH12" s="58"/>
      <c r="AI12" s="58"/>
      <c r="AJ12" s="58"/>
      <c r="AK12" s="58"/>
      <c r="AL12" s="58"/>
      <c r="AM12" s="58"/>
      <c r="AN12" s="58"/>
      <c r="AO12" s="58"/>
      <c r="AP12" s="58"/>
      <c r="AQ12" s="58">
        <v>0.1</v>
      </c>
      <c r="AR12" s="58"/>
      <c r="AS12" s="58"/>
      <c r="AT12" s="58"/>
      <c r="AU12" s="58"/>
      <c r="AV12" s="58"/>
      <c r="AW12" s="58"/>
      <c r="AX12" s="58"/>
      <c r="AY12" s="58"/>
      <c r="AZ12" s="58"/>
      <c r="BA12" s="58"/>
      <c r="BB12" s="58"/>
      <c r="BC12" s="58">
        <v>0</v>
      </c>
      <c r="BD12" s="16">
        <f t="shared" ref="BD12:BD20" si="5">SUM(E12,Q12,BC12)</f>
        <v>1.87</v>
      </c>
      <c r="BE12" s="16">
        <f>H60-BD12</f>
        <v>-1.87</v>
      </c>
      <c r="BF12" s="16">
        <f t="shared" ref="BF12:BF20" si="6">SUM(D12,BE12)</f>
        <v>40.330000000000005</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204">
        <v>226.87</v>
      </c>
      <c r="E14" s="39">
        <f>SUM(F14:G14,K14:P14)</f>
        <v>0</v>
      </c>
      <c r="F14" s="58"/>
      <c r="G14" s="58"/>
      <c r="H14" s="58"/>
      <c r="I14" s="58"/>
      <c r="J14" s="54">
        <f>$D14-$BD14</f>
        <v>215.42000000000002</v>
      </c>
      <c r="K14" s="58"/>
      <c r="L14" s="58"/>
      <c r="M14" s="58"/>
      <c r="N14" s="58"/>
      <c r="O14" s="58"/>
      <c r="P14" s="58"/>
      <c r="Q14" s="47">
        <f t="shared" si="3"/>
        <v>11.45</v>
      </c>
      <c r="R14" s="58"/>
      <c r="S14" s="58"/>
      <c r="T14" s="58"/>
      <c r="U14" s="58"/>
      <c r="V14" s="58"/>
      <c r="W14" s="58">
        <v>0.67</v>
      </c>
      <c r="X14" s="58"/>
      <c r="Y14" s="58"/>
      <c r="Z14" s="47">
        <f t="shared" si="4"/>
        <v>8.85</v>
      </c>
      <c r="AA14" s="58">
        <v>0.36</v>
      </c>
      <c r="AB14" s="58">
        <v>3.3</v>
      </c>
      <c r="AC14" s="58">
        <v>4.1900000000000004</v>
      </c>
      <c r="AD14" s="58"/>
      <c r="AE14" s="58"/>
      <c r="AF14" s="58"/>
      <c r="AG14" s="58"/>
      <c r="AH14" s="58">
        <v>1</v>
      </c>
      <c r="AI14" s="58"/>
      <c r="AJ14" s="58"/>
      <c r="AK14" s="58"/>
      <c r="AL14" s="58"/>
      <c r="AM14" s="58"/>
      <c r="AN14" s="58"/>
      <c r="AO14" s="58">
        <v>1.43</v>
      </c>
      <c r="AP14" s="58"/>
      <c r="AQ14" s="58"/>
      <c r="AR14" s="58"/>
      <c r="AS14" s="58"/>
      <c r="AT14" s="58"/>
      <c r="AU14" s="58"/>
      <c r="AV14" s="58"/>
      <c r="AW14" s="58"/>
      <c r="AX14" s="58">
        <v>0.5</v>
      </c>
      <c r="AY14" s="58"/>
      <c r="AZ14" s="58"/>
      <c r="BA14" s="58"/>
      <c r="BB14" s="58"/>
      <c r="BC14" s="58">
        <v>0</v>
      </c>
      <c r="BD14" s="16">
        <f t="shared" si="5"/>
        <v>11.45</v>
      </c>
      <c r="BE14" s="16">
        <f>J60-BD14</f>
        <v>-11.45</v>
      </c>
      <c r="BF14" s="16">
        <f t="shared" si="6"/>
        <v>215.42000000000002</v>
      </c>
      <c r="BH14" s="171"/>
    </row>
    <row r="15" spans="1:60" ht="20.25" customHeight="1">
      <c r="A15" s="21" t="s">
        <v>377</v>
      </c>
      <c r="B15" s="25" t="s">
        <v>378</v>
      </c>
      <c r="C15" s="29" t="s">
        <v>308</v>
      </c>
      <c r="D15" s="204">
        <v>2605.96</v>
      </c>
      <c r="E15" s="39">
        <f>SUM(F15:J15,L15:P15)</f>
        <v>0</v>
      </c>
      <c r="F15" s="58"/>
      <c r="G15" s="58"/>
      <c r="H15" s="58"/>
      <c r="I15" s="58"/>
      <c r="J15" s="58"/>
      <c r="K15" s="54">
        <f>$D15-$BD15</f>
        <v>2573.73</v>
      </c>
      <c r="L15" s="58"/>
      <c r="M15" s="58"/>
      <c r="N15" s="58"/>
      <c r="O15" s="58"/>
      <c r="P15" s="58"/>
      <c r="Q15" s="47">
        <f t="shared" si="3"/>
        <v>32.230000000000004</v>
      </c>
      <c r="R15" s="58"/>
      <c r="S15" s="58"/>
      <c r="T15" s="58"/>
      <c r="U15" s="58"/>
      <c r="V15" s="58"/>
      <c r="W15" s="58">
        <v>9.6</v>
      </c>
      <c r="X15" s="58">
        <v>7</v>
      </c>
      <c r="Y15" s="58"/>
      <c r="Z15" s="47">
        <f t="shared" si="4"/>
        <v>11.32</v>
      </c>
      <c r="AA15" s="58">
        <v>6.45</v>
      </c>
      <c r="AB15" s="58">
        <v>1</v>
      </c>
      <c r="AC15" s="58">
        <v>2.63</v>
      </c>
      <c r="AD15" s="58"/>
      <c r="AE15" s="58"/>
      <c r="AF15" s="58"/>
      <c r="AG15" s="58">
        <v>1.24</v>
      </c>
      <c r="AH15" s="58"/>
      <c r="AI15" s="58"/>
      <c r="AJ15" s="58"/>
      <c r="AK15" s="58"/>
      <c r="AL15" s="58">
        <v>0.1</v>
      </c>
      <c r="AM15" s="58"/>
      <c r="AN15" s="58">
        <v>7.0000000000000007E-2</v>
      </c>
      <c r="AO15" s="58">
        <v>3.49</v>
      </c>
      <c r="AP15" s="58"/>
      <c r="AQ15" s="58">
        <v>0.15</v>
      </c>
      <c r="AR15" s="58"/>
      <c r="AS15" s="58"/>
      <c r="AT15" s="58"/>
      <c r="AU15" s="58"/>
      <c r="AV15" s="58"/>
      <c r="AW15" s="58"/>
      <c r="AX15" s="58">
        <v>0.5</v>
      </c>
      <c r="AY15" s="58"/>
      <c r="AZ15" s="58"/>
      <c r="BA15" s="58"/>
      <c r="BB15" s="58"/>
      <c r="BC15" s="58">
        <v>0</v>
      </c>
      <c r="BD15" s="16">
        <f t="shared" si="5"/>
        <v>32.230000000000004</v>
      </c>
      <c r="BE15" s="16">
        <f>K60-BD15</f>
        <v>-17.730000000000004</v>
      </c>
      <c r="BF15" s="16">
        <f t="shared" si="6"/>
        <v>2588.23</v>
      </c>
      <c r="BH15" s="171"/>
    </row>
    <row r="16" spans="1:60" ht="20.25" customHeight="1">
      <c r="A16" s="21" t="s">
        <v>379</v>
      </c>
      <c r="B16" s="21" t="s">
        <v>380</v>
      </c>
      <c r="C16" s="176" t="s">
        <v>309</v>
      </c>
      <c r="D16" s="205">
        <v>988.46</v>
      </c>
      <c r="E16" s="39">
        <f>SUM(F16:K16,M16:P16)</f>
        <v>0</v>
      </c>
      <c r="F16" s="58"/>
      <c r="G16" s="58"/>
      <c r="H16" s="58"/>
      <c r="I16" s="58"/>
      <c r="J16" s="58"/>
      <c r="K16" s="58"/>
      <c r="L16" s="54">
        <f>$D16-$BD16</f>
        <v>987.5</v>
      </c>
      <c r="M16" s="58"/>
      <c r="N16" s="58"/>
      <c r="O16" s="58"/>
      <c r="P16" s="58"/>
      <c r="Q16" s="47">
        <f t="shared" si="3"/>
        <v>0.96</v>
      </c>
      <c r="R16" s="58"/>
      <c r="S16" s="58"/>
      <c r="T16" s="58"/>
      <c r="U16" s="58"/>
      <c r="V16" s="58"/>
      <c r="W16" s="58"/>
      <c r="X16" s="58"/>
      <c r="Y16" s="58"/>
      <c r="Z16" s="47">
        <f t="shared" si="4"/>
        <v>0.96</v>
      </c>
      <c r="AA16" s="58">
        <v>0.96</v>
      </c>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0.96</v>
      </c>
      <c r="BE16" s="16">
        <f>L60-BD16</f>
        <v>-0.96</v>
      </c>
      <c r="BF16" s="16">
        <f t="shared" si="6"/>
        <v>987.5</v>
      </c>
      <c r="BH16" s="171"/>
    </row>
    <row r="17" spans="1:60" ht="20.25" customHeight="1">
      <c r="A17" s="21" t="s">
        <v>381</v>
      </c>
      <c r="B17" s="174" t="s">
        <v>382</v>
      </c>
      <c r="C17" s="29" t="s">
        <v>310</v>
      </c>
      <c r="D17" s="205">
        <v>2063.3000000000002</v>
      </c>
      <c r="E17" s="39">
        <f>SUM(F17:L17,N17:P17)</f>
        <v>0</v>
      </c>
      <c r="F17" s="58"/>
      <c r="G17" s="58"/>
      <c r="H17" s="58"/>
      <c r="I17" s="58"/>
      <c r="J17" s="58"/>
      <c r="K17" s="58"/>
      <c r="L17" s="58"/>
      <c r="M17" s="54">
        <f>$D17-$BD17</f>
        <v>2062.7000000000003</v>
      </c>
      <c r="N17" s="58"/>
      <c r="O17" s="58"/>
      <c r="P17" s="58"/>
      <c r="Q17" s="47">
        <f t="shared" si="3"/>
        <v>0.6</v>
      </c>
      <c r="R17" s="58"/>
      <c r="S17" s="58"/>
      <c r="T17" s="58"/>
      <c r="U17" s="58"/>
      <c r="V17" s="58"/>
      <c r="W17" s="58"/>
      <c r="X17" s="58"/>
      <c r="Y17" s="58"/>
      <c r="Z17" s="47">
        <f t="shared" si="4"/>
        <v>0.6</v>
      </c>
      <c r="AA17" s="58">
        <v>0.6</v>
      </c>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0.6</v>
      </c>
      <c r="BE17" s="16">
        <f>M60-BD17</f>
        <v>-0.6</v>
      </c>
      <c r="BF17" s="16">
        <f t="shared" si="6"/>
        <v>2062.7000000000003</v>
      </c>
      <c r="BH17" s="171"/>
    </row>
    <row r="18" spans="1:60" ht="20.25" customHeight="1">
      <c r="A18" s="174" t="s">
        <v>383</v>
      </c>
      <c r="B18" s="177" t="s">
        <v>384</v>
      </c>
      <c r="C18" s="176" t="s">
        <v>311</v>
      </c>
      <c r="D18" s="205">
        <v>2309.88</v>
      </c>
      <c r="E18" s="39">
        <f>SUM(F18:M18,O18:P18)</f>
        <v>14.5</v>
      </c>
      <c r="F18" s="58"/>
      <c r="G18" s="58"/>
      <c r="H18" s="58"/>
      <c r="I18" s="58"/>
      <c r="J18" s="58"/>
      <c r="K18" s="58">
        <v>14.5</v>
      </c>
      <c r="L18" s="58"/>
      <c r="M18" s="58"/>
      <c r="N18" s="54">
        <f>$D18-$BD18</f>
        <v>2272.7200000000003</v>
      </c>
      <c r="O18" s="58"/>
      <c r="P18" s="58"/>
      <c r="Q18" s="47">
        <f>SUM(R18:Z18,AL18:BB18)</f>
        <v>22.66</v>
      </c>
      <c r="R18" s="58"/>
      <c r="S18" s="58"/>
      <c r="T18" s="58"/>
      <c r="U18" s="58"/>
      <c r="V18" s="58"/>
      <c r="W18" s="58"/>
      <c r="X18" s="58"/>
      <c r="Y18" s="58">
        <v>16.71</v>
      </c>
      <c r="Z18" s="47">
        <f t="shared" si="4"/>
        <v>0.55000000000000004</v>
      </c>
      <c r="AA18" s="58">
        <v>0.55000000000000004</v>
      </c>
      <c r="AB18" s="58"/>
      <c r="AC18" s="58"/>
      <c r="AD18" s="58"/>
      <c r="AE18" s="58"/>
      <c r="AF18" s="58"/>
      <c r="AG18" s="58"/>
      <c r="AH18" s="58"/>
      <c r="AI18" s="58"/>
      <c r="AJ18" s="58"/>
      <c r="AK18" s="58"/>
      <c r="AL18" s="58"/>
      <c r="AM18" s="58"/>
      <c r="AN18" s="58"/>
      <c r="AO18" s="58">
        <v>1.4</v>
      </c>
      <c r="AP18" s="58"/>
      <c r="AQ18" s="58"/>
      <c r="AR18" s="58"/>
      <c r="AS18" s="58"/>
      <c r="AT18" s="58"/>
      <c r="AU18" s="58">
        <v>4</v>
      </c>
      <c r="AV18" s="58"/>
      <c r="AW18" s="58"/>
      <c r="AX18" s="58"/>
      <c r="AY18" s="58"/>
      <c r="AZ18" s="58"/>
      <c r="BA18" s="58"/>
      <c r="BB18" s="58"/>
      <c r="BC18" s="58">
        <v>0</v>
      </c>
      <c r="BD18" s="16">
        <f t="shared" si="5"/>
        <v>37.159999999999997</v>
      </c>
      <c r="BE18" s="16">
        <f>N60-BD18</f>
        <v>-37.159999999999997</v>
      </c>
      <c r="BF18" s="16">
        <f t="shared" si="6"/>
        <v>2272.7200000000003</v>
      </c>
      <c r="BH18" s="171"/>
    </row>
    <row r="19" spans="1:60" ht="20.25" customHeight="1">
      <c r="A19" s="25" t="s">
        <v>385</v>
      </c>
      <c r="B19" s="174" t="s">
        <v>386</v>
      </c>
      <c r="C19" s="29" t="s">
        <v>312</v>
      </c>
      <c r="D19" s="205">
        <v>41.4</v>
      </c>
      <c r="E19" s="39">
        <f>SUM(F19:N19,P19)</f>
        <v>0</v>
      </c>
      <c r="F19" s="58"/>
      <c r="G19" s="58"/>
      <c r="H19" s="58"/>
      <c r="I19" s="58"/>
      <c r="J19" s="58"/>
      <c r="K19" s="58"/>
      <c r="L19" s="58"/>
      <c r="M19" s="58"/>
      <c r="N19" s="58"/>
      <c r="O19" s="54">
        <f>$D19-$BD19</f>
        <v>40.549999999999997</v>
      </c>
      <c r="P19" s="58"/>
      <c r="Q19" s="47">
        <f>SUM(R19:Z19,AL19:BB19)</f>
        <v>0.85000000000000009</v>
      </c>
      <c r="R19" s="58"/>
      <c r="S19" s="58"/>
      <c r="T19" s="58"/>
      <c r="U19" s="58"/>
      <c r="V19" s="58"/>
      <c r="W19" s="58"/>
      <c r="X19" s="58"/>
      <c r="Y19" s="58"/>
      <c r="Z19" s="47">
        <f t="shared" si="4"/>
        <v>0.55000000000000004</v>
      </c>
      <c r="AA19" s="58"/>
      <c r="AB19" s="58"/>
      <c r="AC19" s="58"/>
      <c r="AD19" s="58"/>
      <c r="AE19" s="58"/>
      <c r="AF19" s="58"/>
      <c r="AG19" s="58">
        <v>0.55000000000000004</v>
      </c>
      <c r="AH19" s="58"/>
      <c r="AI19" s="58"/>
      <c r="AJ19" s="58"/>
      <c r="AK19" s="58"/>
      <c r="AL19" s="58"/>
      <c r="AM19" s="58"/>
      <c r="AN19" s="58"/>
      <c r="AO19" s="58">
        <v>0.3</v>
      </c>
      <c r="AP19" s="58"/>
      <c r="AQ19" s="58"/>
      <c r="AR19" s="58"/>
      <c r="AS19" s="58"/>
      <c r="AT19" s="58"/>
      <c r="AU19" s="58"/>
      <c r="AV19" s="58"/>
      <c r="AW19" s="58"/>
      <c r="AX19" s="58"/>
      <c r="AY19" s="58"/>
      <c r="AZ19" s="58"/>
      <c r="BA19" s="58"/>
      <c r="BB19" s="58"/>
      <c r="BC19" s="58">
        <v>0</v>
      </c>
      <c r="BD19" s="16">
        <f t="shared" si="5"/>
        <v>0.85000000000000009</v>
      </c>
      <c r="BE19" s="16">
        <f>O60-BD19</f>
        <v>-0.85000000000000009</v>
      </c>
      <c r="BF19" s="16">
        <f t="shared" si="6"/>
        <v>40.549999999999997</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0</v>
      </c>
      <c r="BF20" s="16">
        <f t="shared" si="6"/>
        <v>0</v>
      </c>
      <c r="BH20" s="171"/>
    </row>
    <row r="21" spans="1:60" s="170" customFormat="1" ht="20.25" customHeight="1">
      <c r="A21" s="172">
        <v>2</v>
      </c>
      <c r="B21" s="173" t="s">
        <v>389</v>
      </c>
      <c r="C21" s="150" t="s">
        <v>314</v>
      </c>
      <c r="D21" s="38">
        <f>SUM(D22:D30,D42:D58)</f>
        <v>288.93</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288.93</v>
      </c>
      <c r="R21" s="46">
        <f>SUM(R23:R30,R42:R58)</f>
        <v>0</v>
      </c>
      <c r="S21" s="46">
        <f>SUM(S22,S24:S30,S42:S58)</f>
        <v>0.1</v>
      </c>
      <c r="T21" s="46">
        <f>SUM(T22:T23,T25:T30,T42:T58)</f>
        <v>0</v>
      </c>
      <c r="U21" s="46">
        <f>SUM(U22:U24,U26:U30,U42:U58)</f>
        <v>0</v>
      </c>
      <c r="V21" s="46">
        <f>SUM(V22:V25,V27:V30,V42:V58)</f>
        <v>0</v>
      </c>
      <c r="W21" s="46">
        <f>SUM(W22:W26,W28:W30,W42:W58)</f>
        <v>0</v>
      </c>
      <c r="X21" s="46">
        <f>SUM(X22:X27,X29:X30,X42:X58)</f>
        <v>0</v>
      </c>
      <c r="Y21" s="46">
        <f>SUM(Y22:Y28,Y30,Y42:Y58)</f>
        <v>0</v>
      </c>
      <c r="Z21" s="47">
        <f t="shared" si="4"/>
        <v>0.81</v>
      </c>
      <c r="AA21" s="46">
        <f t="shared" ref="AA21:AK21" si="8">SUM(AA22:AA30,AA42:AA58)</f>
        <v>0.28000000000000003</v>
      </c>
      <c r="AB21" s="46">
        <f t="shared" si="8"/>
        <v>0.5</v>
      </c>
      <c r="AC21" s="46">
        <f t="shared" si="8"/>
        <v>0</v>
      </c>
      <c r="AD21" s="46">
        <f t="shared" si="8"/>
        <v>0</v>
      </c>
      <c r="AE21" s="46">
        <f t="shared" si="8"/>
        <v>0</v>
      </c>
      <c r="AF21" s="46">
        <f t="shared" si="8"/>
        <v>0</v>
      </c>
      <c r="AG21" s="46">
        <f t="shared" si="8"/>
        <v>0</v>
      </c>
      <c r="AH21" s="46">
        <f t="shared" si="8"/>
        <v>0</v>
      </c>
      <c r="AI21" s="46">
        <f t="shared" si="8"/>
        <v>0</v>
      </c>
      <c r="AJ21" s="46">
        <f t="shared" si="8"/>
        <v>0</v>
      </c>
      <c r="AK21" s="46">
        <f t="shared" si="8"/>
        <v>0.03</v>
      </c>
      <c r="AL21" s="46">
        <f>SUM(AL22:AL30,AL43:AL58)</f>
        <v>0</v>
      </c>
      <c r="AM21" s="46">
        <f>SUM(AM22:AM30,AM42,AM44:AM58)</f>
        <v>0</v>
      </c>
      <c r="AN21" s="46">
        <f>SUM(AN22:AN30,AN42:AN43,AN45:AN58)</f>
        <v>0</v>
      </c>
      <c r="AO21" s="46">
        <f>SUM(AO22:AO30,AO42:AO44,AO46:AO58)</f>
        <v>0</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80.16</v>
      </c>
      <c r="BF21" s="149">
        <f>SUM(BF22:BF30,BF42:BF58)</f>
        <v>369.09000000000003</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206">
        <v>0.28000000000000003</v>
      </c>
      <c r="E27" s="39">
        <f t="shared" si="10"/>
        <v>0</v>
      </c>
      <c r="F27" s="58"/>
      <c r="G27" s="58"/>
      <c r="H27" s="58"/>
      <c r="I27" s="58"/>
      <c r="J27" s="58"/>
      <c r="K27" s="58"/>
      <c r="L27" s="58"/>
      <c r="M27" s="58"/>
      <c r="N27" s="58"/>
      <c r="O27" s="58"/>
      <c r="P27" s="58"/>
      <c r="Q27" s="47">
        <f>SUM(R27:V27,X27:Z27,AL27:BB27)</f>
        <v>0.03</v>
      </c>
      <c r="R27" s="58"/>
      <c r="S27" s="58"/>
      <c r="T27" s="58"/>
      <c r="U27" s="58"/>
      <c r="V27" s="58"/>
      <c r="W27" s="54">
        <f>$D27-$BD27</f>
        <v>0.25</v>
      </c>
      <c r="X27" s="58">
        <v>0</v>
      </c>
      <c r="Y27" s="58">
        <v>0</v>
      </c>
      <c r="Z27" s="47">
        <f t="shared" si="4"/>
        <v>0.03</v>
      </c>
      <c r="AA27" s="58"/>
      <c r="AB27" s="58"/>
      <c r="AC27" s="58"/>
      <c r="AD27" s="58"/>
      <c r="AE27" s="58"/>
      <c r="AF27" s="58"/>
      <c r="AG27" s="58"/>
      <c r="AH27" s="58"/>
      <c r="AI27" s="58"/>
      <c r="AJ27" s="58"/>
      <c r="AK27" s="58">
        <v>0.03</v>
      </c>
      <c r="AL27" s="58"/>
      <c r="AM27" s="58"/>
      <c r="AN27" s="58"/>
      <c r="AO27" s="58"/>
      <c r="AP27" s="58"/>
      <c r="AQ27" s="58"/>
      <c r="AR27" s="58"/>
      <c r="AS27" s="58"/>
      <c r="AT27" s="58"/>
      <c r="AU27" s="58"/>
      <c r="AV27" s="58"/>
      <c r="AW27" s="58"/>
      <c r="AX27" s="58"/>
      <c r="AY27" s="58"/>
      <c r="AZ27" s="58"/>
      <c r="BA27" s="58"/>
      <c r="BB27" s="58"/>
      <c r="BC27" s="58">
        <v>0</v>
      </c>
      <c r="BD27" s="16">
        <f t="shared" si="11"/>
        <v>0.03</v>
      </c>
      <c r="BE27" s="16">
        <f>W60-BD27</f>
        <v>10.24</v>
      </c>
      <c r="BF27" s="16">
        <f t="shared" si="9"/>
        <v>10.52</v>
      </c>
      <c r="BH27" s="171"/>
    </row>
    <row r="28" spans="1:60" ht="20.25" customHeight="1">
      <c r="A28" s="21" t="s">
        <v>402</v>
      </c>
      <c r="B28" s="25" t="s">
        <v>403</v>
      </c>
      <c r="C28" s="29" t="s">
        <v>321</v>
      </c>
      <c r="D28" s="58"/>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7.05</v>
      </c>
      <c r="BF28" s="16">
        <f t="shared" si="9"/>
        <v>7.05</v>
      </c>
      <c r="BH28" s="171"/>
    </row>
    <row r="29" spans="1:60" ht="20.25" customHeight="1">
      <c r="A29" s="21" t="s">
        <v>404</v>
      </c>
      <c r="B29" s="25" t="s">
        <v>405</v>
      </c>
      <c r="C29" s="29" t="s">
        <v>322</v>
      </c>
      <c r="D29" s="206">
        <v>5.59</v>
      </c>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5.59</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16.71</v>
      </c>
      <c r="BF29" s="16">
        <f t="shared" si="9"/>
        <v>22.3</v>
      </c>
      <c r="BH29" s="171"/>
    </row>
    <row r="30" spans="1:60" ht="25.5">
      <c r="A30" s="21" t="s">
        <v>406</v>
      </c>
      <c r="B30" s="22" t="s">
        <v>407</v>
      </c>
      <c r="C30" s="23" t="s">
        <v>323</v>
      </c>
      <c r="D30" s="39">
        <f>SUM(D31:D41)</f>
        <v>78.800000000000011</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0.1</v>
      </c>
      <c r="R30" s="47">
        <f>SUM(R31:R41)</f>
        <v>0</v>
      </c>
      <c r="S30" s="47">
        <f t="shared" ref="S30:Y30" si="13">SUM(S31:S41)</f>
        <v>0.1</v>
      </c>
      <c r="T30" s="47">
        <f t="shared" si="13"/>
        <v>0</v>
      </c>
      <c r="U30" s="47">
        <f t="shared" si="13"/>
        <v>0</v>
      </c>
      <c r="V30" s="47">
        <f t="shared" si="13"/>
        <v>0</v>
      </c>
      <c r="W30" s="47">
        <f t="shared" si="13"/>
        <v>0</v>
      </c>
      <c r="X30" s="47">
        <f t="shared" si="13"/>
        <v>0</v>
      </c>
      <c r="Y30" s="47">
        <f t="shared" si="13"/>
        <v>0</v>
      </c>
      <c r="Z30" s="54">
        <f>$D30-$BD30</f>
        <v>78.700000000000017</v>
      </c>
      <c r="AA30" s="47">
        <f>SUM(AA32:AA41)</f>
        <v>0</v>
      </c>
      <c r="AB30" s="47">
        <f>SUM(AB31,AB33:AB41)</f>
        <v>0</v>
      </c>
      <c r="AC30" s="47">
        <f>SUM(AC31:AC32,AC34:AC41)</f>
        <v>0</v>
      </c>
      <c r="AD30" s="47">
        <f>SUM(AD31:AD33,AD35:AD41)</f>
        <v>0</v>
      </c>
      <c r="AE30" s="47">
        <f>SUM(AE31:AE34,AE36:AE41)</f>
        <v>0</v>
      </c>
      <c r="AF30" s="47">
        <f>SUM(AF31:AF35,AF37:AF41)</f>
        <v>0</v>
      </c>
      <c r="AG30" s="47">
        <f>SUM(AG31:AG36,AG38:AG41)</f>
        <v>0</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0.1</v>
      </c>
      <c r="BE30" s="16">
        <f>Z60-BD30</f>
        <v>26.59</v>
      </c>
      <c r="BF30" s="16">
        <f>SUM(BF31:BF41)</f>
        <v>105.38999999999999</v>
      </c>
      <c r="BH30" s="171"/>
    </row>
    <row r="31" spans="1:60" ht="20.25" customHeight="1">
      <c r="A31" s="21" t="s">
        <v>408</v>
      </c>
      <c r="B31" s="25" t="s">
        <v>409</v>
      </c>
      <c r="C31" s="29" t="s">
        <v>324</v>
      </c>
      <c r="D31" s="58">
        <v>61.05</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61.05</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11.66</v>
      </c>
      <c r="BF31" s="16">
        <f t="shared" ref="BF31:BF59" si="17">SUM(D31,BE31)</f>
        <v>72.709999999999994</v>
      </c>
      <c r="BH31" s="171"/>
    </row>
    <row r="32" spans="1:60" ht="20.25" customHeight="1">
      <c r="A32" s="21" t="s">
        <v>410</v>
      </c>
      <c r="B32" s="174" t="s">
        <v>411</v>
      </c>
      <c r="C32" s="179" t="s">
        <v>325</v>
      </c>
      <c r="D32" s="58">
        <v>6.73</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6.73</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4.9000000000000004</v>
      </c>
      <c r="BF32" s="16">
        <f t="shared" si="17"/>
        <v>11.63</v>
      </c>
      <c r="BH32" s="171"/>
    </row>
    <row r="33" spans="1:60" ht="20.25" customHeight="1">
      <c r="A33" s="21" t="s">
        <v>412</v>
      </c>
      <c r="B33" s="174" t="s">
        <v>413</v>
      </c>
      <c r="C33" s="29" t="s">
        <v>326</v>
      </c>
      <c r="D33" s="58"/>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0</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6.86</v>
      </c>
      <c r="BF33" s="16">
        <f t="shared" si="17"/>
        <v>6.86</v>
      </c>
      <c r="BH33" s="171"/>
    </row>
    <row r="34" spans="1:60" ht="20.25" customHeight="1">
      <c r="A34" s="21" t="s">
        <v>414</v>
      </c>
      <c r="B34" s="174" t="s">
        <v>415</v>
      </c>
      <c r="C34" s="29" t="s">
        <v>327</v>
      </c>
      <c r="D34" s="207">
        <v>0.01</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0.01</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0.01</v>
      </c>
      <c r="BH34" s="171"/>
    </row>
    <row r="35" spans="1:60" ht="20.25" customHeight="1">
      <c r="A35" s="21" t="s">
        <v>416</v>
      </c>
      <c r="B35" s="174" t="s">
        <v>417</v>
      </c>
      <c r="C35" s="29" t="s">
        <v>328</v>
      </c>
      <c r="D35" s="206">
        <v>1.55</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1.55</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v>
      </c>
      <c r="BF35" s="16">
        <f t="shared" si="17"/>
        <v>1.55</v>
      </c>
      <c r="BH35" s="171"/>
    </row>
    <row r="36" spans="1:60" ht="20.25" customHeight="1">
      <c r="A36" s="21" t="s">
        <v>418</v>
      </c>
      <c r="B36" s="174" t="s">
        <v>419</v>
      </c>
      <c r="C36" s="29" t="s">
        <v>329</v>
      </c>
      <c r="D36" s="206">
        <v>0.42</v>
      </c>
      <c r="E36" s="39">
        <f t="shared" si="15"/>
        <v>0</v>
      </c>
      <c r="F36" s="58"/>
      <c r="G36" s="58"/>
      <c r="H36" s="58"/>
      <c r="I36" s="58"/>
      <c r="J36" s="58"/>
      <c r="K36" s="58"/>
      <c r="L36" s="58"/>
      <c r="M36" s="58"/>
      <c r="N36" s="58"/>
      <c r="O36" s="58"/>
      <c r="P36" s="58"/>
      <c r="Q36" s="47">
        <f t="shared" si="18"/>
        <v>0.1</v>
      </c>
      <c r="R36" s="58"/>
      <c r="S36" s="58">
        <v>0.1</v>
      </c>
      <c r="T36" s="58"/>
      <c r="U36" s="58"/>
      <c r="V36" s="58"/>
      <c r="W36" s="58"/>
      <c r="X36" s="58"/>
      <c r="Y36" s="58"/>
      <c r="Z36" s="47">
        <f>SUM(AA36:AE36,AG36:AK36)</f>
        <v>0</v>
      </c>
      <c r="AA36" s="58"/>
      <c r="AB36" s="58"/>
      <c r="AC36" s="58"/>
      <c r="AD36" s="58"/>
      <c r="AE36" s="58"/>
      <c r="AF36" s="54">
        <f>$D36-$BD36</f>
        <v>0.31999999999999995</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0.1</v>
      </c>
      <c r="BE36" s="16">
        <f>AF$60-BD36</f>
        <v>-0.1</v>
      </c>
      <c r="BF36" s="16">
        <f t="shared" si="17"/>
        <v>0.31999999999999995</v>
      </c>
      <c r="BH36" s="171"/>
    </row>
    <row r="37" spans="1:60" ht="20.25" customHeight="1">
      <c r="A37" s="21" t="s">
        <v>420</v>
      </c>
      <c r="B37" s="174" t="s">
        <v>421</v>
      </c>
      <c r="C37" s="29" t="s">
        <v>330</v>
      </c>
      <c r="D37" s="206">
        <v>6.28</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6.28</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2.2400000000000002</v>
      </c>
      <c r="BF37" s="16">
        <f t="shared" si="17"/>
        <v>8.52</v>
      </c>
      <c r="BH37" s="171"/>
    </row>
    <row r="38" spans="1:60" ht="20.25" customHeight="1">
      <c r="A38" s="21" t="s">
        <v>422</v>
      </c>
      <c r="B38" s="174" t="s">
        <v>423</v>
      </c>
      <c r="C38" s="29" t="s">
        <v>331</v>
      </c>
      <c r="D38" s="206">
        <v>2.29</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2.29</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1</v>
      </c>
      <c r="BF38" s="16">
        <f t="shared" si="17"/>
        <v>3.29</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207">
        <v>0.47</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0.47</v>
      </c>
      <c r="AL41" s="58"/>
      <c r="AM41" s="58"/>
      <c r="AN41" s="58"/>
      <c r="AO41" s="58"/>
      <c r="AP41" s="58"/>
      <c r="AQ41" s="58"/>
      <c r="AR41" s="58"/>
      <c r="AS41" s="58"/>
      <c r="AT41" s="58"/>
      <c r="AU41" s="58"/>
      <c r="AV41" s="58"/>
      <c r="AW41" s="58"/>
      <c r="AX41" s="58"/>
      <c r="AY41" s="58"/>
      <c r="AZ41" s="58"/>
      <c r="BA41" s="58"/>
      <c r="BB41" s="58"/>
      <c r="BC41" s="58"/>
      <c r="BD41" s="16">
        <f t="shared" si="16"/>
        <v>0</v>
      </c>
      <c r="BE41" s="16">
        <f>AK$60-BD41</f>
        <v>0.03</v>
      </c>
      <c r="BF41" s="16">
        <f t="shared" si="17"/>
        <v>0.5</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0.1</v>
      </c>
      <c r="BF42" s="16">
        <f t="shared" si="17"/>
        <v>0.1</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7.0000000000000007E-2</v>
      </c>
      <c r="BF44" s="16">
        <f t="shared" si="17"/>
        <v>7.0000000000000007E-2</v>
      </c>
      <c r="BH44" s="171"/>
    </row>
    <row r="45" spans="1:60" ht="20.25" customHeight="1">
      <c r="A45" s="21" t="s">
        <v>436</v>
      </c>
      <c r="B45" s="25" t="s">
        <v>437</v>
      </c>
      <c r="C45" s="29" t="s">
        <v>338</v>
      </c>
      <c r="D45" s="206">
        <v>94.83</v>
      </c>
      <c r="E45" s="39">
        <f t="shared" si="15"/>
        <v>0</v>
      </c>
      <c r="F45" s="58"/>
      <c r="G45" s="58"/>
      <c r="H45" s="58"/>
      <c r="I45" s="58"/>
      <c r="J45" s="58"/>
      <c r="K45" s="58"/>
      <c r="L45" s="58"/>
      <c r="M45" s="58"/>
      <c r="N45" s="58"/>
      <c r="O45" s="58"/>
      <c r="P45" s="58"/>
      <c r="Q45" s="47">
        <f>SUM(R45:Z45,AL45:AN45,AP45:BB45)</f>
        <v>0.25</v>
      </c>
      <c r="R45" s="58"/>
      <c r="S45" s="58"/>
      <c r="T45" s="58"/>
      <c r="U45" s="58"/>
      <c r="V45" s="58"/>
      <c r="W45" s="58"/>
      <c r="X45" s="58"/>
      <c r="Y45" s="58"/>
      <c r="Z45" s="47">
        <f t="shared" si="19"/>
        <v>0.25</v>
      </c>
      <c r="AA45" s="58">
        <v>0.25</v>
      </c>
      <c r="AB45" s="58"/>
      <c r="AC45" s="58"/>
      <c r="AD45" s="58"/>
      <c r="AE45" s="58"/>
      <c r="AF45" s="58"/>
      <c r="AG45" s="58"/>
      <c r="AH45" s="58"/>
      <c r="AI45" s="58"/>
      <c r="AJ45" s="58"/>
      <c r="AK45" s="58"/>
      <c r="AL45" s="58"/>
      <c r="AM45" s="58"/>
      <c r="AN45" s="58"/>
      <c r="AO45" s="54">
        <f>$D45-$BD45</f>
        <v>94.58</v>
      </c>
      <c r="AP45" s="58"/>
      <c r="AQ45" s="58"/>
      <c r="AR45" s="58"/>
      <c r="AS45" s="58"/>
      <c r="AT45" s="58"/>
      <c r="AU45" s="58"/>
      <c r="AV45" s="58"/>
      <c r="AW45" s="58"/>
      <c r="AX45" s="58"/>
      <c r="AY45" s="58"/>
      <c r="AZ45" s="58"/>
      <c r="BA45" s="58"/>
      <c r="BB45" s="58"/>
      <c r="BC45" s="58">
        <v>0</v>
      </c>
      <c r="BD45" s="16">
        <f t="shared" si="16"/>
        <v>0.25</v>
      </c>
      <c r="BE45" s="16">
        <f>AO$60-BD45</f>
        <v>14.580000000000002</v>
      </c>
      <c r="BF45" s="16">
        <f t="shared" si="17"/>
        <v>109.41</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206">
        <v>0.61</v>
      </c>
      <c r="E47" s="39">
        <f t="shared" si="15"/>
        <v>0</v>
      </c>
      <c r="F47" s="58"/>
      <c r="G47" s="58"/>
      <c r="H47" s="58"/>
      <c r="I47" s="58"/>
      <c r="J47" s="58"/>
      <c r="K47" s="58"/>
      <c r="L47" s="58"/>
      <c r="M47" s="58"/>
      <c r="N47" s="58"/>
      <c r="O47" s="58"/>
      <c r="P47" s="58"/>
      <c r="Q47" s="47">
        <f>SUM(R47:Z47,AL47:AP47,AR47:BB47)</f>
        <v>0</v>
      </c>
      <c r="R47" s="58"/>
      <c r="S47" s="58"/>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0.61</v>
      </c>
      <c r="AR47" s="58"/>
      <c r="AS47" s="58"/>
      <c r="AT47" s="58"/>
      <c r="AU47" s="58"/>
      <c r="AV47" s="58"/>
      <c r="AW47" s="58"/>
      <c r="AX47" s="58"/>
      <c r="AY47" s="58"/>
      <c r="AZ47" s="58"/>
      <c r="BA47" s="58"/>
      <c r="BB47" s="58"/>
      <c r="BC47" s="58"/>
      <c r="BD47" s="16">
        <f t="shared" si="16"/>
        <v>0</v>
      </c>
      <c r="BE47" s="16">
        <f>AQ$60-BD47</f>
        <v>0.25</v>
      </c>
      <c r="BF47" s="16">
        <f t="shared" si="17"/>
        <v>0.86</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58"/>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v>
      </c>
      <c r="AU50" s="58">
        <v>0</v>
      </c>
      <c r="AV50" s="58">
        <v>0</v>
      </c>
      <c r="AW50" s="58">
        <v>0</v>
      </c>
      <c r="AX50" s="58">
        <v>0</v>
      </c>
      <c r="AY50" s="58">
        <v>0</v>
      </c>
      <c r="AZ50" s="58">
        <v>0</v>
      </c>
      <c r="BA50" s="58">
        <v>0</v>
      </c>
      <c r="BB50" s="58">
        <v>0</v>
      </c>
      <c r="BC50" s="58">
        <v>0</v>
      </c>
      <c r="BD50" s="16">
        <f t="shared" si="16"/>
        <v>0</v>
      </c>
      <c r="BE50" s="16">
        <f>AT$60-BD50</f>
        <v>0</v>
      </c>
      <c r="BF50" s="16">
        <f t="shared" si="17"/>
        <v>0</v>
      </c>
      <c r="BH50" s="171"/>
    </row>
    <row r="51" spans="1:60" ht="20.25" customHeight="1">
      <c r="A51" s="21" t="s">
        <v>448</v>
      </c>
      <c r="B51" s="28" t="s">
        <v>449</v>
      </c>
      <c r="C51" s="29" t="s">
        <v>344</v>
      </c>
      <c r="D51" s="206">
        <v>12.51</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12.51</v>
      </c>
      <c r="AV51" s="58">
        <v>0</v>
      </c>
      <c r="AW51" s="58">
        <v>0</v>
      </c>
      <c r="AX51" s="58">
        <v>0</v>
      </c>
      <c r="AY51" s="58">
        <v>0</v>
      </c>
      <c r="AZ51" s="58">
        <v>0</v>
      </c>
      <c r="BA51" s="58">
        <v>0</v>
      </c>
      <c r="BB51" s="58">
        <v>0</v>
      </c>
      <c r="BC51" s="58">
        <v>0</v>
      </c>
      <c r="BD51" s="16">
        <f t="shared" si="16"/>
        <v>0</v>
      </c>
      <c r="BE51" s="16">
        <f>AU$60-BD51</f>
        <v>4</v>
      </c>
      <c r="BF51" s="16">
        <f t="shared" si="17"/>
        <v>16.509999999999998</v>
      </c>
      <c r="BH51" s="171"/>
    </row>
    <row r="52" spans="1:60" ht="20.25" customHeight="1">
      <c r="A52" s="21" t="s">
        <v>450</v>
      </c>
      <c r="B52" s="25" t="s">
        <v>451</v>
      </c>
      <c r="C52" s="29" t="s">
        <v>345</v>
      </c>
      <c r="D52" s="58"/>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6"/>
        <v>0</v>
      </c>
      <c r="BE52" s="16">
        <f>AV$60-BD52</f>
        <v>0</v>
      </c>
      <c r="BF52" s="16">
        <f t="shared" si="17"/>
        <v>0</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1</v>
      </c>
      <c r="BF54" s="16">
        <f t="shared" si="17"/>
        <v>1</v>
      </c>
      <c r="BH54" s="171"/>
    </row>
    <row r="55" spans="1:60" ht="20.25" customHeight="1">
      <c r="A55" s="21" t="s">
        <v>456</v>
      </c>
      <c r="B55" s="17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71"/>
    </row>
    <row r="56" spans="1:60" ht="20.25" customHeight="1">
      <c r="A56" s="21" t="s">
        <v>458</v>
      </c>
      <c r="B56" s="25" t="s">
        <v>459</v>
      </c>
      <c r="C56" s="29" t="s">
        <v>349</v>
      </c>
      <c r="D56" s="206">
        <v>96.31</v>
      </c>
      <c r="E56" s="39">
        <f t="shared" si="15"/>
        <v>0</v>
      </c>
      <c r="F56" s="58"/>
      <c r="G56" s="58"/>
      <c r="H56" s="58"/>
      <c r="I56" s="58"/>
      <c r="J56" s="58"/>
      <c r="K56" s="58"/>
      <c r="L56" s="58"/>
      <c r="M56" s="58"/>
      <c r="N56" s="58"/>
      <c r="O56" s="58"/>
      <c r="P56" s="58"/>
      <c r="Q56" s="47">
        <f>SUM(R56:Z56,AL56:AY56,BA56:BB56)</f>
        <v>0.53</v>
      </c>
      <c r="R56" s="58"/>
      <c r="S56" s="58"/>
      <c r="T56" s="58"/>
      <c r="U56" s="58"/>
      <c r="V56" s="58"/>
      <c r="W56" s="58"/>
      <c r="X56" s="58"/>
      <c r="Y56" s="58"/>
      <c r="Z56" s="47">
        <f t="shared" si="19"/>
        <v>0.53</v>
      </c>
      <c r="AA56" s="58">
        <v>0.03</v>
      </c>
      <c r="AB56" s="58">
        <v>0.5</v>
      </c>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95.78</v>
      </c>
      <c r="BA56" s="58"/>
      <c r="BB56" s="58"/>
      <c r="BC56" s="58"/>
      <c r="BD56" s="16">
        <f t="shared" si="16"/>
        <v>0.53</v>
      </c>
      <c r="BE56" s="16">
        <f>AZ$60-BD56</f>
        <v>-0.53</v>
      </c>
      <c r="BF56" s="16">
        <f t="shared" si="17"/>
        <v>95.78</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c r="E59" s="39">
        <f t="shared" si="15"/>
        <v>0</v>
      </c>
      <c r="F59" s="59"/>
      <c r="G59" s="59"/>
      <c r="H59" s="59"/>
      <c r="I59" s="59"/>
      <c r="J59" s="59"/>
      <c r="K59" s="59"/>
      <c r="L59" s="59"/>
      <c r="M59" s="59"/>
      <c r="N59" s="59"/>
      <c r="O59" s="59"/>
      <c r="P59" s="59"/>
      <c r="Q59" s="46">
        <f>SUM(R59:Z59,AL59:BB59)</f>
        <v>0</v>
      </c>
      <c r="R59" s="59"/>
      <c r="S59" s="59"/>
      <c r="T59" s="59"/>
      <c r="U59" s="59"/>
      <c r="V59" s="59"/>
      <c r="W59" s="59"/>
      <c r="X59" s="59"/>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0</v>
      </c>
      <c r="BD59" s="16">
        <f>SUM(E59,Q59)</f>
        <v>0</v>
      </c>
      <c r="BE59" s="16">
        <f>BC$60-BD59</f>
        <v>0</v>
      </c>
      <c r="BF59" s="16">
        <f t="shared" si="17"/>
        <v>0</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14.5</v>
      </c>
      <c r="L60" s="39">
        <f t="shared" si="20"/>
        <v>0</v>
      </c>
      <c r="M60" s="39">
        <f t="shared" si="20"/>
        <v>0</v>
      </c>
      <c r="N60" s="39">
        <f t="shared" si="20"/>
        <v>0</v>
      </c>
      <c r="O60" s="39">
        <f t="shared" si="20"/>
        <v>0</v>
      </c>
      <c r="P60" s="39">
        <f t="shared" si="20"/>
        <v>0</v>
      </c>
      <c r="Q60" s="47">
        <f>SUM(Q9,Q59)</f>
        <v>80.16</v>
      </c>
      <c r="R60" s="47">
        <f t="shared" si="20"/>
        <v>0</v>
      </c>
      <c r="S60" s="47">
        <f t="shared" si="20"/>
        <v>0.1</v>
      </c>
      <c r="T60" s="47">
        <f t="shared" si="20"/>
        <v>0</v>
      </c>
      <c r="U60" s="47">
        <f t="shared" si="20"/>
        <v>0</v>
      </c>
      <c r="V60" s="47">
        <f t="shared" si="20"/>
        <v>0</v>
      </c>
      <c r="W60" s="47">
        <f t="shared" si="20"/>
        <v>10.27</v>
      </c>
      <c r="X60" s="47">
        <f t="shared" si="20"/>
        <v>7.05</v>
      </c>
      <c r="Y60" s="47">
        <f t="shared" si="20"/>
        <v>16.71</v>
      </c>
      <c r="Z60" s="47">
        <f t="shared" si="20"/>
        <v>26.69</v>
      </c>
      <c r="AA60" s="47">
        <f t="shared" si="20"/>
        <v>11.66</v>
      </c>
      <c r="AB60" s="47">
        <f t="shared" si="20"/>
        <v>4.9000000000000004</v>
      </c>
      <c r="AC60" s="47">
        <f t="shared" si="20"/>
        <v>6.86</v>
      </c>
      <c r="AD60" s="47">
        <f t="shared" si="20"/>
        <v>0</v>
      </c>
      <c r="AE60" s="47">
        <f t="shared" si="20"/>
        <v>0</v>
      </c>
      <c r="AF60" s="47">
        <f t="shared" si="20"/>
        <v>0</v>
      </c>
      <c r="AG60" s="47">
        <f t="shared" si="20"/>
        <v>2.2400000000000002</v>
      </c>
      <c r="AH60" s="47">
        <f t="shared" si="20"/>
        <v>1</v>
      </c>
      <c r="AI60" s="47">
        <f t="shared" si="20"/>
        <v>0</v>
      </c>
      <c r="AJ60" s="47">
        <f t="shared" si="20"/>
        <v>0</v>
      </c>
      <c r="AK60" s="47">
        <f t="shared" si="20"/>
        <v>0.03</v>
      </c>
      <c r="AL60" s="47">
        <f t="shared" si="20"/>
        <v>0.1</v>
      </c>
      <c r="AM60" s="47">
        <f t="shared" si="20"/>
        <v>0</v>
      </c>
      <c r="AN60" s="47">
        <f t="shared" si="20"/>
        <v>7.0000000000000007E-2</v>
      </c>
      <c r="AO60" s="47">
        <f t="shared" si="20"/>
        <v>14.830000000000002</v>
      </c>
      <c r="AP60" s="47">
        <f t="shared" si="20"/>
        <v>0</v>
      </c>
      <c r="AQ60" s="47">
        <f t="shared" si="20"/>
        <v>0.25</v>
      </c>
      <c r="AR60" s="47">
        <f t="shared" si="20"/>
        <v>0</v>
      </c>
      <c r="AS60" s="47">
        <f t="shared" si="20"/>
        <v>0</v>
      </c>
      <c r="AT60" s="47">
        <f t="shared" si="20"/>
        <v>0</v>
      </c>
      <c r="AU60" s="47">
        <f t="shared" si="20"/>
        <v>4</v>
      </c>
      <c r="AV60" s="47">
        <f t="shared" si="20"/>
        <v>0</v>
      </c>
      <c r="AW60" s="47">
        <f t="shared" si="20"/>
        <v>0</v>
      </c>
      <c r="AX60" s="47">
        <f t="shared" si="20"/>
        <v>1</v>
      </c>
      <c r="AY60" s="47">
        <f t="shared" si="20"/>
        <v>0</v>
      </c>
      <c r="AZ60" s="47">
        <f t="shared" si="20"/>
        <v>0</v>
      </c>
      <c r="BA60" s="47">
        <f t="shared" si="20"/>
        <v>0</v>
      </c>
      <c r="BB60" s="47">
        <f t="shared" si="20"/>
        <v>0</v>
      </c>
      <c r="BC60" s="16"/>
      <c r="BD60" s="16">
        <f>SUM(BD9,BD21,BD59)</f>
        <v>80.16</v>
      </c>
      <c r="BE60" s="16"/>
      <c r="BF60" s="16"/>
    </row>
    <row r="61" spans="1:60" s="170" customFormat="1" ht="20.25" customHeight="1">
      <c r="A61" s="183"/>
      <c r="B61" s="184" t="s">
        <v>466</v>
      </c>
      <c r="C61" s="183"/>
      <c r="D61" s="149"/>
      <c r="E61" s="38">
        <f>$D9+E$60-$BD9</f>
        <v>8494.7199999999993</v>
      </c>
      <c r="F61" s="38">
        <f>$D10+F$60-$BD10</f>
        <v>327.59999999999997</v>
      </c>
      <c r="G61" s="38">
        <f>$D11+G$60-$BD11</f>
        <v>287.27</v>
      </c>
      <c r="H61" s="38">
        <f>$D12+H$60-$BD12</f>
        <v>40.330000000000005</v>
      </c>
      <c r="I61" s="38">
        <f>$D13+I$60-$BD13</f>
        <v>0</v>
      </c>
      <c r="J61" s="38">
        <f>$D14+J$60-$BD14</f>
        <v>215.42000000000002</v>
      </c>
      <c r="K61" s="38">
        <f>$D15+K$60-$BD15</f>
        <v>2588.23</v>
      </c>
      <c r="L61" s="38">
        <f>$D16+L$60-$BD16</f>
        <v>987.5</v>
      </c>
      <c r="M61" s="38">
        <f>$D17+M$60-$BD17</f>
        <v>2062.7000000000003</v>
      </c>
      <c r="N61" s="38">
        <f>$D18+N$60-$BD18</f>
        <v>2272.7200000000003</v>
      </c>
      <c r="O61" s="38">
        <f>$D19+O$60-$BD19</f>
        <v>40.549999999999997</v>
      </c>
      <c r="P61" s="38">
        <f>$D20+P$60-$BD20</f>
        <v>0</v>
      </c>
      <c r="Q61" s="46">
        <f>$D21+Q$60-$BD21</f>
        <v>369.09000000000003</v>
      </c>
      <c r="R61" s="46">
        <f>$D22+R$60-$BD22</f>
        <v>0</v>
      </c>
      <c r="S61" s="46">
        <f>$D23+S$60-$BD23</f>
        <v>0.1</v>
      </c>
      <c r="T61" s="46">
        <f>$D24+T$60-$BD24</f>
        <v>0</v>
      </c>
      <c r="U61" s="46">
        <f>$D25+U$60-$BD25</f>
        <v>0</v>
      </c>
      <c r="V61" s="46">
        <f>$D26+V$60-$BD26</f>
        <v>0</v>
      </c>
      <c r="W61" s="46">
        <f>$D27+W$60-$BD27</f>
        <v>10.52</v>
      </c>
      <c r="X61" s="46">
        <f>$D28+X$60-$BD28</f>
        <v>7.05</v>
      </c>
      <c r="Y61" s="46">
        <f>$D29+Y$60-$BD29</f>
        <v>22.3</v>
      </c>
      <c r="Z61" s="46">
        <f>$D30+Z$60-$BD30</f>
        <v>105.39000000000001</v>
      </c>
      <c r="AA61" s="46">
        <f>$D31+AA$60-$BD31</f>
        <v>72.709999999999994</v>
      </c>
      <c r="AB61" s="46">
        <f>$D32+AB$60-$BD32</f>
        <v>11.63</v>
      </c>
      <c r="AC61" s="46">
        <f>$D33+AC$60-$BD33</f>
        <v>6.86</v>
      </c>
      <c r="AD61" s="46">
        <f>$D34+AD$60-$BD34</f>
        <v>0.01</v>
      </c>
      <c r="AE61" s="46">
        <f>$D35+AE$60-$BD35</f>
        <v>1.55</v>
      </c>
      <c r="AF61" s="46">
        <f>$D36+AF$60-$BD36</f>
        <v>0.31999999999999995</v>
      </c>
      <c r="AG61" s="46">
        <f>$D37+AG$60-$BD37</f>
        <v>8.52</v>
      </c>
      <c r="AH61" s="46">
        <f>$D38+AH$60-$BD38</f>
        <v>3.29</v>
      </c>
      <c r="AI61" s="46">
        <f>$D39+AI$60-$BD39</f>
        <v>0</v>
      </c>
      <c r="AJ61" s="46">
        <f>$D40+AJ$60-$BD40</f>
        <v>0</v>
      </c>
      <c r="AK61" s="46">
        <f>$D41+AK$60-$BD41</f>
        <v>0.5</v>
      </c>
      <c r="AL61" s="46">
        <f>$D42+AL$60-$BD42</f>
        <v>0.1</v>
      </c>
      <c r="AM61" s="46">
        <f>$D43+AM$60-$BD43</f>
        <v>0</v>
      </c>
      <c r="AN61" s="46">
        <f>$D44+AN$60-$BD44</f>
        <v>7.0000000000000007E-2</v>
      </c>
      <c r="AO61" s="46">
        <f>$D45+AO$60-$BD45</f>
        <v>109.41</v>
      </c>
      <c r="AP61" s="46">
        <f>$D46+AP$60-$BD46</f>
        <v>0</v>
      </c>
      <c r="AQ61" s="46">
        <f>$D47+AQ$60-$BD47</f>
        <v>0.86</v>
      </c>
      <c r="AR61" s="46">
        <f>$D48+AR$60-$BD48</f>
        <v>0</v>
      </c>
      <c r="AS61" s="46">
        <f>$D49+AS$60-$BD49</f>
        <v>0</v>
      </c>
      <c r="AT61" s="46">
        <f>$D50+AT$60-$BD50</f>
        <v>0</v>
      </c>
      <c r="AU61" s="46">
        <f>$D51+AU$60-$BD51</f>
        <v>16.509999999999998</v>
      </c>
      <c r="AV61" s="46">
        <f>$D52+AV$60-$BD52</f>
        <v>0</v>
      </c>
      <c r="AW61" s="46">
        <f>$D53+AW$60-$BD53</f>
        <v>0</v>
      </c>
      <c r="AX61" s="46">
        <f>$D54+AX$60-$BD54</f>
        <v>1</v>
      </c>
      <c r="AY61" s="46">
        <f>$D55+AY$60-$BD55</f>
        <v>0</v>
      </c>
      <c r="AZ61" s="46">
        <f>$D56+AZ$60-$BD56</f>
        <v>95.78</v>
      </c>
      <c r="BA61" s="46">
        <f>$D57+BA$60-$BD57</f>
        <v>0</v>
      </c>
      <c r="BB61" s="46">
        <f>$D58+BB$60-$BD58</f>
        <v>0</v>
      </c>
      <c r="BC61" s="46">
        <f>$D59+BC$60-$BD59</f>
        <v>0</v>
      </c>
      <c r="BD61" s="149"/>
      <c r="BE61" s="149"/>
      <c r="BF61" s="149"/>
    </row>
    <row r="62" spans="1:60" s="185" customFormat="1" ht="12">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dimension ref="A1:BH67"/>
  <sheetViews>
    <sheetView showZeros="0" topLeftCell="A40" zoomScale="70" zoomScaleNormal="70" workbookViewId="0">
      <selection activeCell="W16" sqref="W16"/>
    </sheetView>
  </sheetViews>
  <sheetFormatPr defaultColWidth="8.109375" defaultRowHeight="15"/>
  <cols>
    <col min="1" max="1" width="4.77734375" style="155" customWidth="1"/>
    <col min="2" max="2" width="33.21875" style="155" customWidth="1"/>
    <col min="3" max="3" width="5.6640625" style="155" customWidth="1"/>
    <col min="4" max="4" width="9.21875" style="155" customWidth="1"/>
    <col min="5" max="5" width="8.6640625" style="155" customWidth="1"/>
    <col min="6" max="6" width="6.33203125" style="155" customWidth="1"/>
    <col min="7" max="7" width="6.77734375" style="155" customWidth="1"/>
    <col min="8" max="8" width="5.6640625" style="155" customWidth="1"/>
    <col min="9" max="9" width="5.44140625" style="155" customWidth="1"/>
    <col min="10" max="10" width="6.5546875" style="155" customWidth="1"/>
    <col min="11" max="11" width="8.109375" style="155" customWidth="1"/>
    <col min="12" max="12" width="7" style="155" bestFit="1" customWidth="1"/>
    <col min="13" max="13" width="5.88671875" style="155" customWidth="1"/>
    <col min="14" max="14" width="7.88671875" style="155" bestFit="1" customWidth="1"/>
    <col min="15" max="15" width="6.109375" style="155" customWidth="1"/>
    <col min="16" max="16" width="7.109375" style="155" customWidth="1"/>
    <col min="17" max="17" width="7.44140625" style="155" customWidth="1"/>
    <col min="18" max="18" width="6.44140625" style="155" customWidth="1"/>
    <col min="19" max="19" width="5.5546875" style="155" customWidth="1"/>
    <col min="20" max="21" width="4.77734375" style="155" customWidth="1"/>
    <col min="22" max="22" width="5.6640625" style="155" customWidth="1"/>
    <col min="23" max="23" width="4.77734375" style="155" customWidth="1"/>
    <col min="24" max="24" width="5.6640625" style="155" customWidth="1"/>
    <col min="25" max="25" width="5.88671875" style="155" customWidth="1"/>
    <col min="26" max="26" width="7" style="155" bestFit="1" customWidth="1"/>
    <col min="27" max="27" width="5.44140625" style="155" customWidth="1"/>
    <col min="28" max="28" width="6.109375" style="155" customWidth="1"/>
    <col min="29" max="29" width="5.88671875" style="155" customWidth="1"/>
    <col min="30"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4.21875" style="155" customWidth="1"/>
    <col min="46" max="46" width="5.44140625" style="155" customWidth="1"/>
    <col min="47" max="47" width="5.6640625" style="155" customWidth="1"/>
    <col min="48" max="48" width="4.77734375" style="155" customWidth="1"/>
    <col min="49" max="49" width="5.33203125" style="155" customWidth="1"/>
    <col min="50" max="51" width="5.44140625" style="155" customWidth="1"/>
    <col min="52" max="52" width="6.44140625" style="155" customWidth="1"/>
    <col min="53" max="53" width="5.109375" style="155" customWidth="1"/>
    <col min="54" max="54" width="4.88671875" style="155" customWidth="1"/>
    <col min="55" max="55" width="7.4414062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1363</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6" customHeight="1">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5056.82</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149"/>
      <c r="BE8" s="149"/>
      <c r="BF8" s="149">
        <f>SUM(BF9,BF21,BF59)</f>
        <v>5056.82</v>
      </c>
      <c r="BH8" s="171"/>
    </row>
    <row r="9" spans="1:60" s="170" customFormat="1" ht="20.25" customHeight="1">
      <c r="A9" s="172">
        <v>1</v>
      </c>
      <c r="B9" s="173" t="s">
        <v>366</v>
      </c>
      <c r="C9" s="150" t="s">
        <v>302</v>
      </c>
      <c r="D9" s="38">
        <f>SUM(D10,D14:D20)</f>
        <v>4520.5899999999992</v>
      </c>
      <c r="E9" s="38">
        <f>SUM(F10,J14,K15,L16,M17,N18,O19,P20,F9,J9:P9)</f>
        <v>4390.17</v>
      </c>
      <c r="F9" s="38">
        <f>SUM(F14,F15,F16,F17,F18,F19,F20)</f>
        <v>0</v>
      </c>
      <c r="G9" s="38">
        <f>SUM(G12:G20)</f>
        <v>0</v>
      </c>
      <c r="H9" s="38">
        <f>SUM(H11,H13:H20)</f>
        <v>0</v>
      </c>
      <c r="I9" s="38">
        <f>SUM(I11:I12,I14:I20)</f>
        <v>0</v>
      </c>
      <c r="J9" s="38">
        <f>SUM(J10,J15,J16,J17,J18,J19,J20)</f>
        <v>0</v>
      </c>
      <c r="K9" s="38">
        <f>SUM(K10,K14,K16,K17,K18,K19,K20)</f>
        <v>44.6</v>
      </c>
      <c r="L9" s="38">
        <f>SUM(L10,L14,L15,L17,L18,L19,L20)</f>
        <v>0</v>
      </c>
      <c r="M9" s="38">
        <f>SUM(M10,M14,M15,M17,M18,M19,M20)</f>
        <v>0</v>
      </c>
      <c r="N9" s="38">
        <f>SUM(N10,N14,N15,N16,N17,N19,N20)</f>
        <v>0</v>
      </c>
      <c r="O9" s="38">
        <f>SUM(O10,O14,O15,O16,O17,O18,O20)</f>
        <v>0</v>
      </c>
      <c r="P9" s="38">
        <f>SUM(P10,P14,P15,P16,P17,P18,P19)</f>
        <v>0</v>
      </c>
      <c r="Q9" s="46">
        <f t="shared" ref="Q9:BF9" si="0">SUM(Q10,Q14,Q15,Q16,Q17,Q18,Q19,Q20)</f>
        <v>130.42000000000002</v>
      </c>
      <c r="R9" s="46">
        <f>SUM(R10,R14,R15,R16,R17,R18,R19,R20)</f>
        <v>0</v>
      </c>
      <c r="S9" s="46">
        <f t="shared" si="0"/>
        <v>0</v>
      </c>
      <c r="T9" s="46">
        <f t="shared" si="0"/>
        <v>0</v>
      </c>
      <c r="U9" s="46">
        <f t="shared" si="0"/>
        <v>0</v>
      </c>
      <c r="V9" s="46">
        <f t="shared" si="0"/>
        <v>13.350000000000001</v>
      </c>
      <c r="W9" s="46">
        <f t="shared" si="0"/>
        <v>5.78</v>
      </c>
      <c r="X9" s="46">
        <f t="shared" si="0"/>
        <v>45.879999999999995</v>
      </c>
      <c r="Y9" s="46">
        <f t="shared" si="0"/>
        <v>6.11</v>
      </c>
      <c r="Z9" s="46">
        <f t="shared" si="0"/>
        <v>23.25</v>
      </c>
      <c r="AA9" s="46">
        <f t="shared" si="0"/>
        <v>6.6999999999999993</v>
      </c>
      <c r="AB9" s="46">
        <f t="shared" si="0"/>
        <v>1.06</v>
      </c>
      <c r="AC9" s="46">
        <f t="shared" si="0"/>
        <v>5.580000000000001</v>
      </c>
      <c r="AD9" s="46">
        <f t="shared" si="0"/>
        <v>0</v>
      </c>
      <c r="AE9" s="46">
        <f t="shared" si="0"/>
        <v>0</v>
      </c>
      <c r="AF9" s="46">
        <f t="shared" si="0"/>
        <v>0</v>
      </c>
      <c r="AG9" s="46">
        <f t="shared" si="0"/>
        <v>3.18</v>
      </c>
      <c r="AH9" s="46">
        <f t="shared" si="0"/>
        <v>4.8000000000000007</v>
      </c>
      <c r="AI9" s="46">
        <f t="shared" si="0"/>
        <v>0</v>
      </c>
      <c r="AJ9" s="46">
        <f t="shared" si="0"/>
        <v>0</v>
      </c>
      <c r="AK9" s="46">
        <f t="shared" si="0"/>
        <v>1.9300000000000002</v>
      </c>
      <c r="AL9" s="46">
        <f t="shared" si="0"/>
        <v>0</v>
      </c>
      <c r="AM9" s="46">
        <f t="shared" si="0"/>
        <v>0</v>
      </c>
      <c r="AN9" s="46">
        <f t="shared" si="0"/>
        <v>0.02</v>
      </c>
      <c r="AO9" s="46">
        <f t="shared" si="0"/>
        <v>19.880000000000003</v>
      </c>
      <c r="AP9" s="46">
        <f t="shared" si="0"/>
        <v>0</v>
      </c>
      <c r="AQ9" s="46">
        <f t="shared" si="0"/>
        <v>2.7</v>
      </c>
      <c r="AR9" s="46">
        <f t="shared" si="0"/>
        <v>0</v>
      </c>
      <c r="AS9" s="46">
        <f t="shared" si="0"/>
        <v>0</v>
      </c>
      <c r="AT9" s="46">
        <f t="shared" si="0"/>
        <v>0.15</v>
      </c>
      <c r="AU9" s="46">
        <f t="shared" si="0"/>
        <v>13.3</v>
      </c>
      <c r="AV9" s="46">
        <f t="shared" si="0"/>
        <v>0</v>
      </c>
      <c r="AW9" s="46">
        <f t="shared" si="0"/>
        <v>0</v>
      </c>
      <c r="AX9" s="46">
        <f t="shared" si="0"/>
        <v>0</v>
      </c>
      <c r="AY9" s="46">
        <f t="shared" si="0"/>
        <v>0</v>
      </c>
      <c r="AZ9" s="46">
        <f t="shared" si="0"/>
        <v>0</v>
      </c>
      <c r="BA9" s="46">
        <f t="shared" si="0"/>
        <v>0</v>
      </c>
      <c r="BB9" s="46">
        <f t="shared" si="0"/>
        <v>0</v>
      </c>
      <c r="BC9" s="46">
        <f t="shared" si="0"/>
        <v>0</v>
      </c>
      <c r="BD9" s="47">
        <f>SUM(Q9,BC9)</f>
        <v>130.42000000000002</v>
      </c>
      <c r="BE9" s="46">
        <f t="shared" si="0"/>
        <v>-112.42000000000002</v>
      </c>
      <c r="BF9" s="46">
        <f t="shared" si="0"/>
        <v>4408.17</v>
      </c>
      <c r="BH9" s="171"/>
    </row>
    <row r="10" spans="1:60" ht="20.25" customHeight="1">
      <c r="A10" s="174" t="s">
        <v>367</v>
      </c>
      <c r="B10" s="21" t="s">
        <v>368</v>
      </c>
      <c r="C10" s="29" t="s">
        <v>303</v>
      </c>
      <c r="D10" s="39">
        <f>SUM(D11:D13)</f>
        <v>219.01</v>
      </c>
      <c r="E10" s="39">
        <f>SUM(J10:P10)</f>
        <v>0</v>
      </c>
      <c r="F10" s="54">
        <f>$D10-$BD10</f>
        <v>215.04999999999998</v>
      </c>
      <c r="G10" s="39">
        <f>SUM(G12:G13)</f>
        <v>0</v>
      </c>
      <c r="H10" s="39">
        <f>SUM(H11,H13)</f>
        <v>0</v>
      </c>
      <c r="I10" s="39">
        <f t="shared" ref="I10:P10" si="1">SUM(I11:I13)</f>
        <v>0</v>
      </c>
      <c r="J10" s="39">
        <f t="shared" si="1"/>
        <v>0</v>
      </c>
      <c r="K10" s="39">
        <f t="shared" si="1"/>
        <v>0</v>
      </c>
      <c r="L10" s="39">
        <f t="shared" si="1"/>
        <v>0</v>
      </c>
      <c r="M10" s="39">
        <f>SUM(M11:M13)</f>
        <v>0</v>
      </c>
      <c r="N10" s="39">
        <f t="shared" si="1"/>
        <v>0</v>
      </c>
      <c r="O10" s="39">
        <f t="shared" si="1"/>
        <v>0</v>
      </c>
      <c r="P10" s="39">
        <f t="shared" si="1"/>
        <v>0</v>
      </c>
      <c r="Q10" s="47">
        <f>SUM(Q11:Q13)</f>
        <v>3.96</v>
      </c>
      <c r="R10" s="47">
        <f>SUM(R11:R13)</f>
        <v>0</v>
      </c>
      <c r="S10" s="47">
        <f t="shared" ref="S10:BF10" si="2">SUM(S11:S13)</f>
        <v>0</v>
      </c>
      <c r="T10" s="47">
        <f t="shared" si="2"/>
        <v>0</v>
      </c>
      <c r="U10" s="47">
        <f t="shared" si="2"/>
        <v>0</v>
      </c>
      <c r="V10" s="47">
        <f t="shared" si="2"/>
        <v>0</v>
      </c>
      <c r="W10" s="47">
        <f t="shared" si="2"/>
        <v>2</v>
      </c>
      <c r="X10" s="47">
        <f t="shared" si="2"/>
        <v>0</v>
      </c>
      <c r="Y10" s="47">
        <f t="shared" si="2"/>
        <v>0</v>
      </c>
      <c r="Z10" s="47">
        <f t="shared" si="2"/>
        <v>1.6600000000000001</v>
      </c>
      <c r="AA10" s="47">
        <f t="shared" si="2"/>
        <v>0.3</v>
      </c>
      <c r="AB10" s="47">
        <f t="shared" si="2"/>
        <v>0.01</v>
      </c>
      <c r="AC10" s="47">
        <f t="shared" si="2"/>
        <v>0.02</v>
      </c>
      <c r="AD10" s="47">
        <f t="shared" si="2"/>
        <v>0</v>
      </c>
      <c r="AE10" s="47">
        <f t="shared" si="2"/>
        <v>0</v>
      </c>
      <c r="AF10" s="47">
        <f t="shared" si="2"/>
        <v>0</v>
      </c>
      <c r="AG10" s="47">
        <f t="shared" si="2"/>
        <v>0</v>
      </c>
      <c r="AH10" s="47">
        <f t="shared" si="2"/>
        <v>1</v>
      </c>
      <c r="AI10" s="47">
        <f t="shared" si="2"/>
        <v>0</v>
      </c>
      <c r="AJ10" s="47">
        <f t="shared" si="2"/>
        <v>0</v>
      </c>
      <c r="AK10" s="47">
        <f t="shared" si="2"/>
        <v>0.33</v>
      </c>
      <c r="AL10" s="47">
        <f t="shared" si="2"/>
        <v>0</v>
      </c>
      <c r="AM10" s="47">
        <f t="shared" si="2"/>
        <v>0</v>
      </c>
      <c r="AN10" s="47">
        <f t="shared" si="2"/>
        <v>0</v>
      </c>
      <c r="AO10" s="47">
        <f t="shared" si="2"/>
        <v>0.3</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3.96</v>
      </c>
      <c r="BE10" s="47">
        <f t="shared" si="2"/>
        <v>-3.96</v>
      </c>
      <c r="BF10" s="47">
        <f t="shared" si="2"/>
        <v>215.05</v>
      </c>
      <c r="BH10" s="171"/>
    </row>
    <row r="11" spans="1:60" ht="20.25" customHeight="1">
      <c r="A11" s="174" t="s">
        <v>369</v>
      </c>
      <c r="B11" s="175" t="s">
        <v>370</v>
      </c>
      <c r="C11" s="29" t="s">
        <v>304</v>
      </c>
      <c r="D11" s="204">
        <v>194.85</v>
      </c>
      <c r="E11" s="39">
        <f>SUM(H11:P11)</f>
        <v>0</v>
      </c>
      <c r="F11" s="58"/>
      <c r="G11" s="54">
        <f>$D11-$BD11</f>
        <v>192.19</v>
      </c>
      <c r="H11" s="58">
        <v>0</v>
      </c>
      <c r="I11" s="58">
        <v>0</v>
      </c>
      <c r="J11" s="58"/>
      <c r="K11" s="58"/>
      <c r="L11" s="58"/>
      <c r="M11" s="58"/>
      <c r="N11" s="58"/>
      <c r="O11" s="58"/>
      <c r="P11" s="58"/>
      <c r="Q11" s="47">
        <f>SUM(R11:Z11,AL11:BB11)</f>
        <v>2.66</v>
      </c>
      <c r="R11" s="58"/>
      <c r="S11" s="58"/>
      <c r="T11" s="58"/>
      <c r="U11" s="58"/>
      <c r="V11" s="58"/>
      <c r="W11" s="58">
        <v>1</v>
      </c>
      <c r="X11" s="58"/>
      <c r="Y11" s="58"/>
      <c r="Z11" s="47">
        <f>SUM(AA11:AK11)</f>
        <v>1.6600000000000001</v>
      </c>
      <c r="AA11" s="58">
        <v>0.3</v>
      </c>
      <c r="AB11" s="58">
        <v>0.01</v>
      </c>
      <c r="AC11" s="58">
        <v>0.02</v>
      </c>
      <c r="AD11" s="58"/>
      <c r="AE11" s="58"/>
      <c r="AF11" s="58"/>
      <c r="AG11" s="58"/>
      <c r="AH11" s="58">
        <v>1</v>
      </c>
      <c r="AI11" s="58"/>
      <c r="AJ11" s="58"/>
      <c r="AK11" s="58">
        <v>0.33</v>
      </c>
      <c r="AL11" s="58"/>
      <c r="AM11" s="58"/>
      <c r="AN11" s="58"/>
      <c r="AO11" s="58"/>
      <c r="AP11" s="58"/>
      <c r="AQ11" s="58"/>
      <c r="AR11" s="58"/>
      <c r="AS11" s="58"/>
      <c r="AT11" s="58"/>
      <c r="AU11" s="58"/>
      <c r="AV11" s="58"/>
      <c r="AW11" s="58"/>
      <c r="AX11" s="58"/>
      <c r="AY11" s="58"/>
      <c r="AZ11" s="58"/>
      <c r="BA11" s="58"/>
      <c r="BB11" s="58"/>
      <c r="BC11" s="58"/>
      <c r="BD11" s="16">
        <f>SUM(E11,Q11,BC11)</f>
        <v>2.66</v>
      </c>
      <c r="BE11" s="16">
        <f>G60-BD11</f>
        <v>-2.66</v>
      </c>
      <c r="BF11" s="16">
        <f>SUM(D11,BE11)</f>
        <v>192.19</v>
      </c>
      <c r="BH11" s="171"/>
    </row>
    <row r="12" spans="1:60" ht="20.25" customHeight="1">
      <c r="A12" s="174" t="s">
        <v>371</v>
      </c>
      <c r="B12" s="175" t="s">
        <v>372</v>
      </c>
      <c r="C12" s="29" t="s">
        <v>305</v>
      </c>
      <c r="D12" s="204">
        <v>24.16</v>
      </c>
      <c r="E12" s="39">
        <f>SUM(G12,I12:P12)</f>
        <v>0</v>
      </c>
      <c r="F12" s="58"/>
      <c r="G12" s="58"/>
      <c r="H12" s="54">
        <f>$D12-$BD12</f>
        <v>22.86</v>
      </c>
      <c r="I12" s="58"/>
      <c r="J12" s="58"/>
      <c r="K12" s="58"/>
      <c r="L12" s="58"/>
      <c r="M12" s="58"/>
      <c r="N12" s="58"/>
      <c r="O12" s="58"/>
      <c r="P12" s="58"/>
      <c r="Q12" s="47">
        <f t="shared" ref="Q12:Q17" si="3">SUM(R12:Z12,AL12:BB12)</f>
        <v>1.3</v>
      </c>
      <c r="R12" s="58"/>
      <c r="S12" s="58"/>
      <c r="T12" s="58"/>
      <c r="U12" s="58"/>
      <c r="V12" s="58"/>
      <c r="W12" s="58">
        <v>1</v>
      </c>
      <c r="X12" s="58"/>
      <c r="Y12" s="58"/>
      <c r="Z12" s="47">
        <f t="shared" ref="Z12:Z29" si="4">SUM(AA12:AK12)</f>
        <v>0</v>
      </c>
      <c r="AA12" s="58"/>
      <c r="AB12" s="58"/>
      <c r="AC12" s="58"/>
      <c r="AD12" s="58"/>
      <c r="AE12" s="58"/>
      <c r="AF12" s="58"/>
      <c r="AG12" s="58"/>
      <c r="AH12" s="58"/>
      <c r="AI12" s="58"/>
      <c r="AJ12" s="58"/>
      <c r="AK12" s="58"/>
      <c r="AL12" s="58"/>
      <c r="AM12" s="58"/>
      <c r="AN12" s="58"/>
      <c r="AO12" s="58">
        <v>0.3</v>
      </c>
      <c r="AP12" s="58"/>
      <c r="AQ12" s="58"/>
      <c r="AR12" s="58"/>
      <c r="AS12" s="58"/>
      <c r="AT12" s="58"/>
      <c r="AU12" s="58"/>
      <c r="AV12" s="58"/>
      <c r="AW12" s="58"/>
      <c r="AX12" s="58"/>
      <c r="AY12" s="58"/>
      <c r="AZ12" s="58"/>
      <c r="BA12" s="58"/>
      <c r="BB12" s="58"/>
      <c r="BC12" s="58">
        <v>0</v>
      </c>
      <c r="BD12" s="16">
        <f t="shared" ref="BD12:BD20" si="5">SUM(E12,Q12,BC12)</f>
        <v>1.3</v>
      </c>
      <c r="BE12" s="16">
        <f>H60-BD12</f>
        <v>-1.3</v>
      </c>
      <c r="BF12" s="16">
        <f t="shared" ref="BF12:BF20" si="6">SUM(D12,BE12)</f>
        <v>22.86</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204">
        <v>511.43</v>
      </c>
      <c r="E14" s="39">
        <f>SUM(F14:G14,K14:P14)</f>
        <v>0</v>
      </c>
      <c r="F14" s="58"/>
      <c r="G14" s="58"/>
      <c r="H14" s="58"/>
      <c r="I14" s="58"/>
      <c r="J14" s="54">
        <f>$D14-$BD14</f>
        <v>488.32</v>
      </c>
      <c r="K14" s="58"/>
      <c r="L14" s="58"/>
      <c r="M14" s="58"/>
      <c r="N14" s="58"/>
      <c r="O14" s="58"/>
      <c r="P14" s="58"/>
      <c r="Q14" s="47">
        <f t="shared" si="3"/>
        <v>23.11</v>
      </c>
      <c r="R14" s="58"/>
      <c r="S14" s="58"/>
      <c r="T14" s="58"/>
      <c r="U14" s="58"/>
      <c r="V14" s="39">
        <v>0</v>
      </c>
      <c r="W14" s="58">
        <v>0.5</v>
      </c>
      <c r="X14" s="58"/>
      <c r="Y14" s="58"/>
      <c r="Z14" s="47">
        <f t="shared" si="4"/>
        <v>8.73</v>
      </c>
      <c r="AA14" s="58">
        <v>3.1</v>
      </c>
      <c r="AB14" s="58">
        <v>0.65</v>
      </c>
      <c r="AC14" s="58">
        <v>3.18</v>
      </c>
      <c r="AD14" s="58"/>
      <c r="AE14" s="58"/>
      <c r="AF14" s="58"/>
      <c r="AG14" s="58"/>
      <c r="AH14" s="58">
        <v>0.5</v>
      </c>
      <c r="AI14" s="58"/>
      <c r="AJ14" s="58"/>
      <c r="AK14" s="58">
        <v>1.3</v>
      </c>
      <c r="AL14" s="58"/>
      <c r="AM14" s="58"/>
      <c r="AN14" s="58"/>
      <c r="AO14" s="58">
        <v>11.38</v>
      </c>
      <c r="AP14" s="58"/>
      <c r="AQ14" s="58">
        <v>2.5</v>
      </c>
      <c r="AR14" s="58"/>
      <c r="AS14" s="58"/>
      <c r="AT14" s="58"/>
      <c r="AU14" s="58"/>
      <c r="AV14" s="58"/>
      <c r="AW14" s="58"/>
      <c r="AX14" s="58"/>
      <c r="AY14" s="58"/>
      <c r="AZ14" s="58"/>
      <c r="BA14" s="58"/>
      <c r="BB14" s="58"/>
      <c r="BC14" s="58">
        <v>0</v>
      </c>
      <c r="BD14" s="16">
        <f t="shared" si="5"/>
        <v>23.11</v>
      </c>
      <c r="BE14" s="16">
        <f>J60-BD14</f>
        <v>-23.11</v>
      </c>
      <c r="BF14" s="16">
        <f t="shared" si="6"/>
        <v>488.32</v>
      </c>
      <c r="BH14" s="171"/>
    </row>
    <row r="15" spans="1:60" ht="20.25" customHeight="1">
      <c r="A15" s="21" t="s">
        <v>377</v>
      </c>
      <c r="B15" s="25" t="s">
        <v>378</v>
      </c>
      <c r="C15" s="29" t="s">
        <v>308</v>
      </c>
      <c r="D15" s="204">
        <v>1365.89</v>
      </c>
      <c r="E15" s="39">
        <f>SUM(F15:J15,L15:P15)</f>
        <v>0</v>
      </c>
      <c r="F15" s="58"/>
      <c r="G15" s="58"/>
      <c r="H15" s="58"/>
      <c r="I15" s="58"/>
      <c r="J15" s="58"/>
      <c r="K15" s="54">
        <f>$D15-$BD15</f>
        <v>1323.13</v>
      </c>
      <c r="L15" s="58"/>
      <c r="M15" s="58"/>
      <c r="N15" s="58"/>
      <c r="O15" s="58"/>
      <c r="P15" s="58"/>
      <c r="Q15" s="47">
        <f t="shared" si="3"/>
        <v>42.760000000000005</v>
      </c>
      <c r="R15" s="58"/>
      <c r="S15" s="58"/>
      <c r="T15" s="58"/>
      <c r="U15" s="58"/>
      <c r="V15" s="39">
        <v>2</v>
      </c>
      <c r="W15" s="58">
        <v>2.66</v>
      </c>
      <c r="X15" s="58">
        <v>21.88</v>
      </c>
      <c r="Y15" s="58"/>
      <c r="Z15" s="47">
        <f t="shared" si="4"/>
        <v>8.65</v>
      </c>
      <c r="AA15" s="58">
        <v>3.3</v>
      </c>
      <c r="AB15" s="58">
        <v>0.4</v>
      </c>
      <c r="AC15" s="58">
        <v>1.1000000000000001</v>
      </c>
      <c r="AD15" s="58"/>
      <c r="AE15" s="58"/>
      <c r="AF15" s="58"/>
      <c r="AG15" s="58">
        <v>0.55000000000000004</v>
      </c>
      <c r="AH15" s="58">
        <v>3</v>
      </c>
      <c r="AI15" s="58"/>
      <c r="AJ15" s="58"/>
      <c r="AK15" s="58">
        <v>0.3</v>
      </c>
      <c r="AL15" s="58"/>
      <c r="AM15" s="58"/>
      <c r="AN15" s="58">
        <v>0.02</v>
      </c>
      <c r="AO15" s="58">
        <v>7.2</v>
      </c>
      <c r="AP15" s="58"/>
      <c r="AQ15" s="58">
        <v>0.2</v>
      </c>
      <c r="AR15" s="58"/>
      <c r="AS15" s="58"/>
      <c r="AT15" s="58">
        <v>0.15</v>
      </c>
      <c r="AU15" s="58"/>
      <c r="AV15" s="58"/>
      <c r="AW15" s="58"/>
      <c r="AX15" s="58"/>
      <c r="AY15" s="58"/>
      <c r="AZ15" s="58"/>
      <c r="BA15" s="58"/>
      <c r="BB15" s="58"/>
      <c r="BC15" s="58">
        <v>0</v>
      </c>
      <c r="BD15" s="16">
        <f t="shared" si="5"/>
        <v>42.760000000000005</v>
      </c>
      <c r="BE15" s="16">
        <f>K60-BD15</f>
        <v>1.8399999999999963</v>
      </c>
      <c r="BF15" s="16">
        <f t="shared" si="6"/>
        <v>1367.73</v>
      </c>
      <c r="BH15" s="171"/>
    </row>
    <row r="16" spans="1:60" ht="20.25" customHeight="1">
      <c r="A16" s="21" t="s">
        <v>379</v>
      </c>
      <c r="B16" s="21" t="s">
        <v>380</v>
      </c>
      <c r="C16" s="176" t="s">
        <v>309</v>
      </c>
      <c r="D16" s="58"/>
      <c r="E16" s="39">
        <f>SUM(F16:K16,M16:P16)</f>
        <v>0</v>
      </c>
      <c r="F16" s="58"/>
      <c r="G16" s="58"/>
      <c r="H16" s="58"/>
      <c r="I16" s="58"/>
      <c r="J16" s="58"/>
      <c r="K16" s="58"/>
      <c r="L16" s="54">
        <f>$D16-$BD16</f>
        <v>0</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0</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205">
        <v>2389.0700000000002</v>
      </c>
      <c r="E18" s="39">
        <f>SUM(F18:M18,O18:P18)</f>
        <v>44.6</v>
      </c>
      <c r="F18" s="58"/>
      <c r="G18" s="58"/>
      <c r="H18" s="58"/>
      <c r="I18" s="58"/>
      <c r="J18" s="58"/>
      <c r="K18" s="58">
        <v>44.6</v>
      </c>
      <c r="L18" s="58"/>
      <c r="M18" s="58"/>
      <c r="N18" s="54">
        <f>$D18-$BD18</f>
        <v>2287.58</v>
      </c>
      <c r="O18" s="58"/>
      <c r="P18" s="58"/>
      <c r="Q18" s="47">
        <f>SUM(R18:Z18,AL18:BB18)</f>
        <v>56.89</v>
      </c>
      <c r="R18" s="58"/>
      <c r="S18" s="58"/>
      <c r="T18" s="58"/>
      <c r="U18" s="58"/>
      <c r="V18" s="39">
        <v>8.5500000000000007</v>
      </c>
      <c r="W18" s="58">
        <v>0.62</v>
      </c>
      <c r="X18" s="58">
        <v>24</v>
      </c>
      <c r="Y18" s="58">
        <v>6.11</v>
      </c>
      <c r="Z18" s="47">
        <f t="shared" si="4"/>
        <v>3.4099999999999997</v>
      </c>
      <c r="AA18" s="58"/>
      <c r="AB18" s="58"/>
      <c r="AC18" s="58">
        <v>1.28</v>
      </c>
      <c r="AD18" s="58"/>
      <c r="AE18" s="58"/>
      <c r="AF18" s="58"/>
      <c r="AG18" s="58">
        <v>1.98</v>
      </c>
      <c r="AH18" s="58">
        <v>0.15</v>
      </c>
      <c r="AI18" s="58"/>
      <c r="AJ18" s="58"/>
      <c r="AK18" s="58"/>
      <c r="AL18" s="58"/>
      <c r="AM18" s="58"/>
      <c r="AN18" s="58"/>
      <c r="AO18" s="58">
        <v>0.9</v>
      </c>
      <c r="AP18" s="58"/>
      <c r="AQ18" s="58"/>
      <c r="AR18" s="58"/>
      <c r="AS18" s="58"/>
      <c r="AT18" s="58"/>
      <c r="AU18" s="58">
        <v>13.3</v>
      </c>
      <c r="AV18" s="58"/>
      <c r="AW18" s="58"/>
      <c r="AX18" s="58"/>
      <c r="AY18" s="58"/>
      <c r="AZ18" s="58"/>
      <c r="BA18" s="58"/>
      <c r="BB18" s="58"/>
      <c r="BC18" s="58">
        <v>0</v>
      </c>
      <c r="BD18" s="16">
        <f t="shared" si="5"/>
        <v>101.49000000000001</v>
      </c>
      <c r="BE18" s="16">
        <f>N60-BD18</f>
        <v>-101.49000000000001</v>
      </c>
      <c r="BF18" s="16">
        <f t="shared" si="6"/>
        <v>2287.58</v>
      </c>
      <c r="BH18" s="171"/>
    </row>
    <row r="19" spans="1:60" ht="20.25" customHeight="1">
      <c r="A19" s="25" t="s">
        <v>385</v>
      </c>
      <c r="B19" s="174" t="s">
        <v>386</v>
      </c>
      <c r="C19" s="29" t="s">
        <v>312</v>
      </c>
      <c r="D19" s="205">
        <v>35.19</v>
      </c>
      <c r="E19" s="39">
        <f>SUM(F19:N19,P19)</f>
        <v>0</v>
      </c>
      <c r="F19" s="58"/>
      <c r="G19" s="58"/>
      <c r="H19" s="58"/>
      <c r="I19" s="58"/>
      <c r="J19" s="58"/>
      <c r="K19" s="58"/>
      <c r="L19" s="58"/>
      <c r="M19" s="58"/>
      <c r="N19" s="58"/>
      <c r="O19" s="54">
        <f>$D19-$BD19</f>
        <v>31.49</v>
      </c>
      <c r="P19" s="58"/>
      <c r="Q19" s="47">
        <f>SUM(R19:Z19,AL19:BB19)</f>
        <v>3.6999999999999997</v>
      </c>
      <c r="R19" s="58"/>
      <c r="S19" s="58"/>
      <c r="T19" s="58"/>
      <c r="U19" s="58"/>
      <c r="V19" s="58">
        <v>2.8</v>
      </c>
      <c r="W19" s="58"/>
      <c r="X19" s="58"/>
      <c r="Y19" s="58"/>
      <c r="Z19" s="47">
        <f t="shared" si="4"/>
        <v>0.8</v>
      </c>
      <c r="AA19" s="58"/>
      <c r="AB19" s="58"/>
      <c r="AC19" s="58"/>
      <c r="AD19" s="58"/>
      <c r="AE19" s="58"/>
      <c r="AF19" s="58"/>
      <c r="AG19" s="58">
        <v>0.65</v>
      </c>
      <c r="AH19" s="58">
        <v>0.15</v>
      </c>
      <c r="AI19" s="58"/>
      <c r="AJ19" s="58"/>
      <c r="AK19" s="58"/>
      <c r="AL19" s="58"/>
      <c r="AM19" s="58"/>
      <c r="AN19" s="58"/>
      <c r="AO19" s="58">
        <v>0.1</v>
      </c>
      <c r="AP19" s="58"/>
      <c r="AQ19" s="58"/>
      <c r="AR19" s="58"/>
      <c r="AS19" s="58"/>
      <c r="AT19" s="58"/>
      <c r="AU19" s="58"/>
      <c r="AV19" s="58"/>
      <c r="AW19" s="58"/>
      <c r="AX19" s="58"/>
      <c r="AY19" s="58"/>
      <c r="AZ19" s="58"/>
      <c r="BA19" s="58"/>
      <c r="BB19" s="58"/>
      <c r="BC19" s="58">
        <v>0</v>
      </c>
      <c r="BD19" s="16">
        <f t="shared" si="5"/>
        <v>3.6999999999999997</v>
      </c>
      <c r="BE19" s="16">
        <f>O60-BD19</f>
        <v>-3.6999999999999997</v>
      </c>
      <c r="BF19" s="16">
        <f t="shared" si="6"/>
        <v>31.49</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18</v>
      </c>
      <c r="BF20" s="16">
        <f t="shared" si="6"/>
        <v>18</v>
      </c>
      <c r="BH20" s="171"/>
    </row>
    <row r="21" spans="1:60" s="170" customFormat="1" ht="20.25" customHeight="1">
      <c r="A21" s="172">
        <v>2</v>
      </c>
      <c r="B21" s="173" t="s">
        <v>389</v>
      </c>
      <c r="C21" s="150" t="s">
        <v>314</v>
      </c>
      <c r="D21" s="38">
        <f>SUM(D22:D30,D42:D58)</f>
        <v>452.51</v>
      </c>
      <c r="E21" s="38">
        <f>SUM(E22:E30,E42:E58)</f>
        <v>18</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18</v>
      </c>
      <c r="Q21" s="54">
        <f>$D21-$BD21</f>
        <v>434.51</v>
      </c>
      <c r="R21" s="46">
        <f>SUM(R23:R30,R42:R58)</f>
        <v>0</v>
      </c>
      <c r="S21" s="46">
        <f>SUM(S22,S24:S30,S42:S58)</f>
        <v>0.1</v>
      </c>
      <c r="T21" s="46">
        <f>SUM(T22:T23,T25:T30,T42:T58)</f>
        <v>0</v>
      </c>
      <c r="U21" s="46">
        <f>SUM(U22:U24,U26:U30,U42:U58)</f>
        <v>0</v>
      </c>
      <c r="V21" s="46">
        <f>SUM(V22:V25,V27:V30,V42:V58)</f>
        <v>1.76</v>
      </c>
      <c r="W21" s="46">
        <f>SUM(W22:W26,W28:W30,W42:W58)</f>
        <v>0.98</v>
      </c>
      <c r="X21" s="46">
        <f>SUM(X22:X27,X29:X30,X42:X58)</f>
        <v>0.8</v>
      </c>
      <c r="Y21" s="46">
        <f>SUM(Y22:Y28,Y30,Y42:Y58)</f>
        <v>0</v>
      </c>
      <c r="Z21" s="47">
        <f t="shared" si="4"/>
        <v>0.69</v>
      </c>
      <c r="AA21" s="46">
        <f t="shared" ref="AA21:AK21" si="8">SUM(AA22:AA30,AA42:AA58)</f>
        <v>0</v>
      </c>
      <c r="AB21" s="46">
        <f t="shared" si="8"/>
        <v>0.05</v>
      </c>
      <c r="AC21" s="46">
        <f t="shared" si="8"/>
        <v>0</v>
      </c>
      <c r="AD21" s="46">
        <f t="shared" si="8"/>
        <v>0</v>
      </c>
      <c r="AE21" s="46">
        <f t="shared" si="8"/>
        <v>0</v>
      </c>
      <c r="AF21" s="46">
        <f t="shared" si="8"/>
        <v>0</v>
      </c>
      <c r="AG21" s="46">
        <f t="shared" si="8"/>
        <v>0.12</v>
      </c>
      <c r="AH21" s="46">
        <f t="shared" si="8"/>
        <v>0.5</v>
      </c>
      <c r="AI21" s="46">
        <f t="shared" si="8"/>
        <v>0</v>
      </c>
      <c r="AJ21" s="46">
        <f t="shared" si="8"/>
        <v>0</v>
      </c>
      <c r="AK21" s="46">
        <f t="shared" si="8"/>
        <v>0.02</v>
      </c>
      <c r="AL21" s="46">
        <f>SUM(AL22:AL30,AL43:AL58)</f>
        <v>0</v>
      </c>
      <c r="AM21" s="46">
        <f>SUM(AM22:AM30,AM42,AM44:AM58)</f>
        <v>0</v>
      </c>
      <c r="AN21" s="46">
        <f>SUM(AN22:AN30,AN42:AN43,AN45:AN58)</f>
        <v>0</v>
      </c>
      <c r="AO21" s="46">
        <f>SUM(AO22:AO30,AO42:AO44,AO46:AO58)</f>
        <v>0.17</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18</v>
      </c>
      <c r="BE21" s="16">
        <f>Q60-BD21</f>
        <v>137.20000000000002</v>
      </c>
      <c r="BF21" s="149">
        <f>SUM(BF22:BF30,BF42:BF58)</f>
        <v>589.71</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206">
        <v>14.89</v>
      </c>
      <c r="E26" s="39">
        <f t="shared" si="10"/>
        <v>0</v>
      </c>
      <c r="F26" s="58"/>
      <c r="G26" s="58"/>
      <c r="H26" s="58"/>
      <c r="I26" s="58"/>
      <c r="J26" s="58"/>
      <c r="K26" s="58"/>
      <c r="L26" s="58"/>
      <c r="M26" s="58"/>
      <c r="N26" s="58"/>
      <c r="O26" s="58"/>
      <c r="P26" s="58"/>
      <c r="Q26" s="47">
        <f>SUM(R26:U26,W26:Z26,AL26:BB26)</f>
        <v>0</v>
      </c>
      <c r="R26" s="58"/>
      <c r="S26" s="58"/>
      <c r="T26" s="58"/>
      <c r="U26" s="58"/>
      <c r="V26" s="54">
        <f>$D26-$BD26</f>
        <v>14.89</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15.110000000000001</v>
      </c>
      <c r="BF26" s="16">
        <f t="shared" si="9"/>
        <v>30</v>
      </c>
      <c r="BH26" s="171"/>
    </row>
    <row r="27" spans="1:60" ht="20.25" customHeight="1">
      <c r="A27" s="21" t="s">
        <v>400</v>
      </c>
      <c r="B27" s="174" t="s">
        <v>401</v>
      </c>
      <c r="C27" s="29" t="s">
        <v>320</v>
      </c>
      <c r="D27" s="206">
        <v>0.85</v>
      </c>
      <c r="E27" s="39">
        <f t="shared" si="10"/>
        <v>0</v>
      </c>
      <c r="F27" s="58"/>
      <c r="G27" s="58"/>
      <c r="H27" s="58"/>
      <c r="I27" s="58"/>
      <c r="J27" s="58"/>
      <c r="K27" s="58"/>
      <c r="L27" s="58"/>
      <c r="M27" s="58"/>
      <c r="N27" s="58"/>
      <c r="O27" s="58"/>
      <c r="P27" s="58"/>
      <c r="Q27" s="47">
        <f>SUM(R27:V27,X27:Z27,AL27:BB27)</f>
        <v>0</v>
      </c>
      <c r="R27" s="58"/>
      <c r="S27" s="58"/>
      <c r="T27" s="58"/>
      <c r="U27" s="58"/>
      <c r="V27" s="58"/>
      <c r="W27" s="54">
        <f>$D27-$BD27</f>
        <v>0.85</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6.76</v>
      </c>
      <c r="BF27" s="16">
        <f t="shared" si="9"/>
        <v>7.6099999999999994</v>
      </c>
      <c r="BH27" s="171"/>
    </row>
    <row r="28" spans="1:60" ht="20.25" customHeight="1">
      <c r="A28" s="21" t="s">
        <v>402</v>
      </c>
      <c r="B28" s="25" t="s">
        <v>403</v>
      </c>
      <c r="C28" s="29" t="s">
        <v>321</v>
      </c>
      <c r="D28" s="58"/>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46.679999999999993</v>
      </c>
      <c r="BF28" s="16">
        <f t="shared" si="9"/>
        <v>46.679999999999993</v>
      </c>
      <c r="BH28" s="171"/>
    </row>
    <row r="29" spans="1:60" ht="20.25" customHeight="1">
      <c r="A29" s="21" t="s">
        <v>404</v>
      </c>
      <c r="B29" s="25" t="s">
        <v>405</v>
      </c>
      <c r="C29" s="29" t="s">
        <v>322</v>
      </c>
      <c r="D29" s="206">
        <v>52.95</v>
      </c>
      <c r="E29" s="39">
        <f t="shared" si="10"/>
        <v>18</v>
      </c>
      <c r="F29" s="58"/>
      <c r="G29" s="58"/>
      <c r="H29" s="58"/>
      <c r="I29" s="58"/>
      <c r="J29" s="58"/>
      <c r="K29" s="58"/>
      <c r="L29" s="58"/>
      <c r="M29" s="58"/>
      <c r="N29" s="58"/>
      <c r="O29" s="58"/>
      <c r="P29" s="58">
        <v>18</v>
      </c>
      <c r="Q29" s="47">
        <f>SUM(R29:X29,Z29,AL29:BB29)</f>
        <v>0</v>
      </c>
      <c r="R29" s="58"/>
      <c r="S29" s="58"/>
      <c r="T29" s="58"/>
      <c r="U29" s="58"/>
      <c r="V29" s="58"/>
      <c r="W29" s="58"/>
      <c r="X29" s="58"/>
      <c r="Y29" s="54">
        <f>$D29-$BD29</f>
        <v>34.950000000000003</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18</v>
      </c>
      <c r="BE29" s="16">
        <f>Y60-BD29</f>
        <v>12.89</v>
      </c>
      <c r="BF29" s="16">
        <f t="shared" si="9"/>
        <v>65.84</v>
      </c>
      <c r="BH29" s="171"/>
    </row>
    <row r="30" spans="1:60" ht="34.15" customHeight="1">
      <c r="A30" s="21" t="s">
        <v>406</v>
      </c>
      <c r="B30" s="22" t="s">
        <v>407</v>
      </c>
      <c r="C30" s="23" t="s">
        <v>323</v>
      </c>
      <c r="D30" s="39">
        <f>SUM(D31:D41)</f>
        <v>142.96000000000004</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2.39</v>
      </c>
      <c r="R30" s="47">
        <f>SUM(R31:R41)</f>
        <v>0</v>
      </c>
      <c r="S30" s="47">
        <f t="shared" ref="S30:Y30" si="13">SUM(S31:S41)</f>
        <v>0</v>
      </c>
      <c r="T30" s="47">
        <f t="shared" si="13"/>
        <v>0</v>
      </c>
      <c r="U30" s="47">
        <f t="shared" si="13"/>
        <v>0</v>
      </c>
      <c r="V30" s="47">
        <f t="shared" si="13"/>
        <v>1.26</v>
      </c>
      <c r="W30" s="47">
        <f t="shared" si="13"/>
        <v>0.04</v>
      </c>
      <c r="X30" s="47">
        <f t="shared" si="13"/>
        <v>0.8</v>
      </c>
      <c r="Y30" s="47">
        <f t="shared" si="13"/>
        <v>0</v>
      </c>
      <c r="Z30" s="54">
        <f>$D30-$BD30</f>
        <v>140.57000000000005</v>
      </c>
      <c r="AA30" s="47">
        <f>SUM(AA32:AA41)</f>
        <v>0</v>
      </c>
      <c r="AB30" s="47">
        <f>SUM(AB31,AB33:AB41)</f>
        <v>0</v>
      </c>
      <c r="AC30" s="47">
        <f>SUM(AC31:AC32,AC34:AC41)</f>
        <v>0</v>
      </c>
      <c r="AD30" s="47">
        <f>SUM(AD31:AD33,AD35:AD41)</f>
        <v>0</v>
      </c>
      <c r="AE30" s="47">
        <f>SUM(AE31:AE34,AE36:AE41)</f>
        <v>0</v>
      </c>
      <c r="AF30" s="47">
        <f>SUM(AF31:AF35,AF37:AF41)</f>
        <v>0</v>
      </c>
      <c r="AG30" s="47">
        <f>SUM(AG31:AG36,AG38:AG41)</f>
        <v>0.12</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0.17</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2.39</v>
      </c>
      <c r="BE30" s="16">
        <f>Z60-BD30</f>
        <v>21.55</v>
      </c>
      <c r="BF30" s="16">
        <f>SUM(BF31:BF41)</f>
        <v>164.51</v>
      </c>
      <c r="BH30" s="171"/>
    </row>
    <row r="31" spans="1:60" ht="20.25" customHeight="1">
      <c r="A31" s="21" t="s">
        <v>408</v>
      </c>
      <c r="B31" s="25" t="s">
        <v>409</v>
      </c>
      <c r="C31" s="29" t="s">
        <v>324</v>
      </c>
      <c r="D31" s="58">
        <v>77.88</v>
      </c>
      <c r="E31" s="39">
        <f t="shared" ref="E31:E59" si="15">SUM(F31:P31)</f>
        <v>0</v>
      </c>
      <c r="F31" s="58"/>
      <c r="G31" s="58"/>
      <c r="H31" s="58"/>
      <c r="I31" s="58"/>
      <c r="J31" s="58"/>
      <c r="K31" s="58"/>
      <c r="L31" s="58"/>
      <c r="M31" s="58"/>
      <c r="N31" s="58"/>
      <c r="O31" s="58"/>
      <c r="P31" s="58"/>
      <c r="Q31" s="47">
        <f>SUM(R31:Z31,AL31:BB31)</f>
        <v>1.26</v>
      </c>
      <c r="R31" s="58"/>
      <c r="S31" s="58"/>
      <c r="T31" s="58"/>
      <c r="U31" s="58"/>
      <c r="V31" s="58">
        <v>1.26</v>
      </c>
      <c r="W31" s="58"/>
      <c r="X31" s="58"/>
      <c r="Y31" s="58"/>
      <c r="Z31" s="47">
        <f>SUM(AB31:AK31)</f>
        <v>0</v>
      </c>
      <c r="AA31" s="54">
        <f>$D31-$BD31</f>
        <v>76.61999999999999</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1.26</v>
      </c>
      <c r="BE31" s="16">
        <f>AA$60-BD31</f>
        <v>5.4399999999999995</v>
      </c>
      <c r="BF31" s="16">
        <f t="shared" ref="BF31:BF59" si="17">SUM(D31,BE31)</f>
        <v>83.32</v>
      </c>
      <c r="BH31" s="171"/>
    </row>
    <row r="32" spans="1:60" ht="20.25" customHeight="1">
      <c r="A32" s="21" t="s">
        <v>410</v>
      </c>
      <c r="B32" s="174" t="s">
        <v>411</v>
      </c>
      <c r="C32" s="179" t="s">
        <v>325</v>
      </c>
      <c r="D32" s="58">
        <v>47.44</v>
      </c>
      <c r="E32" s="39">
        <f t="shared" si="15"/>
        <v>0</v>
      </c>
      <c r="F32" s="58"/>
      <c r="G32" s="58"/>
      <c r="H32" s="58"/>
      <c r="I32" s="58"/>
      <c r="J32" s="58"/>
      <c r="K32" s="58"/>
      <c r="L32" s="58"/>
      <c r="M32" s="58"/>
      <c r="N32" s="58"/>
      <c r="O32" s="58"/>
      <c r="P32" s="58"/>
      <c r="Q32" s="47">
        <f>SUM(R32:Z32,AL32:BB32)</f>
        <v>0.8</v>
      </c>
      <c r="R32" s="58"/>
      <c r="S32" s="58"/>
      <c r="T32" s="58"/>
      <c r="U32" s="58"/>
      <c r="V32" s="58"/>
      <c r="W32" s="58"/>
      <c r="X32" s="58">
        <v>0.8</v>
      </c>
      <c r="Y32" s="58"/>
      <c r="Z32" s="47">
        <f>SUM(AA32,AC32:AK32)</f>
        <v>0</v>
      </c>
      <c r="AA32" s="58"/>
      <c r="AB32" s="54">
        <f>$D32-$BD32</f>
        <v>46.64</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0.8</v>
      </c>
      <c r="BE32" s="16">
        <f>AB$60-BD32</f>
        <v>0.31000000000000005</v>
      </c>
      <c r="BF32" s="16">
        <f t="shared" si="17"/>
        <v>47.75</v>
      </c>
      <c r="BH32" s="171"/>
    </row>
    <row r="33" spans="1:60" ht="20.25" customHeight="1">
      <c r="A33" s="21" t="s">
        <v>412</v>
      </c>
      <c r="B33" s="174" t="s">
        <v>413</v>
      </c>
      <c r="C33" s="29" t="s">
        <v>326</v>
      </c>
      <c r="D33" s="206">
        <v>5.38</v>
      </c>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5.38</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5.580000000000001</v>
      </c>
      <c r="BF33" s="16">
        <f t="shared" si="17"/>
        <v>10.96</v>
      </c>
      <c r="BH33" s="171"/>
    </row>
    <row r="34" spans="1:60" ht="20.25" customHeight="1">
      <c r="A34" s="21" t="s">
        <v>414</v>
      </c>
      <c r="B34" s="174" t="s">
        <v>415</v>
      </c>
      <c r="C34" s="29" t="s">
        <v>327</v>
      </c>
      <c r="D34" s="207">
        <v>0.02</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0.02</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0.02</v>
      </c>
      <c r="BH34" s="171"/>
    </row>
    <row r="35" spans="1:60" ht="20.25" customHeight="1">
      <c r="A35" s="21" t="s">
        <v>416</v>
      </c>
      <c r="B35" s="174" t="s">
        <v>417</v>
      </c>
      <c r="C35" s="29" t="s">
        <v>328</v>
      </c>
      <c r="D35" s="206">
        <v>2.36</v>
      </c>
      <c r="E35" s="39">
        <f t="shared" si="15"/>
        <v>0</v>
      </c>
      <c r="F35" s="58"/>
      <c r="G35" s="58"/>
      <c r="H35" s="58"/>
      <c r="I35" s="58"/>
      <c r="J35" s="58"/>
      <c r="K35" s="58"/>
      <c r="L35" s="58"/>
      <c r="M35" s="58"/>
      <c r="N35" s="58"/>
      <c r="O35" s="58"/>
      <c r="P35" s="58"/>
      <c r="Q35" s="47">
        <f t="shared" ref="Q35:Q41" si="18">SUM(R35:Z35,AL35:BB35)</f>
        <v>0.16</v>
      </c>
      <c r="R35" s="58"/>
      <c r="S35" s="58"/>
      <c r="T35" s="58"/>
      <c r="U35" s="58"/>
      <c r="V35" s="58"/>
      <c r="W35" s="58">
        <v>0.04</v>
      </c>
      <c r="X35" s="58"/>
      <c r="Y35" s="58"/>
      <c r="Z35" s="47">
        <f>SUM(AA35:AD35,AF35:AK35)</f>
        <v>0.12</v>
      </c>
      <c r="AA35" s="58"/>
      <c r="AB35" s="58"/>
      <c r="AC35" s="58"/>
      <c r="AD35" s="58"/>
      <c r="AE35" s="54">
        <f>$D35-$BD35</f>
        <v>2.1999999999999997</v>
      </c>
      <c r="AF35" s="58"/>
      <c r="AG35" s="58">
        <v>0.12</v>
      </c>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0.16</v>
      </c>
      <c r="BE35" s="16">
        <f>AE$60-BD35</f>
        <v>-0.16</v>
      </c>
      <c r="BF35" s="16">
        <f t="shared" si="17"/>
        <v>2.1999999999999997</v>
      </c>
      <c r="BH35" s="171"/>
    </row>
    <row r="36" spans="1:60" ht="20.25" customHeight="1">
      <c r="A36" s="21" t="s">
        <v>418</v>
      </c>
      <c r="B36" s="174" t="s">
        <v>419</v>
      </c>
      <c r="C36" s="29" t="s">
        <v>329</v>
      </c>
      <c r="D36" s="206">
        <v>0.24</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0.24</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0.24</v>
      </c>
      <c r="BH36" s="171"/>
    </row>
    <row r="37" spans="1:60" ht="20.25" customHeight="1">
      <c r="A37" s="21" t="s">
        <v>420</v>
      </c>
      <c r="B37" s="174" t="s">
        <v>421</v>
      </c>
      <c r="C37" s="29" t="s">
        <v>330</v>
      </c>
      <c r="D37" s="206">
        <v>7.05</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7.05</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3.3000000000000003</v>
      </c>
      <c r="BF37" s="16">
        <f t="shared" si="17"/>
        <v>10.35</v>
      </c>
      <c r="BH37" s="171"/>
    </row>
    <row r="38" spans="1:60" ht="20.25" customHeight="1">
      <c r="A38" s="21" t="s">
        <v>422</v>
      </c>
      <c r="B38" s="174" t="s">
        <v>423</v>
      </c>
      <c r="C38" s="29" t="s">
        <v>331</v>
      </c>
      <c r="D38" s="206">
        <v>0.86</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0.86</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5.3000000000000007</v>
      </c>
      <c r="BF38" s="16">
        <f t="shared" si="17"/>
        <v>6.160000000000001</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207">
        <v>1.73</v>
      </c>
      <c r="E41" s="39">
        <f t="shared" si="15"/>
        <v>0</v>
      </c>
      <c r="F41" s="58"/>
      <c r="G41" s="58"/>
      <c r="H41" s="58"/>
      <c r="I41" s="58"/>
      <c r="J41" s="58"/>
      <c r="K41" s="58"/>
      <c r="L41" s="58"/>
      <c r="M41" s="58"/>
      <c r="N41" s="58"/>
      <c r="O41" s="58"/>
      <c r="P41" s="58"/>
      <c r="Q41" s="47">
        <f t="shared" si="18"/>
        <v>0.17</v>
      </c>
      <c r="R41" s="58"/>
      <c r="S41" s="58"/>
      <c r="T41" s="58"/>
      <c r="U41" s="58"/>
      <c r="V41" s="58"/>
      <c r="W41" s="58"/>
      <c r="X41" s="58"/>
      <c r="Y41" s="58"/>
      <c r="Z41" s="47">
        <f>SUM(AA41:AJ41)</f>
        <v>0</v>
      </c>
      <c r="AA41" s="58"/>
      <c r="AB41" s="58"/>
      <c r="AC41" s="58"/>
      <c r="AD41" s="58"/>
      <c r="AE41" s="58"/>
      <c r="AF41" s="58"/>
      <c r="AG41" s="58"/>
      <c r="AH41" s="58"/>
      <c r="AI41" s="58"/>
      <c r="AJ41" s="58"/>
      <c r="AK41" s="54">
        <f>$D41-$BD41</f>
        <v>1.56</v>
      </c>
      <c r="AL41" s="58"/>
      <c r="AM41" s="58"/>
      <c r="AN41" s="58"/>
      <c r="AO41" s="58">
        <v>0.17</v>
      </c>
      <c r="AP41" s="58"/>
      <c r="AQ41" s="58"/>
      <c r="AR41" s="58"/>
      <c r="AS41" s="58"/>
      <c r="AT41" s="58"/>
      <c r="AU41" s="58"/>
      <c r="AV41" s="58"/>
      <c r="AW41" s="58"/>
      <c r="AX41" s="58"/>
      <c r="AY41" s="58"/>
      <c r="AZ41" s="58"/>
      <c r="BA41" s="58"/>
      <c r="BB41" s="58"/>
      <c r="BC41" s="58"/>
      <c r="BD41" s="16">
        <f t="shared" si="16"/>
        <v>0.17</v>
      </c>
      <c r="BE41" s="16">
        <f>AK$60-BD41</f>
        <v>1.7800000000000002</v>
      </c>
      <c r="BF41" s="16">
        <f t="shared" si="17"/>
        <v>3.5100000000000002</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v>
      </c>
      <c r="BF42" s="16">
        <f t="shared" si="17"/>
        <v>0</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0.02</v>
      </c>
      <c r="BF44" s="16">
        <f t="shared" si="17"/>
        <v>0.02</v>
      </c>
      <c r="BH44" s="171"/>
    </row>
    <row r="45" spans="1:60" ht="20.25" customHeight="1">
      <c r="A45" s="21" t="s">
        <v>436</v>
      </c>
      <c r="B45" s="25" t="s">
        <v>437</v>
      </c>
      <c r="C45" s="29" t="s">
        <v>338</v>
      </c>
      <c r="D45" s="206">
        <v>78.95</v>
      </c>
      <c r="E45" s="39">
        <f t="shared" si="15"/>
        <v>0</v>
      </c>
      <c r="F45" s="58"/>
      <c r="G45" s="58"/>
      <c r="H45" s="58"/>
      <c r="I45" s="58"/>
      <c r="J45" s="58"/>
      <c r="K45" s="58"/>
      <c r="L45" s="58"/>
      <c r="M45" s="58"/>
      <c r="N45" s="58"/>
      <c r="O45" s="58"/>
      <c r="P45" s="58"/>
      <c r="Q45" s="47">
        <f>SUM(R45:Z45,AL45:AN45,AP45:BB45)</f>
        <v>0.96</v>
      </c>
      <c r="R45" s="58"/>
      <c r="S45" s="58"/>
      <c r="T45" s="58"/>
      <c r="U45" s="58"/>
      <c r="V45" s="58"/>
      <c r="W45" s="58">
        <v>0.94</v>
      </c>
      <c r="X45" s="58"/>
      <c r="Y45" s="58"/>
      <c r="Z45" s="47">
        <f t="shared" si="19"/>
        <v>0.02</v>
      </c>
      <c r="AA45" s="58"/>
      <c r="AB45" s="58"/>
      <c r="AC45" s="58"/>
      <c r="AD45" s="58"/>
      <c r="AE45" s="58"/>
      <c r="AF45" s="58"/>
      <c r="AG45" s="58"/>
      <c r="AH45" s="58"/>
      <c r="AI45" s="58"/>
      <c r="AJ45" s="58"/>
      <c r="AK45" s="58">
        <v>0.02</v>
      </c>
      <c r="AL45" s="58"/>
      <c r="AM45" s="58"/>
      <c r="AN45" s="58"/>
      <c r="AO45" s="54">
        <f>$D45-$BD45</f>
        <v>77.990000000000009</v>
      </c>
      <c r="AP45" s="58"/>
      <c r="AQ45" s="58"/>
      <c r="AR45" s="58"/>
      <c r="AS45" s="58"/>
      <c r="AT45" s="58"/>
      <c r="AU45" s="58"/>
      <c r="AV45" s="58"/>
      <c r="AW45" s="58"/>
      <c r="AX45" s="58"/>
      <c r="AY45" s="58"/>
      <c r="AZ45" s="58"/>
      <c r="BA45" s="58"/>
      <c r="BB45" s="58"/>
      <c r="BC45" s="58">
        <v>0</v>
      </c>
      <c r="BD45" s="16">
        <f t="shared" si="16"/>
        <v>0.96</v>
      </c>
      <c r="BE45" s="16">
        <f>AO$60-BD45</f>
        <v>19.090000000000003</v>
      </c>
      <c r="BF45" s="16">
        <f t="shared" si="17"/>
        <v>98.04</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206">
        <v>0.88</v>
      </c>
      <c r="E47" s="39">
        <f t="shared" si="15"/>
        <v>0</v>
      </c>
      <c r="F47" s="58"/>
      <c r="G47" s="58"/>
      <c r="H47" s="58"/>
      <c r="I47" s="58"/>
      <c r="J47" s="58"/>
      <c r="K47" s="58"/>
      <c r="L47" s="58"/>
      <c r="M47" s="58"/>
      <c r="N47" s="58"/>
      <c r="O47" s="58"/>
      <c r="P47" s="58"/>
      <c r="Q47" s="47">
        <f>SUM(R47:Z47,AL47:AP47,AR47:BB47)</f>
        <v>0.6</v>
      </c>
      <c r="R47" s="58"/>
      <c r="S47" s="58">
        <v>0.1</v>
      </c>
      <c r="T47" s="58"/>
      <c r="U47" s="58"/>
      <c r="V47" s="58"/>
      <c r="W47" s="58"/>
      <c r="X47" s="58"/>
      <c r="Y47" s="58"/>
      <c r="Z47" s="47">
        <f t="shared" si="19"/>
        <v>0.5</v>
      </c>
      <c r="AA47" s="58"/>
      <c r="AB47" s="58"/>
      <c r="AC47" s="58"/>
      <c r="AD47" s="58"/>
      <c r="AE47" s="58"/>
      <c r="AF47" s="58"/>
      <c r="AG47" s="58"/>
      <c r="AH47" s="58">
        <v>0.5</v>
      </c>
      <c r="AI47" s="58"/>
      <c r="AJ47" s="58"/>
      <c r="AK47" s="58"/>
      <c r="AL47" s="58"/>
      <c r="AM47" s="58"/>
      <c r="AN47" s="58"/>
      <c r="AO47" s="58"/>
      <c r="AP47" s="58"/>
      <c r="AQ47" s="54">
        <f>$D47-$BD47</f>
        <v>0.28000000000000003</v>
      </c>
      <c r="AR47" s="58"/>
      <c r="AS47" s="58"/>
      <c r="AT47" s="58"/>
      <c r="AU47" s="58"/>
      <c r="AV47" s="58"/>
      <c r="AW47" s="58"/>
      <c r="AX47" s="58"/>
      <c r="AY47" s="58"/>
      <c r="AZ47" s="58"/>
      <c r="BA47" s="58"/>
      <c r="BB47" s="58"/>
      <c r="BC47" s="58"/>
      <c r="BD47" s="16">
        <f t="shared" si="16"/>
        <v>0.6</v>
      </c>
      <c r="BE47" s="16">
        <f>AQ$60-BD47</f>
        <v>2.1</v>
      </c>
      <c r="BF47" s="16">
        <f t="shared" si="17"/>
        <v>2.98</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207">
        <v>7.0000000000000007E-2</v>
      </c>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7.0000000000000007E-2</v>
      </c>
      <c r="AU50" s="58">
        <v>0</v>
      </c>
      <c r="AV50" s="58">
        <v>0</v>
      </c>
      <c r="AW50" s="58">
        <v>0</v>
      </c>
      <c r="AX50" s="58">
        <v>0</v>
      </c>
      <c r="AY50" s="58">
        <v>0</v>
      </c>
      <c r="AZ50" s="58">
        <v>0</v>
      </c>
      <c r="BA50" s="58">
        <v>0</v>
      </c>
      <c r="BB50" s="58">
        <v>0</v>
      </c>
      <c r="BC50" s="58">
        <v>0</v>
      </c>
      <c r="BD50" s="16">
        <f t="shared" si="16"/>
        <v>0</v>
      </c>
      <c r="BE50" s="16">
        <f>AT$60-BD50</f>
        <v>0.15</v>
      </c>
      <c r="BF50" s="16">
        <f t="shared" si="17"/>
        <v>0.22</v>
      </c>
      <c r="BH50" s="171"/>
    </row>
    <row r="51" spans="1:60" ht="28.15" customHeight="1">
      <c r="A51" s="21" t="s">
        <v>448</v>
      </c>
      <c r="B51" s="28" t="s">
        <v>449</v>
      </c>
      <c r="C51" s="29" t="s">
        <v>344</v>
      </c>
      <c r="D51" s="206">
        <v>13.25</v>
      </c>
      <c r="E51" s="39">
        <f t="shared" si="15"/>
        <v>0</v>
      </c>
      <c r="F51" s="58"/>
      <c r="G51" s="58"/>
      <c r="H51" s="58"/>
      <c r="I51" s="58"/>
      <c r="J51" s="58"/>
      <c r="K51" s="58"/>
      <c r="L51" s="58"/>
      <c r="M51" s="58"/>
      <c r="N51" s="58"/>
      <c r="O51" s="58"/>
      <c r="P51" s="58"/>
      <c r="Q51" s="47">
        <f>SUM(R51:Z51,AL51:AT51,AV51:BB51)</f>
        <v>0.5</v>
      </c>
      <c r="R51" s="58"/>
      <c r="S51" s="58"/>
      <c r="T51" s="58"/>
      <c r="U51" s="58"/>
      <c r="V51" s="58">
        <v>0.5</v>
      </c>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12.75</v>
      </c>
      <c r="AV51" s="58">
        <v>0</v>
      </c>
      <c r="AW51" s="58">
        <v>0</v>
      </c>
      <c r="AX51" s="58">
        <v>0</v>
      </c>
      <c r="AY51" s="58">
        <v>0</v>
      </c>
      <c r="AZ51" s="58">
        <v>0</v>
      </c>
      <c r="BA51" s="58">
        <v>0</v>
      </c>
      <c r="BB51" s="58">
        <v>0</v>
      </c>
      <c r="BC51" s="58">
        <v>0</v>
      </c>
      <c r="BD51" s="16">
        <f t="shared" si="16"/>
        <v>0.5</v>
      </c>
      <c r="BE51" s="16">
        <f>AU$60-BD51</f>
        <v>12.8</v>
      </c>
      <c r="BF51" s="16">
        <f t="shared" si="17"/>
        <v>26.05</v>
      </c>
      <c r="BH51" s="171"/>
    </row>
    <row r="52" spans="1:60" ht="20.25" customHeight="1">
      <c r="A52" s="21" t="s">
        <v>450</v>
      </c>
      <c r="B52" s="25" t="s">
        <v>451</v>
      </c>
      <c r="C52" s="29" t="s">
        <v>345</v>
      </c>
      <c r="D52" s="58"/>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6"/>
        <v>0</v>
      </c>
      <c r="BE52" s="16">
        <f>AV$60-BD52</f>
        <v>0</v>
      </c>
      <c r="BF52" s="16">
        <f t="shared" si="17"/>
        <v>0</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71"/>
    </row>
    <row r="55" spans="1:60" ht="20.25" customHeight="1">
      <c r="A55" s="21" t="s">
        <v>456</v>
      </c>
      <c r="B55" s="17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71"/>
    </row>
    <row r="56" spans="1:60" ht="20.25" customHeight="1">
      <c r="A56" s="21" t="s">
        <v>458</v>
      </c>
      <c r="B56" s="25" t="s">
        <v>459</v>
      </c>
      <c r="C56" s="29" t="s">
        <v>349</v>
      </c>
      <c r="D56" s="206">
        <v>147.71</v>
      </c>
      <c r="E56" s="39">
        <f t="shared" si="15"/>
        <v>0</v>
      </c>
      <c r="F56" s="58"/>
      <c r="G56" s="58"/>
      <c r="H56" s="58"/>
      <c r="I56" s="58"/>
      <c r="J56" s="58"/>
      <c r="K56" s="58"/>
      <c r="L56" s="58"/>
      <c r="M56" s="58"/>
      <c r="N56" s="58"/>
      <c r="O56" s="58"/>
      <c r="P56" s="58"/>
      <c r="Q56" s="47">
        <f>SUM(R56:Z56,AL56:AY56,BA56:BB56)</f>
        <v>0.05</v>
      </c>
      <c r="R56" s="58"/>
      <c r="S56" s="58"/>
      <c r="T56" s="58"/>
      <c r="U56" s="58"/>
      <c r="V56" s="58"/>
      <c r="W56" s="58"/>
      <c r="X56" s="58"/>
      <c r="Y56" s="58"/>
      <c r="Z56" s="47">
        <f t="shared" si="19"/>
        <v>0.05</v>
      </c>
      <c r="AA56" s="58"/>
      <c r="AB56" s="58">
        <v>0.05</v>
      </c>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147.66</v>
      </c>
      <c r="BA56" s="58"/>
      <c r="BB56" s="58"/>
      <c r="BC56" s="58"/>
      <c r="BD56" s="16">
        <f t="shared" si="16"/>
        <v>0.05</v>
      </c>
      <c r="BE56" s="16">
        <f>AZ$60-BD56</f>
        <v>-0.05</v>
      </c>
      <c r="BF56" s="16">
        <f t="shared" si="17"/>
        <v>147.66</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v>83.72</v>
      </c>
      <c r="E59" s="39">
        <f t="shared" si="15"/>
        <v>0</v>
      </c>
      <c r="F59" s="59"/>
      <c r="G59" s="59"/>
      <c r="H59" s="59"/>
      <c r="I59" s="59"/>
      <c r="J59" s="59"/>
      <c r="K59" s="59"/>
      <c r="L59" s="59"/>
      <c r="M59" s="59"/>
      <c r="N59" s="59"/>
      <c r="O59" s="59"/>
      <c r="P59" s="59"/>
      <c r="Q59" s="46">
        <f>SUM(R59:Z59,AL59:BB59)</f>
        <v>24.78</v>
      </c>
      <c r="R59" s="59"/>
      <c r="S59" s="59"/>
      <c r="T59" s="59"/>
      <c r="U59" s="59"/>
      <c r="V59" s="59"/>
      <c r="W59" s="59"/>
      <c r="X59" s="59"/>
      <c r="Y59" s="59">
        <v>24.78</v>
      </c>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58.94</v>
      </c>
      <c r="BD59" s="16">
        <f>SUM(E59,Q59)</f>
        <v>24.78</v>
      </c>
      <c r="BE59" s="16">
        <f>BC$60-BD59</f>
        <v>-24.78</v>
      </c>
      <c r="BF59" s="16">
        <f t="shared" si="17"/>
        <v>58.94</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44.6</v>
      </c>
      <c r="L60" s="39">
        <f t="shared" si="20"/>
        <v>0</v>
      </c>
      <c r="M60" s="39">
        <f t="shared" si="20"/>
        <v>0</v>
      </c>
      <c r="N60" s="39">
        <f t="shared" si="20"/>
        <v>0</v>
      </c>
      <c r="O60" s="39">
        <f t="shared" si="20"/>
        <v>0</v>
      </c>
      <c r="P60" s="39">
        <f t="shared" si="20"/>
        <v>18</v>
      </c>
      <c r="Q60" s="47">
        <f>SUM(Q9,Q59)</f>
        <v>155.20000000000002</v>
      </c>
      <c r="R60" s="47">
        <f t="shared" si="20"/>
        <v>0</v>
      </c>
      <c r="S60" s="47">
        <f t="shared" si="20"/>
        <v>0.1</v>
      </c>
      <c r="T60" s="47">
        <f t="shared" si="20"/>
        <v>0</v>
      </c>
      <c r="U60" s="47">
        <f t="shared" si="20"/>
        <v>0</v>
      </c>
      <c r="V60" s="47">
        <f t="shared" si="20"/>
        <v>15.110000000000001</v>
      </c>
      <c r="W60" s="47">
        <f t="shared" si="20"/>
        <v>6.76</v>
      </c>
      <c r="X60" s="47">
        <f t="shared" si="20"/>
        <v>46.679999999999993</v>
      </c>
      <c r="Y60" s="47">
        <f t="shared" si="20"/>
        <v>30.89</v>
      </c>
      <c r="Z60" s="47">
        <f t="shared" si="20"/>
        <v>23.94</v>
      </c>
      <c r="AA60" s="47">
        <f t="shared" si="20"/>
        <v>6.6999999999999993</v>
      </c>
      <c r="AB60" s="47">
        <f t="shared" si="20"/>
        <v>1.1100000000000001</v>
      </c>
      <c r="AC60" s="47">
        <f t="shared" si="20"/>
        <v>5.580000000000001</v>
      </c>
      <c r="AD60" s="47">
        <f t="shared" si="20"/>
        <v>0</v>
      </c>
      <c r="AE60" s="47">
        <f t="shared" si="20"/>
        <v>0</v>
      </c>
      <c r="AF60" s="47">
        <f t="shared" si="20"/>
        <v>0</v>
      </c>
      <c r="AG60" s="47">
        <f t="shared" si="20"/>
        <v>3.3000000000000003</v>
      </c>
      <c r="AH60" s="47">
        <f t="shared" si="20"/>
        <v>5.3000000000000007</v>
      </c>
      <c r="AI60" s="47">
        <f t="shared" si="20"/>
        <v>0</v>
      </c>
      <c r="AJ60" s="47">
        <f t="shared" si="20"/>
        <v>0</v>
      </c>
      <c r="AK60" s="47">
        <f t="shared" si="20"/>
        <v>1.9500000000000002</v>
      </c>
      <c r="AL60" s="47">
        <f t="shared" si="20"/>
        <v>0</v>
      </c>
      <c r="AM60" s="47">
        <f t="shared" si="20"/>
        <v>0</v>
      </c>
      <c r="AN60" s="47">
        <f t="shared" si="20"/>
        <v>0.02</v>
      </c>
      <c r="AO60" s="47">
        <f t="shared" si="20"/>
        <v>20.050000000000004</v>
      </c>
      <c r="AP60" s="47">
        <f t="shared" si="20"/>
        <v>0</v>
      </c>
      <c r="AQ60" s="47">
        <f t="shared" si="20"/>
        <v>2.7</v>
      </c>
      <c r="AR60" s="47">
        <f t="shared" si="20"/>
        <v>0</v>
      </c>
      <c r="AS60" s="47">
        <f t="shared" si="20"/>
        <v>0</v>
      </c>
      <c r="AT60" s="47">
        <f t="shared" si="20"/>
        <v>0.15</v>
      </c>
      <c r="AU60" s="47">
        <f t="shared" si="20"/>
        <v>13.3</v>
      </c>
      <c r="AV60" s="47">
        <f t="shared" si="20"/>
        <v>0</v>
      </c>
      <c r="AW60" s="47">
        <f t="shared" si="20"/>
        <v>0</v>
      </c>
      <c r="AX60" s="47">
        <f t="shared" si="20"/>
        <v>0</v>
      </c>
      <c r="AY60" s="47">
        <f t="shared" si="20"/>
        <v>0</v>
      </c>
      <c r="AZ60" s="47">
        <f t="shared" si="20"/>
        <v>0</v>
      </c>
      <c r="BA60" s="47">
        <f t="shared" si="20"/>
        <v>0</v>
      </c>
      <c r="BB60" s="47">
        <f t="shared" si="20"/>
        <v>0</v>
      </c>
      <c r="BC60" s="47"/>
      <c r="BD60" s="16">
        <f>SUM(BD9,BD21,BD59)</f>
        <v>173.20000000000002</v>
      </c>
      <c r="BE60" s="16"/>
      <c r="BF60" s="16"/>
    </row>
    <row r="61" spans="1:60" s="170" customFormat="1" ht="20.25" customHeight="1">
      <c r="A61" s="183"/>
      <c r="B61" s="184" t="s">
        <v>466</v>
      </c>
      <c r="C61" s="183"/>
      <c r="D61" s="149"/>
      <c r="E61" s="38">
        <f>$D9+E$60-$BD9</f>
        <v>4390.1699999999992</v>
      </c>
      <c r="F61" s="38">
        <f>$D10+F$60-$BD10</f>
        <v>215.04999999999998</v>
      </c>
      <c r="G61" s="38">
        <f>$D11+G$60-$BD11</f>
        <v>192.19</v>
      </c>
      <c r="H61" s="38">
        <f>$D12+H$60-$BD12</f>
        <v>22.86</v>
      </c>
      <c r="I61" s="38">
        <f>$D13+I$60-$BD13</f>
        <v>0</v>
      </c>
      <c r="J61" s="38">
        <f>$D14+J$60-$BD14</f>
        <v>488.32</v>
      </c>
      <c r="K61" s="38">
        <f>$D15+K$60-$BD15</f>
        <v>1367.73</v>
      </c>
      <c r="L61" s="38">
        <f>$D16+L$60-$BD16</f>
        <v>0</v>
      </c>
      <c r="M61" s="38">
        <f>$D17+M$60-$BD17</f>
        <v>0</v>
      </c>
      <c r="N61" s="38">
        <f>$D18+N$60-$BD18</f>
        <v>2287.58</v>
      </c>
      <c r="O61" s="38">
        <f>$D19+O$60-$BD19</f>
        <v>31.49</v>
      </c>
      <c r="P61" s="38">
        <f>$D20+P$60-$BD20</f>
        <v>18</v>
      </c>
      <c r="Q61" s="46">
        <f>$D21+Q$60-$BD21</f>
        <v>589.71</v>
      </c>
      <c r="R61" s="46">
        <f>$D22+R$60-$BD22</f>
        <v>0</v>
      </c>
      <c r="S61" s="46">
        <f>$D23+S$60-$BD23</f>
        <v>0.1</v>
      </c>
      <c r="T61" s="46">
        <f>$D24+T$60-$BD24</f>
        <v>0</v>
      </c>
      <c r="U61" s="46">
        <f>$D25+U$60-$BD25</f>
        <v>0</v>
      </c>
      <c r="V61" s="46">
        <f>$D26+V$60-$BD26</f>
        <v>30</v>
      </c>
      <c r="W61" s="46">
        <f>$D27+W$60-$BD27</f>
        <v>7.6099999999999994</v>
      </c>
      <c r="X61" s="46">
        <f>$D28+X$60-$BD28</f>
        <v>46.679999999999993</v>
      </c>
      <c r="Y61" s="46">
        <f>$D29+Y$60-$BD29</f>
        <v>65.84</v>
      </c>
      <c r="Z61" s="46">
        <f>$D30+Z$60-$BD30</f>
        <v>164.51000000000005</v>
      </c>
      <c r="AA61" s="46">
        <f>$D31+AA$60-$BD31</f>
        <v>83.32</v>
      </c>
      <c r="AB61" s="46">
        <f>$D32+AB$60-$BD32</f>
        <v>47.75</v>
      </c>
      <c r="AC61" s="46">
        <f>$D33+AC$60-$BD33</f>
        <v>10.96</v>
      </c>
      <c r="AD61" s="46">
        <f>$D34+AD$60-$BD34</f>
        <v>0.02</v>
      </c>
      <c r="AE61" s="46">
        <f>$D35+AE$60-$BD35</f>
        <v>2.1999999999999997</v>
      </c>
      <c r="AF61" s="46">
        <f>$D36+AF$60-$BD36</f>
        <v>0.24</v>
      </c>
      <c r="AG61" s="46">
        <f>$D37+AG$60-$BD37</f>
        <v>10.35</v>
      </c>
      <c r="AH61" s="46">
        <f>$D38+AH$60-$BD38</f>
        <v>6.160000000000001</v>
      </c>
      <c r="AI61" s="46">
        <f>$D39+AI$60-$BD39</f>
        <v>0</v>
      </c>
      <c r="AJ61" s="46">
        <f>$D40+AJ$60-$BD40</f>
        <v>0</v>
      </c>
      <c r="AK61" s="46">
        <f>$D41+AK$60-$BD41</f>
        <v>3.5100000000000002</v>
      </c>
      <c r="AL61" s="46">
        <f>$D42+AL$60-$BD42</f>
        <v>0</v>
      </c>
      <c r="AM61" s="46">
        <f>$D43+AM$60-$BD43</f>
        <v>0</v>
      </c>
      <c r="AN61" s="46">
        <f>$D44+AN$60-$BD44</f>
        <v>0.02</v>
      </c>
      <c r="AO61" s="46">
        <f>$D45+AO$60-$BD45</f>
        <v>98.04</v>
      </c>
      <c r="AP61" s="46">
        <f>$D46+AP$60-$BD46</f>
        <v>0</v>
      </c>
      <c r="AQ61" s="46">
        <f>$D47+AQ$60-$BD47</f>
        <v>2.98</v>
      </c>
      <c r="AR61" s="46">
        <f>$D48+AR$60-$BD48</f>
        <v>0</v>
      </c>
      <c r="AS61" s="46">
        <f>$D49+AS$60-$BD49</f>
        <v>0</v>
      </c>
      <c r="AT61" s="46">
        <f>$D50+AT$60-$BD50</f>
        <v>0.22</v>
      </c>
      <c r="AU61" s="46">
        <f>$D51+AU$60-$BD51</f>
        <v>26.05</v>
      </c>
      <c r="AV61" s="46">
        <f>$D52+AV$60-$BD52</f>
        <v>0</v>
      </c>
      <c r="AW61" s="46">
        <f>$D53+AW$60-$BD53</f>
        <v>0</v>
      </c>
      <c r="AX61" s="46">
        <f>$D54+AX$60-$BD54</f>
        <v>0</v>
      </c>
      <c r="AY61" s="46">
        <f>$D55+AY$60-$BD55</f>
        <v>0</v>
      </c>
      <c r="AZ61" s="46">
        <f>$D56+AZ$60-$BD56</f>
        <v>147.66</v>
      </c>
      <c r="BA61" s="46">
        <f>$D57+BA$60-$BD57</f>
        <v>0</v>
      </c>
      <c r="BB61" s="46">
        <f>$D58+BB$60-$BD58</f>
        <v>0</v>
      </c>
      <c r="BC61" s="46">
        <f>$D59+BC$60-$BD59</f>
        <v>58.94</v>
      </c>
      <c r="BD61" s="149"/>
      <c r="BE61" s="149"/>
      <c r="BF61" s="149"/>
    </row>
    <row r="62" spans="1:60" s="185" customFormat="1" ht="12">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row r="66" spans="4:4">
      <c r="D66" s="155">
        <v>30</v>
      </c>
    </row>
    <row r="67" spans="4:4">
      <c r="D67" s="155">
        <f>D66-D26</f>
        <v>15.11</v>
      </c>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1:BH63"/>
  <sheetViews>
    <sheetView showZeros="0" topLeftCell="A4" zoomScale="55" zoomScaleNormal="55" workbookViewId="0">
      <selection activeCell="X16" sqref="X16"/>
    </sheetView>
  </sheetViews>
  <sheetFormatPr defaultColWidth="8.109375" defaultRowHeight="15"/>
  <cols>
    <col min="1" max="1" width="4.77734375" style="155" customWidth="1"/>
    <col min="2" max="2" width="33.21875" style="155" customWidth="1"/>
    <col min="3" max="3" width="5.6640625" style="155" customWidth="1"/>
    <col min="4" max="4" width="9.21875" style="155" customWidth="1"/>
    <col min="5" max="5" width="8.6640625" style="155" customWidth="1"/>
    <col min="6" max="6" width="6.33203125" style="155" customWidth="1"/>
    <col min="7" max="7" width="6" style="155" customWidth="1"/>
    <col min="8" max="8" width="5.77734375" style="155" customWidth="1"/>
    <col min="9" max="9" width="4.77734375" style="155" customWidth="1"/>
    <col min="10" max="10" width="6.5546875" style="155" customWidth="1"/>
    <col min="11" max="11" width="8.33203125" style="155" customWidth="1"/>
    <col min="12" max="12" width="7" style="155" bestFit="1" customWidth="1"/>
    <col min="13" max="13" width="8" style="155" customWidth="1"/>
    <col min="14" max="14" width="7.88671875" style="155" bestFit="1"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5" width="4.77734375" style="155" customWidth="1"/>
    <col min="26" max="26" width="7" style="155" bestFit="1" customWidth="1"/>
    <col min="27" max="28" width="5.44140625" style="155" customWidth="1"/>
    <col min="29" max="29" width="6.77734375" style="155" customWidth="1"/>
    <col min="30"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4.21875" style="155" customWidth="1"/>
    <col min="46" max="46" width="5.44140625" style="155" customWidth="1"/>
    <col min="47" max="47" width="5.6640625" style="155" customWidth="1"/>
    <col min="48" max="48" width="4.77734375" style="155" customWidth="1"/>
    <col min="49" max="49" width="5.33203125" style="155" customWidth="1"/>
    <col min="50" max="52" width="5.44140625" style="155" customWidth="1"/>
    <col min="53" max="53" width="5.21875" style="155" customWidth="1"/>
    <col min="54" max="54" width="4.88671875" style="155" customWidth="1"/>
    <col min="55" max="55" width="6"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t="s">
        <v>295</v>
      </c>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1364</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6" customHeight="1">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7495.8399999999992</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7495.84</v>
      </c>
      <c r="BH8" s="171"/>
    </row>
    <row r="9" spans="1:60" s="170" customFormat="1" ht="20.25" customHeight="1">
      <c r="A9" s="172">
        <v>1</v>
      </c>
      <c r="B9" s="173" t="s">
        <v>366</v>
      </c>
      <c r="C9" s="150" t="s">
        <v>302</v>
      </c>
      <c r="D9" s="38">
        <f>SUM(D10,D14:D20)</f>
        <v>7202.5899999999992</v>
      </c>
      <c r="E9" s="38">
        <f>SUM(F10,J14,K15,L16,M17,N18,O19,P20,F9,J9:P9)</f>
        <v>7111.65</v>
      </c>
      <c r="F9" s="38">
        <f>SUM(F14,F15,F16,F17,F18,F19,F20)</f>
        <v>0</v>
      </c>
      <c r="G9" s="38">
        <f>SUM(G12:G20)</f>
        <v>0</v>
      </c>
      <c r="H9" s="38">
        <f>SUM(H11,H13:H20)</f>
        <v>0</v>
      </c>
      <c r="I9" s="38">
        <f>SUM(I11:I12,I14:I20)</f>
        <v>0</v>
      </c>
      <c r="J9" s="38">
        <f>SUM(J10,J15,J16,J17,J18,J19,J20)</f>
        <v>0</v>
      </c>
      <c r="K9" s="38">
        <f>SUM(K10,K14,K16,K17,K18,K19,K20)</f>
        <v>190.9</v>
      </c>
      <c r="L9" s="38">
        <f>SUM(L10,L14,L15,L17,L18,L19,L20)</f>
        <v>0</v>
      </c>
      <c r="M9" s="38">
        <f>SUM(M10,M14,M15,M16,M18,M19,M20)</f>
        <v>0</v>
      </c>
      <c r="N9" s="38">
        <f>SUM(N10,N14,N15,N16,N17,N19,N20)</f>
        <v>0</v>
      </c>
      <c r="O9" s="38">
        <f>SUM(O10,O14,O15,O16,O17,O18,O20)</f>
        <v>0</v>
      </c>
      <c r="P9" s="38">
        <f>SUM(P10,P14,P15,P16,P17,P18,P19)</f>
        <v>0</v>
      </c>
      <c r="Q9" s="46">
        <f t="shared" ref="Q9:BF9" si="0">SUM(Q10,Q14,Q15,Q16,Q17,Q18,Q19,Q20)</f>
        <v>90.94</v>
      </c>
      <c r="R9" s="46">
        <f>SUM(R10,R14,R15,R16,R17,R18,R19,R20)</f>
        <v>0</v>
      </c>
      <c r="S9" s="46">
        <f t="shared" si="0"/>
        <v>0</v>
      </c>
      <c r="T9" s="46">
        <f t="shared" si="0"/>
        <v>0</v>
      </c>
      <c r="U9" s="46">
        <f t="shared" si="0"/>
        <v>0</v>
      </c>
      <c r="V9" s="46">
        <f t="shared" si="0"/>
        <v>0</v>
      </c>
      <c r="W9" s="46">
        <f t="shared" si="0"/>
        <v>2.44</v>
      </c>
      <c r="X9" s="46">
        <f t="shared" si="0"/>
        <v>1.5</v>
      </c>
      <c r="Y9" s="46">
        <f t="shared" si="0"/>
        <v>0</v>
      </c>
      <c r="Z9" s="46">
        <f t="shared" si="0"/>
        <v>78.789999999999992</v>
      </c>
      <c r="AA9" s="46">
        <f t="shared" si="0"/>
        <v>20.119999999999997</v>
      </c>
      <c r="AB9" s="46">
        <f t="shared" si="0"/>
        <v>3</v>
      </c>
      <c r="AC9" s="46">
        <f t="shared" si="0"/>
        <v>54.94</v>
      </c>
      <c r="AD9" s="46">
        <f t="shared" si="0"/>
        <v>0</v>
      </c>
      <c r="AE9" s="46">
        <f t="shared" si="0"/>
        <v>0.21000000000000002</v>
      </c>
      <c r="AF9" s="46">
        <f t="shared" si="0"/>
        <v>0</v>
      </c>
      <c r="AG9" s="46">
        <f t="shared" si="0"/>
        <v>0.27</v>
      </c>
      <c r="AH9" s="46">
        <f t="shared" si="0"/>
        <v>0.15</v>
      </c>
      <c r="AI9" s="46">
        <f t="shared" si="0"/>
        <v>0</v>
      </c>
      <c r="AJ9" s="46">
        <f t="shared" si="0"/>
        <v>0</v>
      </c>
      <c r="AK9" s="46">
        <f t="shared" si="0"/>
        <v>0.1</v>
      </c>
      <c r="AL9" s="46">
        <f t="shared" si="0"/>
        <v>0</v>
      </c>
      <c r="AM9" s="46">
        <f t="shared" si="0"/>
        <v>0</v>
      </c>
      <c r="AN9" s="46">
        <f t="shared" si="0"/>
        <v>0.02</v>
      </c>
      <c r="AO9" s="46">
        <f t="shared" si="0"/>
        <v>7.7399999999999993</v>
      </c>
      <c r="AP9" s="46">
        <f t="shared" si="0"/>
        <v>0</v>
      </c>
      <c r="AQ9" s="46">
        <f t="shared" si="0"/>
        <v>0.25</v>
      </c>
      <c r="AR9" s="46">
        <f t="shared" si="0"/>
        <v>0</v>
      </c>
      <c r="AS9" s="46">
        <f t="shared" si="0"/>
        <v>0</v>
      </c>
      <c r="AT9" s="46">
        <f t="shared" si="0"/>
        <v>0</v>
      </c>
      <c r="AU9" s="46">
        <f t="shared" si="0"/>
        <v>0.2</v>
      </c>
      <c r="AV9" s="46">
        <f t="shared" si="0"/>
        <v>0</v>
      </c>
      <c r="AW9" s="46">
        <f t="shared" si="0"/>
        <v>0</v>
      </c>
      <c r="AX9" s="46">
        <f t="shared" si="0"/>
        <v>0</v>
      </c>
      <c r="AY9" s="46">
        <f t="shared" si="0"/>
        <v>0</v>
      </c>
      <c r="AZ9" s="46">
        <f t="shared" si="0"/>
        <v>0</v>
      </c>
      <c r="BA9" s="46">
        <f t="shared" si="0"/>
        <v>0</v>
      </c>
      <c r="BB9" s="46">
        <f t="shared" si="0"/>
        <v>0</v>
      </c>
      <c r="BC9" s="46">
        <f t="shared" si="0"/>
        <v>0</v>
      </c>
      <c r="BD9" s="47">
        <f>SUM(Q9,BC9)</f>
        <v>90.94</v>
      </c>
      <c r="BE9" s="46">
        <f t="shared" si="0"/>
        <v>-90.940000000000012</v>
      </c>
      <c r="BF9" s="46">
        <f t="shared" si="0"/>
        <v>7111.6500000000005</v>
      </c>
      <c r="BH9" s="171"/>
    </row>
    <row r="10" spans="1:60" ht="20.25" customHeight="1">
      <c r="A10" s="174" t="s">
        <v>367</v>
      </c>
      <c r="B10" s="21" t="s">
        <v>368</v>
      </c>
      <c r="C10" s="29" t="s">
        <v>303</v>
      </c>
      <c r="D10" s="39">
        <f>SUM(D11:D13)</f>
        <v>171.82</v>
      </c>
      <c r="E10" s="39">
        <f>SUM(J10:P10)</f>
        <v>0</v>
      </c>
      <c r="F10" s="54">
        <f>$D10-$BD10</f>
        <v>158.69</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13.129999999999999</v>
      </c>
      <c r="R10" s="47">
        <f>SUM(R11:R13)</f>
        <v>0</v>
      </c>
      <c r="S10" s="47">
        <f t="shared" ref="S10:BF10" si="2">SUM(S11:S13)</f>
        <v>0</v>
      </c>
      <c r="T10" s="47">
        <f t="shared" si="2"/>
        <v>0</v>
      </c>
      <c r="U10" s="47">
        <f t="shared" si="2"/>
        <v>0</v>
      </c>
      <c r="V10" s="47">
        <f t="shared" si="2"/>
        <v>0</v>
      </c>
      <c r="W10" s="47">
        <f t="shared" si="2"/>
        <v>0</v>
      </c>
      <c r="X10" s="47">
        <f t="shared" si="2"/>
        <v>0</v>
      </c>
      <c r="Y10" s="47">
        <f t="shared" si="2"/>
        <v>0</v>
      </c>
      <c r="Z10" s="47">
        <f t="shared" si="2"/>
        <v>10.709999999999999</v>
      </c>
      <c r="AA10" s="47">
        <f t="shared" si="2"/>
        <v>5</v>
      </c>
      <c r="AB10" s="47">
        <f t="shared" si="2"/>
        <v>0</v>
      </c>
      <c r="AC10" s="47">
        <f t="shared" si="2"/>
        <v>5.56</v>
      </c>
      <c r="AD10" s="47">
        <f t="shared" si="2"/>
        <v>0</v>
      </c>
      <c r="AE10" s="47">
        <f t="shared" si="2"/>
        <v>0</v>
      </c>
      <c r="AF10" s="47">
        <f t="shared" si="2"/>
        <v>0</v>
      </c>
      <c r="AG10" s="47">
        <f t="shared" si="2"/>
        <v>0</v>
      </c>
      <c r="AH10" s="47">
        <f t="shared" si="2"/>
        <v>0.15</v>
      </c>
      <c r="AI10" s="47">
        <f t="shared" si="2"/>
        <v>0</v>
      </c>
      <c r="AJ10" s="47">
        <f t="shared" si="2"/>
        <v>0</v>
      </c>
      <c r="AK10" s="47">
        <f t="shared" si="2"/>
        <v>0</v>
      </c>
      <c r="AL10" s="47">
        <f t="shared" si="2"/>
        <v>0</v>
      </c>
      <c r="AM10" s="47">
        <f t="shared" si="2"/>
        <v>0</v>
      </c>
      <c r="AN10" s="47">
        <f t="shared" si="2"/>
        <v>0</v>
      </c>
      <c r="AO10" s="47">
        <f t="shared" si="2"/>
        <v>2.42</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13.129999999999999</v>
      </c>
      <c r="BE10" s="47">
        <f t="shared" si="2"/>
        <v>-13.129999999999999</v>
      </c>
      <c r="BF10" s="47">
        <f t="shared" si="2"/>
        <v>158.69</v>
      </c>
      <c r="BH10" s="171"/>
    </row>
    <row r="11" spans="1:60" ht="20.25" customHeight="1">
      <c r="A11" s="174" t="s">
        <v>369</v>
      </c>
      <c r="B11" s="175" t="s">
        <v>370</v>
      </c>
      <c r="C11" s="29" t="s">
        <v>304</v>
      </c>
      <c r="D11" s="204">
        <v>108.71</v>
      </c>
      <c r="E11" s="39">
        <f>SUM(H11:P11)</f>
        <v>0</v>
      </c>
      <c r="F11" s="58"/>
      <c r="G11" s="54">
        <f>$D11-$BD11</f>
        <v>104.44</v>
      </c>
      <c r="H11" s="58">
        <v>0</v>
      </c>
      <c r="I11" s="58">
        <v>0</v>
      </c>
      <c r="J11" s="58"/>
      <c r="K11" s="58"/>
      <c r="L11" s="58"/>
      <c r="M11" s="58"/>
      <c r="N11" s="58"/>
      <c r="O11" s="58"/>
      <c r="P11" s="58"/>
      <c r="Q11" s="47">
        <f>SUM(R11:Z11,AL11:BB11)</f>
        <v>4.2699999999999996</v>
      </c>
      <c r="R11" s="58"/>
      <c r="S11" s="58"/>
      <c r="T11" s="58"/>
      <c r="U11" s="58"/>
      <c r="V11" s="58"/>
      <c r="W11" s="58"/>
      <c r="X11" s="58"/>
      <c r="Y11" s="58"/>
      <c r="Z11" s="47">
        <f>SUM(AA11:AK11)</f>
        <v>1.8499999999999999</v>
      </c>
      <c r="AA11" s="58">
        <v>1.7</v>
      </c>
      <c r="AB11" s="58"/>
      <c r="AC11" s="58"/>
      <c r="AD11" s="58"/>
      <c r="AE11" s="58"/>
      <c r="AF11" s="58"/>
      <c r="AG11" s="58"/>
      <c r="AH11" s="58">
        <v>0.15</v>
      </c>
      <c r="AI11" s="58"/>
      <c r="AJ11" s="58"/>
      <c r="AK11" s="58"/>
      <c r="AL11" s="58"/>
      <c r="AM11" s="58"/>
      <c r="AN11" s="58"/>
      <c r="AO11" s="58">
        <v>2.42</v>
      </c>
      <c r="AP11" s="58"/>
      <c r="AQ11" s="58"/>
      <c r="AR11" s="58"/>
      <c r="AS11" s="58"/>
      <c r="AT11" s="58"/>
      <c r="AU11" s="58"/>
      <c r="AV11" s="58"/>
      <c r="AW11" s="58"/>
      <c r="AX11" s="58"/>
      <c r="AY11" s="58"/>
      <c r="AZ11" s="58"/>
      <c r="BA11" s="58"/>
      <c r="BB11" s="58"/>
      <c r="BC11" s="58"/>
      <c r="BD11" s="16">
        <f>SUM(E11,Q11,BC11)</f>
        <v>4.2699999999999996</v>
      </c>
      <c r="BE11" s="16">
        <f>G60-BD11</f>
        <v>-4.2699999999999996</v>
      </c>
      <c r="BF11" s="16">
        <f>SUM(D11,BE11)</f>
        <v>104.44</v>
      </c>
      <c r="BH11" s="171"/>
    </row>
    <row r="12" spans="1:60" ht="20.25" customHeight="1">
      <c r="A12" s="174" t="s">
        <v>371</v>
      </c>
      <c r="B12" s="175" t="s">
        <v>372</v>
      </c>
      <c r="C12" s="29" t="s">
        <v>305</v>
      </c>
      <c r="D12" s="204">
        <v>63.11</v>
      </c>
      <c r="E12" s="39">
        <f>SUM(G12,I12:P12)</f>
        <v>0</v>
      </c>
      <c r="F12" s="58"/>
      <c r="G12" s="58"/>
      <c r="H12" s="54">
        <f>$D12-$BD12</f>
        <v>54.25</v>
      </c>
      <c r="I12" s="58"/>
      <c r="J12" s="58"/>
      <c r="K12" s="58"/>
      <c r="L12" s="58"/>
      <c r="M12" s="58"/>
      <c r="N12" s="58"/>
      <c r="O12" s="58"/>
      <c r="P12" s="58"/>
      <c r="Q12" s="47">
        <f t="shared" ref="Q12:Q17" si="3">SUM(R12:Z12,AL12:BB12)</f>
        <v>8.86</v>
      </c>
      <c r="R12" s="58"/>
      <c r="S12" s="58"/>
      <c r="T12" s="58"/>
      <c r="U12" s="58"/>
      <c r="V12" s="58"/>
      <c r="W12" s="58"/>
      <c r="X12" s="58"/>
      <c r="Y12" s="58"/>
      <c r="Z12" s="47">
        <f t="shared" ref="Z12:Z29" si="4">SUM(AA12:AK12)</f>
        <v>8.86</v>
      </c>
      <c r="AA12" s="58">
        <v>3.3</v>
      </c>
      <c r="AB12" s="58"/>
      <c r="AC12" s="58">
        <v>5.56</v>
      </c>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v>0</v>
      </c>
      <c r="BD12" s="16">
        <f t="shared" ref="BD12:BD20" si="5">SUM(E12,Q12,BC12)</f>
        <v>8.86</v>
      </c>
      <c r="BE12" s="16">
        <f>H60-BD12</f>
        <v>-8.86</v>
      </c>
      <c r="BF12" s="16">
        <f t="shared" ref="BF12:BF20" si="6">SUM(D12,BE12)</f>
        <v>54.25</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204">
        <v>105.44</v>
      </c>
      <c r="E14" s="39">
        <f>SUM(F14:G14,K14:P14)</f>
        <v>0</v>
      </c>
      <c r="F14" s="58"/>
      <c r="G14" s="58"/>
      <c r="H14" s="58"/>
      <c r="I14" s="58"/>
      <c r="J14" s="54">
        <f>$D14-$BD14</f>
        <v>87.679999999999993</v>
      </c>
      <c r="K14" s="58"/>
      <c r="L14" s="58"/>
      <c r="M14" s="58"/>
      <c r="N14" s="58"/>
      <c r="O14" s="58"/>
      <c r="P14" s="58"/>
      <c r="Q14" s="47">
        <f t="shared" si="3"/>
        <v>17.760000000000002</v>
      </c>
      <c r="R14" s="58"/>
      <c r="S14" s="58"/>
      <c r="T14" s="58"/>
      <c r="U14" s="58"/>
      <c r="V14" s="58"/>
      <c r="W14" s="58">
        <v>0.35</v>
      </c>
      <c r="X14" s="58"/>
      <c r="Y14" s="58"/>
      <c r="Z14" s="47">
        <f t="shared" si="4"/>
        <v>16.61</v>
      </c>
      <c r="AA14" s="58">
        <v>2.6</v>
      </c>
      <c r="AB14" s="58"/>
      <c r="AC14" s="58">
        <v>13.88</v>
      </c>
      <c r="AD14" s="58"/>
      <c r="AE14" s="58">
        <v>0.13</v>
      </c>
      <c r="AF14" s="58"/>
      <c r="AG14" s="58"/>
      <c r="AH14" s="58"/>
      <c r="AI14" s="58"/>
      <c r="AJ14" s="58"/>
      <c r="AK14" s="58"/>
      <c r="AL14" s="58"/>
      <c r="AM14" s="58"/>
      <c r="AN14" s="58"/>
      <c r="AO14" s="58">
        <v>0.8</v>
      </c>
      <c r="AP14" s="58"/>
      <c r="AQ14" s="58"/>
      <c r="AR14" s="58"/>
      <c r="AS14" s="58"/>
      <c r="AT14" s="58"/>
      <c r="AU14" s="58"/>
      <c r="AV14" s="58"/>
      <c r="AW14" s="58"/>
      <c r="AX14" s="58"/>
      <c r="AY14" s="58"/>
      <c r="AZ14" s="58"/>
      <c r="BA14" s="58"/>
      <c r="BB14" s="58"/>
      <c r="BC14" s="58">
        <v>0</v>
      </c>
      <c r="BD14" s="16">
        <f t="shared" si="5"/>
        <v>17.760000000000002</v>
      </c>
      <c r="BE14" s="16">
        <f>J60-BD14</f>
        <v>-17.760000000000002</v>
      </c>
      <c r="BF14" s="16">
        <f t="shared" si="6"/>
        <v>87.679999999999993</v>
      </c>
      <c r="BH14" s="171"/>
    </row>
    <row r="15" spans="1:60" ht="20.25" customHeight="1">
      <c r="A15" s="21" t="s">
        <v>377</v>
      </c>
      <c r="B15" s="25" t="s">
        <v>378</v>
      </c>
      <c r="C15" s="29" t="s">
        <v>308</v>
      </c>
      <c r="D15" s="204">
        <v>1266.95</v>
      </c>
      <c r="E15" s="39">
        <f>SUM(F15:J15,L15:P15)</f>
        <v>0</v>
      </c>
      <c r="F15" s="58"/>
      <c r="G15" s="58"/>
      <c r="H15" s="58"/>
      <c r="I15" s="58"/>
      <c r="J15" s="58"/>
      <c r="K15" s="54">
        <f>$D15-$BD15</f>
        <v>1228.05</v>
      </c>
      <c r="L15" s="58"/>
      <c r="M15" s="58"/>
      <c r="N15" s="58"/>
      <c r="O15" s="58"/>
      <c r="P15" s="58"/>
      <c r="Q15" s="47">
        <f t="shared" si="3"/>
        <v>38.9</v>
      </c>
      <c r="R15" s="58"/>
      <c r="S15" s="58"/>
      <c r="T15" s="58"/>
      <c r="U15" s="58"/>
      <c r="V15" s="58"/>
      <c r="W15" s="58">
        <v>2.0699999999999998</v>
      </c>
      <c r="X15" s="58">
        <v>1.5</v>
      </c>
      <c r="Y15" s="58"/>
      <c r="Z15" s="47">
        <f t="shared" si="4"/>
        <v>30.939999999999998</v>
      </c>
      <c r="AA15" s="58">
        <v>7.68</v>
      </c>
      <c r="AB15" s="58"/>
      <c r="AC15" s="58">
        <v>22.99</v>
      </c>
      <c r="AD15" s="58"/>
      <c r="AE15" s="58"/>
      <c r="AF15" s="58"/>
      <c r="AG15" s="58">
        <v>0.27</v>
      </c>
      <c r="AH15" s="58"/>
      <c r="AI15" s="58"/>
      <c r="AJ15" s="58"/>
      <c r="AK15" s="58"/>
      <c r="AL15" s="58"/>
      <c r="AM15" s="58"/>
      <c r="AN15" s="58">
        <v>0.02</v>
      </c>
      <c r="AO15" s="58">
        <v>4.12</v>
      </c>
      <c r="AP15" s="58"/>
      <c r="AQ15" s="58">
        <v>0.25</v>
      </c>
      <c r="AR15" s="58"/>
      <c r="AS15" s="58"/>
      <c r="AT15" s="58"/>
      <c r="AU15" s="58"/>
      <c r="AV15" s="58"/>
      <c r="AW15" s="58"/>
      <c r="AX15" s="58"/>
      <c r="AY15" s="58"/>
      <c r="AZ15" s="58"/>
      <c r="BA15" s="58"/>
      <c r="BB15" s="58"/>
      <c r="BC15" s="58">
        <v>0</v>
      </c>
      <c r="BD15" s="16">
        <f t="shared" si="5"/>
        <v>38.9</v>
      </c>
      <c r="BE15" s="16">
        <f>K60-BD15</f>
        <v>152</v>
      </c>
      <c r="BF15" s="16">
        <f t="shared" si="6"/>
        <v>1418.95</v>
      </c>
      <c r="BH15" s="171"/>
    </row>
    <row r="16" spans="1:60" ht="20.25" customHeight="1">
      <c r="A16" s="21" t="s">
        <v>379</v>
      </c>
      <c r="B16" s="21" t="s">
        <v>380</v>
      </c>
      <c r="C16" s="176" t="s">
        <v>309</v>
      </c>
      <c r="D16" s="58"/>
      <c r="E16" s="39">
        <f>SUM(F16:K16,M16:P16)</f>
        <v>0</v>
      </c>
      <c r="F16" s="58"/>
      <c r="G16" s="58"/>
      <c r="H16" s="58"/>
      <c r="I16" s="58"/>
      <c r="J16" s="58"/>
      <c r="K16" s="58"/>
      <c r="L16" s="54">
        <f>$D16-$BD16</f>
        <v>0</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0</v>
      </c>
      <c r="BH16" s="171"/>
    </row>
    <row r="17" spans="1:60" ht="20.25" customHeight="1">
      <c r="A17" s="21" t="s">
        <v>381</v>
      </c>
      <c r="B17" s="174" t="s">
        <v>382</v>
      </c>
      <c r="C17" s="29" t="s">
        <v>310</v>
      </c>
      <c r="D17" s="205">
        <v>3496.43</v>
      </c>
      <c r="E17" s="39">
        <f>SUM(F17:L17,N17:P17)</f>
        <v>0</v>
      </c>
      <c r="F17" s="58"/>
      <c r="G17" s="58"/>
      <c r="H17" s="58"/>
      <c r="I17" s="58"/>
      <c r="J17" s="58"/>
      <c r="K17" s="58"/>
      <c r="L17" s="58"/>
      <c r="M17" s="54">
        <f>$D17-$BD17</f>
        <v>3496.3599999999997</v>
      </c>
      <c r="N17" s="58"/>
      <c r="O17" s="58"/>
      <c r="P17" s="58"/>
      <c r="Q17" s="47">
        <f t="shared" si="3"/>
        <v>7.0000000000000007E-2</v>
      </c>
      <c r="R17" s="58"/>
      <c r="S17" s="58"/>
      <c r="T17" s="58"/>
      <c r="U17" s="58"/>
      <c r="V17" s="58"/>
      <c r="W17" s="58"/>
      <c r="X17" s="58"/>
      <c r="Y17" s="58"/>
      <c r="Z17" s="47">
        <f t="shared" si="4"/>
        <v>7.0000000000000007E-2</v>
      </c>
      <c r="AA17" s="58"/>
      <c r="AB17" s="58"/>
      <c r="AC17" s="58">
        <v>7.0000000000000007E-2</v>
      </c>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7.0000000000000007E-2</v>
      </c>
      <c r="BE17" s="16">
        <f>M60-BD17</f>
        <v>-7.0000000000000007E-2</v>
      </c>
      <c r="BF17" s="16">
        <f t="shared" si="6"/>
        <v>3496.3599999999997</v>
      </c>
      <c r="BH17" s="171"/>
    </row>
    <row r="18" spans="1:60" ht="20.25" customHeight="1">
      <c r="A18" s="174" t="s">
        <v>383</v>
      </c>
      <c r="B18" s="177" t="s">
        <v>384</v>
      </c>
      <c r="C18" s="176" t="s">
        <v>311</v>
      </c>
      <c r="D18" s="205">
        <v>2110.6999999999998</v>
      </c>
      <c r="E18" s="39">
        <f>SUM(F18:M18,O18:P18)</f>
        <v>190.9</v>
      </c>
      <c r="F18" s="58"/>
      <c r="G18" s="58"/>
      <c r="H18" s="58"/>
      <c r="I18" s="58"/>
      <c r="J18" s="58"/>
      <c r="K18" s="58">
        <v>190.9</v>
      </c>
      <c r="L18" s="58"/>
      <c r="M18" s="58"/>
      <c r="N18" s="54">
        <f>$D18-$BD18</f>
        <v>1899.12</v>
      </c>
      <c r="O18" s="58"/>
      <c r="P18" s="58"/>
      <c r="Q18" s="47">
        <f>SUM(R18:Z18,AL18:BB18)</f>
        <v>20.68</v>
      </c>
      <c r="R18" s="58"/>
      <c r="S18" s="58"/>
      <c r="T18" s="58"/>
      <c r="U18" s="58"/>
      <c r="V18" s="58"/>
      <c r="W18" s="58"/>
      <c r="X18" s="58"/>
      <c r="Y18" s="58"/>
      <c r="Z18" s="47">
        <f t="shared" si="4"/>
        <v>20.18</v>
      </c>
      <c r="AA18" s="58">
        <v>4.6900000000000004</v>
      </c>
      <c r="AB18" s="58">
        <v>3</v>
      </c>
      <c r="AC18" s="58">
        <v>12.41</v>
      </c>
      <c r="AD18" s="58"/>
      <c r="AE18" s="58">
        <v>0.08</v>
      </c>
      <c r="AF18" s="58"/>
      <c r="AG18" s="58"/>
      <c r="AH18" s="58"/>
      <c r="AI18" s="58"/>
      <c r="AJ18" s="58"/>
      <c r="AK18" s="58"/>
      <c r="AL18" s="58"/>
      <c r="AM18" s="58"/>
      <c r="AN18" s="58"/>
      <c r="AO18" s="58">
        <v>0.3</v>
      </c>
      <c r="AP18" s="58"/>
      <c r="AQ18" s="58"/>
      <c r="AR18" s="58"/>
      <c r="AS18" s="58"/>
      <c r="AT18" s="58"/>
      <c r="AU18" s="58">
        <v>0.2</v>
      </c>
      <c r="AV18" s="58"/>
      <c r="AW18" s="58"/>
      <c r="AX18" s="58"/>
      <c r="AY18" s="58"/>
      <c r="AZ18" s="58"/>
      <c r="BA18" s="58"/>
      <c r="BB18" s="58"/>
      <c r="BC18" s="58">
        <v>0</v>
      </c>
      <c r="BD18" s="16">
        <f t="shared" si="5"/>
        <v>211.58</v>
      </c>
      <c r="BE18" s="16">
        <f>N60-BD18</f>
        <v>-211.58</v>
      </c>
      <c r="BF18" s="16">
        <f t="shared" si="6"/>
        <v>1899.12</v>
      </c>
      <c r="BH18" s="171"/>
    </row>
    <row r="19" spans="1:60" ht="20.25" customHeight="1">
      <c r="A19" s="25" t="s">
        <v>385</v>
      </c>
      <c r="B19" s="174" t="s">
        <v>386</v>
      </c>
      <c r="C19" s="29" t="s">
        <v>312</v>
      </c>
      <c r="D19" s="205">
        <v>51.25</v>
      </c>
      <c r="E19" s="39">
        <f>SUM(F19:N19,P19)</f>
        <v>0</v>
      </c>
      <c r="F19" s="58"/>
      <c r="G19" s="58"/>
      <c r="H19" s="58"/>
      <c r="I19" s="58"/>
      <c r="J19" s="58"/>
      <c r="K19" s="58"/>
      <c r="L19" s="58"/>
      <c r="M19" s="58"/>
      <c r="N19" s="58"/>
      <c r="O19" s="54">
        <f>$D19-$BD19</f>
        <v>50.85</v>
      </c>
      <c r="P19" s="58"/>
      <c r="Q19" s="47">
        <f>SUM(R19:Z19,AL19:BB19)</f>
        <v>0.4</v>
      </c>
      <c r="R19" s="58"/>
      <c r="S19" s="58"/>
      <c r="T19" s="58"/>
      <c r="U19" s="58"/>
      <c r="V19" s="58"/>
      <c r="W19" s="58">
        <v>0.02</v>
      </c>
      <c r="X19" s="58"/>
      <c r="Y19" s="58"/>
      <c r="Z19" s="47">
        <f t="shared" si="4"/>
        <v>0.28000000000000003</v>
      </c>
      <c r="AA19" s="58">
        <v>0.15</v>
      </c>
      <c r="AB19" s="58"/>
      <c r="AC19" s="58">
        <v>0.03</v>
      </c>
      <c r="AD19" s="58"/>
      <c r="AE19" s="58"/>
      <c r="AF19" s="58"/>
      <c r="AG19" s="58"/>
      <c r="AH19" s="58"/>
      <c r="AI19" s="58"/>
      <c r="AJ19" s="58"/>
      <c r="AK19" s="58">
        <v>0.1</v>
      </c>
      <c r="AL19" s="58"/>
      <c r="AM19" s="58"/>
      <c r="AN19" s="58"/>
      <c r="AO19" s="58">
        <v>0.1</v>
      </c>
      <c r="AP19" s="58"/>
      <c r="AQ19" s="58"/>
      <c r="AR19" s="58"/>
      <c r="AS19" s="58"/>
      <c r="AT19" s="58"/>
      <c r="AU19" s="58"/>
      <c r="AV19" s="58"/>
      <c r="AW19" s="58"/>
      <c r="AX19" s="58"/>
      <c r="AY19" s="58"/>
      <c r="AZ19" s="58"/>
      <c r="BA19" s="58"/>
      <c r="BB19" s="58"/>
      <c r="BC19" s="58">
        <v>0</v>
      </c>
      <c r="BD19" s="16">
        <f t="shared" si="5"/>
        <v>0.4</v>
      </c>
      <c r="BE19" s="16">
        <f>O60-BD19</f>
        <v>-0.4</v>
      </c>
      <c r="BF19" s="16">
        <f t="shared" si="6"/>
        <v>50.85</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0</v>
      </c>
      <c r="BF20" s="16">
        <f t="shared" si="6"/>
        <v>0</v>
      </c>
      <c r="BH20" s="171"/>
    </row>
    <row r="21" spans="1:60" s="170" customFormat="1" ht="20.25" customHeight="1">
      <c r="A21" s="172">
        <v>2</v>
      </c>
      <c r="B21" s="173" t="s">
        <v>389</v>
      </c>
      <c r="C21" s="150" t="s">
        <v>314</v>
      </c>
      <c r="D21" s="38">
        <f>SUM(D22:D30,D42:D58)</f>
        <v>280.46999999999997</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280.46999999999997</v>
      </c>
      <c r="R21" s="46">
        <f>SUM(R23:R30,R42:R58)</f>
        <v>0</v>
      </c>
      <c r="S21" s="46">
        <f>SUM(S22,S24:S30,S42:S58)</f>
        <v>0.1</v>
      </c>
      <c r="T21" s="46">
        <f>SUM(T22:T23,T25:T30,T42:T58)</f>
        <v>0</v>
      </c>
      <c r="U21" s="46">
        <f>SUM(U22:U24,U26:U30,U42:U58)</f>
        <v>0</v>
      </c>
      <c r="V21" s="46">
        <f>SUM(V22:V25,V27:V30,V42:V58)</f>
        <v>0</v>
      </c>
      <c r="W21" s="46">
        <f>SUM(W22:W26,W28:W30,W42:W58)</f>
        <v>0</v>
      </c>
      <c r="X21" s="46">
        <f>SUM(X22:X27,X29:X30,X42:X58)</f>
        <v>0</v>
      </c>
      <c r="Y21" s="46">
        <f>SUM(Y22:Y28,Y30,Y42:Y58)</f>
        <v>0</v>
      </c>
      <c r="Z21" s="47">
        <f t="shared" si="4"/>
        <v>2.23</v>
      </c>
      <c r="AA21" s="46">
        <f t="shared" ref="AA21:AK21" si="8">SUM(AA22:AA30,AA42:AA58)</f>
        <v>0</v>
      </c>
      <c r="AB21" s="46">
        <f t="shared" si="8"/>
        <v>0</v>
      </c>
      <c r="AC21" s="46">
        <f t="shared" si="8"/>
        <v>2.1800000000000002</v>
      </c>
      <c r="AD21" s="46">
        <f t="shared" si="8"/>
        <v>0</v>
      </c>
      <c r="AE21" s="46">
        <f t="shared" si="8"/>
        <v>0</v>
      </c>
      <c r="AF21" s="46">
        <f t="shared" si="8"/>
        <v>0</v>
      </c>
      <c r="AG21" s="46">
        <f t="shared" si="8"/>
        <v>0.05</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90.94</v>
      </c>
      <c r="BF21" s="149">
        <f>SUM(BF22:BF30,BF42:BF58)</f>
        <v>371.41</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58"/>
      <c r="E27" s="39">
        <f t="shared" si="10"/>
        <v>0</v>
      </c>
      <c r="F27" s="58"/>
      <c r="G27" s="58"/>
      <c r="H27" s="58"/>
      <c r="I27" s="58"/>
      <c r="J27" s="58"/>
      <c r="K27" s="58"/>
      <c r="L27" s="58"/>
      <c r="M27" s="58"/>
      <c r="N27" s="58"/>
      <c r="O27" s="58"/>
      <c r="P27" s="58"/>
      <c r="Q27" s="47">
        <f>SUM(R27:V27,X27:Z27,AL27:BB27)</f>
        <v>0</v>
      </c>
      <c r="R27" s="58"/>
      <c r="S27" s="58"/>
      <c r="T27" s="58"/>
      <c r="U27" s="58"/>
      <c r="V27" s="58"/>
      <c r="W27" s="54">
        <f>$D27-$BD27</f>
        <v>0</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2.44</v>
      </c>
      <c r="BF27" s="16">
        <f t="shared" si="9"/>
        <v>2.44</v>
      </c>
      <c r="BH27" s="171"/>
    </row>
    <row r="28" spans="1:60" ht="20.25" customHeight="1">
      <c r="A28" s="21" t="s">
        <v>402</v>
      </c>
      <c r="B28" s="25" t="s">
        <v>403</v>
      </c>
      <c r="C28" s="29" t="s">
        <v>321</v>
      </c>
      <c r="D28" s="58"/>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1.5</v>
      </c>
      <c r="BF28" s="16">
        <f t="shared" si="9"/>
        <v>1.5</v>
      </c>
      <c r="BH28" s="171"/>
    </row>
    <row r="29" spans="1:60" ht="20.25" customHeight="1">
      <c r="A29" s="21" t="s">
        <v>404</v>
      </c>
      <c r="B29" s="25" t="s">
        <v>405</v>
      </c>
      <c r="C29" s="29" t="s">
        <v>322</v>
      </c>
      <c r="D29" s="58"/>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0</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0</v>
      </c>
      <c r="BF29" s="16">
        <f t="shared" si="9"/>
        <v>0</v>
      </c>
      <c r="BH29" s="171"/>
    </row>
    <row r="30" spans="1:60" ht="35.450000000000003" customHeight="1">
      <c r="A30" s="21" t="s">
        <v>406</v>
      </c>
      <c r="B30" s="22" t="s">
        <v>407</v>
      </c>
      <c r="C30" s="23" t="s">
        <v>323</v>
      </c>
      <c r="D30" s="39">
        <f>SUM(D31:D41)</f>
        <v>151.20999999999998</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0.05</v>
      </c>
      <c r="R30" s="47">
        <f>SUM(R31:R41)</f>
        <v>0</v>
      </c>
      <c r="S30" s="47">
        <f t="shared" ref="S30:Y30" si="13">SUM(S31:S41)</f>
        <v>0</v>
      </c>
      <c r="T30" s="47">
        <f t="shared" si="13"/>
        <v>0</v>
      </c>
      <c r="U30" s="47">
        <f t="shared" si="13"/>
        <v>0</v>
      </c>
      <c r="V30" s="47">
        <f t="shared" si="13"/>
        <v>0</v>
      </c>
      <c r="W30" s="47">
        <f t="shared" si="13"/>
        <v>0</v>
      </c>
      <c r="X30" s="47">
        <f t="shared" si="13"/>
        <v>0</v>
      </c>
      <c r="Y30" s="47">
        <f t="shared" si="13"/>
        <v>0</v>
      </c>
      <c r="Z30" s="54">
        <f>$D30-$BD30</f>
        <v>151.15999999999997</v>
      </c>
      <c r="AA30" s="47">
        <f>SUM(AA32:AA41)</f>
        <v>0</v>
      </c>
      <c r="AB30" s="47">
        <f>SUM(AB31,AB33:AB41)</f>
        <v>0</v>
      </c>
      <c r="AC30" s="47">
        <f>SUM(AC31:AC32,AC34:AC41)</f>
        <v>0</v>
      </c>
      <c r="AD30" s="47">
        <f>SUM(AD31:AD33,AD35:AD41)</f>
        <v>0</v>
      </c>
      <c r="AE30" s="47">
        <f>SUM(AE31:AE34,AE36:AE41)</f>
        <v>0</v>
      </c>
      <c r="AF30" s="47">
        <f>SUM(AF31:AF35,AF37:AF41)</f>
        <v>0</v>
      </c>
      <c r="AG30" s="47">
        <f>SUM(AG31:AG36,AG38:AG41)</f>
        <v>0.05</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0.05</v>
      </c>
      <c r="BE30" s="16">
        <f>Z60-BD30</f>
        <v>80.97</v>
      </c>
      <c r="BF30" s="16">
        <f>SUM(BF31:BF41)</f>
        <v>232.18000000000004</v>
      </c>
      <c r="BH30" s="171"/>
    </row>
    <row r="31" spans="1:60" ht="20.25" customHeight="1">
      <c r="A31" s="21" t="s">
        <v>408</v>
      </c>
      <c r="B31" s="25" t="s">
        <v>409</v>
      </c>
      <c r="C31" s="29" t="s">
        <v>324</v>
      </c>
      <c r="D31" s="58">
        <v>53.77</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53.77</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20.119999999999997</v>
      </c>
      <c r="BF31" s="16">
        <f t="shared" ref="BF31:BF59" si="17">SUM(D31,BE31)</f>
        <v>73.89</v>
      </c>
      <c r="BH31" s="171"/>
    </row>
    <row r="32" spans="1:60" ht="20.25" customHeight="1">
      <c r="A32" s="21" t="s">
        <v>410</v>
      </c>
      <c r="B32" s="174" t="s">
        <v>411</v>
      </c>
      <c r="C32" s="179" t="s">
        <v>325</v>
      </c>
      <c r="D32" s="58">
        <v>12.26</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12.26</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3</v>
      </c>
      <c r="BF32" s="16">
        <f t="shared" si="17"/>
        <v>15.26</v>
      </c>
      <c r="BH32" s="171"/>
    </row>
    <row r="33" spans="1:60" ht="20.25" customHeight="1">
      <c r="A33" s="21" t="s">
        <v>412</v>
      </c>
      <c r="B33" s="174" t="s">
        <v>413</v>
      </c>
      <c r="C33" s="29" t="s">
        <v>326</v>
      </c>
      <c r="D33" s="206">
        <v>79.88</v>
      </c>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79.88</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57.12</v>
      </c>
      <c r="BF33" s="16">
        <f t="shared" si="17"/>
        <v>137</v>
      </c>
      <c r="BH33" s="171"/>
    </row>
    <row r="34" spans="1:60" ht="20.25" customHeight="1">
      <c r="A34" s="21" t="s">
        <v>414</v>
      </c>
      <c r="B34" s="174" t="s">
        <v>415</v>
      </c>
      <c r="C34" s="29" t="s">
        <v>327</v>
      </c>
      <c r="D34" s="207">
        <v>0.02</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0.02</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0.02</v>
      </c>
      <c r="BH34" s="171"/>
    </row>
    <row r="35" spans="1:60" ht="20.25" customHeight="1">
      <c r="A35" s="21" t="s">
        <v>416</v>
      </c>
      <c r="B35" s="174" t="s">
        <v>417</v>
      </c>
      <c r="C35" s="29" t="s">
        <v>328</v>
      </c>
      <c r="D35" s="206">
        <v>0.95</v>
      </c>
      <c r="E35" s="39">
        <f t="shared" si="15"/>
        <v>0</v>
      </c>
      <c r="F35" s="58"/>
      <c r="G35" s="58"/>
      <c r="H35" s="58"/>
      <c r="I35" s="58"/>
      <c r="J35" s="58"/>
      <c r="K35" s="58"/>
      <c r="L35" s="58"/>
      <c r="M35" s="58"/>
      <c r="N35" s="58"/>
      <c r="O35" s="58"/>
      <c r="P35" s="58"/>
      <c r="Q35" s="47">
        <f t="shared" ref="Q35:Q41" si="18">SUM(R35:Z35,AL35:BB35)</f>
        <v>0.05</v>
      </c>
      <c r="R35" s="58"/>
      <c r="S35" s="58"/>
      <c r="T35" s="58"/>
      <c r="U35" s="58"/>
      <c r="V35" s="58"/>
      <c r="W35" s="58"/>
      <c r="X35" s="58"/>
      <c r="Y35" s="58"/>
      <c r="Z35" s="47">
        <f>SUM(AA35:AD35,AF35:AK35)</f>
        <v>0.05</v>
      </c>
      <c r="AA35" s="58"/>
      <c r="AB35" s="58"/>
      <c r="AC35" s="58"/>
      <c r="AD35" s="58"/>
      <c r="AE35" s="54">
        <f>$D35-$BD35</f>
        <v>0.89999999999999991</v>
      </c>
      <c r="AF35" s="58"/>
      <c r="AG35" s="58">
        <v>0.05</v>
      </c>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0.05</v>
      </c>
      <c r="BE35" s="16">
        <f>AE$60-BD35</f>
        <v>0.16000000000000003</v>
      </c>
      <c r="BF35" s="16">
        <f t="shared" si="17"/>
        <v>1.1099999999999999</v>
      </c>
      <c r="BH35" s="171"/>
    </row>
    <row r="36" spans="1:60" ht="20.25" customHeight="1">
      <c r="A36" s="21" t="s">
        <v>418</v>
      </c>
      <c r="B36" s="174" t="s">
        <v>419</v>
      </c>
      <c r="C36" s="29" t="s">
        <v>329</v>
      </c>
      <c r="D36" s="206">
        <v>0.1</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0.1</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0.1</v>
      </c>
      <c r="BH36" s="171"/>
    </row>
    <row r="37" spans="1:60" ht="20.25" customHeight="1">
      <c r="A37" s="21" t="s">
        <v>420</v>
      </c>
      <c r="B37" s="174" t="s">
        <v>421</v>
      </c>
      <c r="C37" s="29" t="s">
        <v>330</v>
      </c>
      <c r="D37" s="206">
        <v>2.67</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2.67</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0.32</v>
      </c>
      <c r="BF37" s="16">
        <f t="shared" si="17"/>
        <v>2.9899999999999998</v>
      </c>
      <c r="BH37" s="171"/>
    </row>
    <row r="38" spans="1:60" ht="20.25" customHeight="1">
      <c r="A38" s="21" t="s">
        <v>422</v>
      </c>
      <c r="B38" s="174" t="s">
        <v>423</v>
      </c>
      <c r="C38" s="29" t="s">
        <v>331</v>
      </c>
      <c r="D38" s="206">
        <v>1.21</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1.21</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0.15</v>
      </c>
      <c r="BF38" s="16">
        <f t="shared" si="17"/>
        <v>1.3599999999999999</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207">
        <v>0.35</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0.35</v>
      </c>
      <c r="AL41" s="58"/>
      <c r="AM41" s="58"/>
      <c r="AN41" s="58"/>
      <c r="AO41" s="58"/>
      <c r="AP41" s="58"/>
      <c r="AQ41" s="58"/>
      <c r="AR41" s="58"/>
      <c r="AS41" s="58"/>
      <c r="AT41" s="58"/>
      <c r="AU41" s="58"/>
      <c r="AV41" s="58"/>
      <c r="AW41" s="58"/>
      <c r="AX41" s="58"/>
      <c r="AY41" s="58"/>
      <c r="AZ41" s="58"/>
      <c r="BA41" s="58"/>
      <c r="BB41" s="58"/>
      <c r="BC41" s="58"/>
      <c r="BD41" s="16">
        <f t="shared" si="16"/>
        <v>0</v>
      </c>
      <c r="BE41" s="16">
        <f>AK$60-BD41</f>
        <v>0.1</v>
      </c>
      <c r="BF41" s="16">
        <f t="shared" si="17"/>
        <v>0.44999999999999996</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v>
      </c>
      <c r="BF42" s="16">
        <f t="shared" si="17"/>
        <v>0</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0.02</v>
      </c>
      <c r="BF44" s="16">
        <f t="shared" si="17"/>
        <v>0.02</v>
      </c>
      <c r="BH44" s="171"/>
    </row>
    <row r="45" spans="1:60" ht="20.25" customHeight="1">
      <c r="A45" s="21" t="s">
        <v>436</v>
      </c>
      <c r="B45" s="25" t="s">
        <v>437</v>
      </c>
      <c r="C45" s="29" t="s">
        <v>338</v>
      </c>
      <c r="D45" s="206">
        <v>48.9</v>
      </c>
      <c r="E45" s="39">
        <f t="shared" si="15"/>
        <v>0</v>
      </c>
      <c r="F45" s="58"/>
      <c r="G45" s="58"/>
      <c r="H45" s="58"/>
      <c r="I45" s="58"/>
      <c r="J45" s="58"/>
      <c r="K45" s="58"/>
      <c r="L45" s="58"/>
      <c r="M45" s="58"/>
      <c r="N45" s="58"/>
      <c r="O45" s="58"/>
      <c r="P45" s="58"/>
      <c r="Q45" s="47">
        <f>SUM(R45:Z45,AL45:AN45,AP45:BB45)</f>
        <v>2.1800000000000002</v>
      </c>
      <c r="R45" s="58"/>
      <c r="S45" s="58"/>
      <c r="T45" s="58"/>
      <c r="U45" s="58"/>
      <c r="V45" s="58"/>
      <c r="W45" s="58"/>
      <c r="X45" s="58"/>
      <c r="Y45" s="58"/>
      <c r="Z45" s="47">
        <f t="shared" si="19"/>
        <v>2.1800000000000002</v>
      </c>
      <c r="AA45" s="58"/>
      <c r="AB45" s="58"/>
      <c r="AC45" s="58">
        <v>2.1800000000000002</v>
      </c>
      <c r="AD45" s="58"/>
      <c r="AE45" s="58"/>
      <c r="AF45" s="58"/>
      <c r="AG45" s="58"/>
      <c r="AH45" s="58"/>
      <c r="AI45" s="58"/>
      <c r="AJ45" s="58"/>
      <c r="AK45" s="58"/>
      <c r="AL45" s="58"/>
      <c r="AM45" s="58"/>
      <c r="AN45" s="58"/>
      <c r="AO45" s="54">
        <f>$D45-$BD45</f>
        <v>46.72</v>
      </c>
      <c r="AP45" s="58"/>
      <c r="AQ45" s="58"/>
      <c r="AR45" s="58"/>
      <c r="AS45" s="58"/>
      <c r="AT45" s="58"/>
      <c r="AU45" s="58"/>
      <c r="AV45" s="58"/>
      <c r="AW45" s="58"/>
      <c r="AX45" s="58"/>
      <c r="AY45" s="58"/>
      <c r="AZ45" s="58"/>
      <c r="BA45" s="58"/>
      <c r="BB45" s="58"/>
      <c r="BC45" s="58">
        <v>0</v>
      </c>
      <c r="BD45" s="16">
        <f t="shared" si="16"/>
        <v>2.1800000000000002</v>
      </c>
      <c r="BE45" s="16">
        <f>AO$60-BD45</f>
        <v>5.5599999999999987</v>
      </c>
      <c r="BF45" s="16">
        <f t="shared" si="17"/>
        <v>54.459999999999994</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206">
        <v>0.33</v>
      </c>
      <c r="E47" s="39">
        <f t="shared" si="15"/>
        <v>0</v>
      </c>
      <c r="F47" s="58"/>
      <c r="G47" s="58"/>
      <c r="H47" s="58"/>
      <c r="I47" s="58"/>
      <c r="J47" s="58"/>
      <c r="K47" s="58"/>
      <c r="L47" s="58"/>
      <c r="M47" s="58"/>
      <c r="N47" s="58"/>
      <c r="O47" s="58"/>
      <c r="P47" s="58"/>
      <c r="Q47" s="47">
        <f>SUM(R47:Z47,AL47:AP47,AR47:BB47)</f>
        <v>0.1</v>
      </c>
      <c r="R47" s="58"/>
      <c r="S47" s="58">
        <v>0.1</v>
      </c>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0.23</v>
      </c>
      <c r="AR47" s="58"/>
      <c r="AS47" s="58"/>
      <c r="AT47" s="58"/>
      <c r="AU47" s="58"/>
      <c r="AV47" s="58"/>
      <c r="AW47" s="58"/>
      <c r="AX47" s="58"/>
      <c r="AY47" s="58"/>
      <c r="AZ47" s="58"/>
      <c r="BA47" s="58"/>
      <c r="BB47" s="58"/>
      <c r="BC47" s="58"/>
      <c r="BD47" s="16">
        <f t="shared" si="16"/>
        <v>0.1</v>
      </c>
      <c r="BE47" s="16">
        <f>AQ$60-BD47</f>
        <v>0.15</v>
      </c>
      <c r="BF47" s="16">
        <f t="shared" si="17"/>
        <v>0.48</v>
      </c>
      <c r="BH47" s="171"/>
    </row>
    <row r="48" spans="1:60" ht="20.25" customHeight="1">
      <c r="A48" s="174" t="s">
        <v>442</v>
      </c>
      <c r="B48" s="181" t="s">
        <v>443</v>
      </c>
      <c r="C48" s="29" t="s">
        <v>341</v>
      </c>
      <c r="D48" s="206">
        <v>0.13</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0.13</v>
      </c>
      <c r="AS48" s="58"/>
      <c r="AT48" s="58"/>
      <c r="AU48" s="58"/>
      <c r="AV48" s="58"/>
      <c r="AW48" s="58"/>
      <c r="AX48" s="58"/>
      <c r="AY48" s="58"/>
      <c r="AZ48" s="58"/>
      <c r="BA48" s="58"/>
      <c r="BB48" s="58"/>
      <c r="BC48" s="58"/>
      <c r="BD48" s="16">
        <f t="shared" si="16"/>
        <v>0</v>
      </c>
      <c r="BE48" s="16">
        <f>AR$60-BD48</f>
        <v>0</v>
      </c>
      <c r="BF48" s="16">
        <f t="shared" si="17"/>
        <v>0.13</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58"/>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v>
      </c>
      <c r="AU50" s="58">
        <v>0</v>
      </c>
      <c r="AV50" s="58">
        <v>0</v>
      </c>
      <c r="AW50" s="58">
        <v>0</v>
      </c>
      <c r="AX50" s="58">
        <v>0</v>
      </c>
      <c r="AY50" s="58">
        <v>0</v>
      </c>
      <c r="AZ50" s="58">
        <v>0</v>
      </c>
      <c r="BA50" s="58">
        <v>0</v>
      </c>
      <c r="BB50" s="58">
        <v>0</v>
      </c>
      <c r="BC50" s="58">
        <v>0</v>
      </c>
      <c r="BD50" s="16">
        <f t="shared" si="16"/>
        <v>0</v>
      </c>
      <c r="BE50" s="16">
        <f>AT$60-BD50</f>
        <v>0</v>
      </c>
      <c r="BF50" s="16">
        <f t="shared" si="17"/>
        <v>0</v>
      </c>
      <c r="BH50" s="171"/>
    </row>
    <row r="51" spans="1:60" ht="32.450000000000003" customHeight="1">
      <c r="A51" s="21" t="s">
        <v>448</v>
      </c>
      <c r="B51" s="28" t="s">
        <v>449</v>
      </c>
      <c r="C51" s="29" t="s">
        <v>344</v>
      </c>
      <c r="D51" s="206">
        <v>2.4500000000000002</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2.4500000000000002</v>
      </c>
      <c r="AV51" s="58">
        <v>0</v>
      </c>
      <c r="AW51" s="58">
        <v>0</v>
      </c>
      <c r="AX51" s="58">
        <v>0</v>
      </c>
      <c r="AY51" s="58">
        <v>0</v>
      </c>
      <c r="AZ51" s="58">
        <v>0</v>
      </c>
      <c r="BA51" s="58">
        <v>0</v>
      </c>
      <c r="BB51" s="58">
        <v>0</v>
      </c>
      <c r="BC51" s="58">
        <v>0</v>
      </c>
      <c r="BD51" s="16">
        <f t="shared" si="16"/>
        <v>0</v>
      </c>
      <c r="BE51" s="16">
        <f>AU$60-BD51</f>
        <v>0.2</v>
      </c>
      <c r="BF51" s="16">
        <f t="shared" si="17"/>
        <v>2.6500000000000004</v>
      </c>
      <c r="BH51" s="171"/>
    </row>
    <row r="52" spans="1:60" ht="20.25" customHeight="1">
      <c r="A52" s="21" t="s">
        <v>450</v>
      </c>
      <c r="B52" s="25" t="s">
        <v>451</v>
      </c>
      <c r="C52" s="29" t="s">
        <v>345</v>
      </c>
      <c r="D52" s="58"/>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6"/>
        <v>0</v>
      </c>
      <c r="BE52" s="16">
        <f>AV$60-BD52</f>
        <v>0</v>
      </c>
      <c r="BF52" s="16">
        <f t="shared" si="17"/>
        <v>0</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71"/>
    </row>
    <row r="55" spans="1:60" ht="20.25" customHeight="1">
      <c r="A55" s="21" t="s">
        <v>456</v>
      </c>
      <c r="B55" s="17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71"/>
    </row>
    <row r="56" spans="1:60" ht="20.25" customHeight="1">
      <c r="A56" s="21" t="s">
        <v>458</v>
      </c>
      <c r="B56" s="25" t="s">
        <v>459</v>
      </c>
      <c r="C56" s="29" t="s">
        <v>349</v>
      </c>
      <c r="D56" s="206">
        <v>77.45</v>
      </c>
      <c r="E56" s="39">
        <f t="shared" si="15"/>
        <v>0</v>
      </c>
      <c r="F56" s="58"/>
      <c r="G56" s="58"/>
      <c r="H56" s="58"/>
      <c r="I56" s="58"/>
      <c r="J56" s="58"/>
      <c r="K56" s="58"/>
      <c r="L56" s="58"/>
      <c r="M56" s="58"/>
      <c r="N56" s="58"/>
      <c r="O56" s="58"/>
      <c r="P56" s="58"/>
      <c r="Q56" s="47">
        <f>SUM(R56:Z56,AL56:AY56,BA56:BB56)</f>
        <v>0</v>
      </c>
      <c r="R56" s="58"/>
      <c r="S56" s="58"/>
      <c r="T56" s="58"/>
      <c r="U56" s="58"/>
      <c r="V56" s="58"/>
      <c r="W56" s="58"/>
      <c r="X56" s="58"/>
      <c r="Y56" s="58"/>
      <c r="Z56" s="47">
        <f t="shared" si="19"/>
        <v>0</v>
      </c>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77.45</v>
      </c>
      <c r="BA56" s="58"/>
      <c r="BB56" s="58"/>
      <c r="BC56" s="58"/>
      <c r="BD56" s="16">
        <f t="shared" si="16"/>
        <v>0</v>
      </c>
      <c r="BE56" s="16">
        <f>AZ$60-BD56</f>
        <v>0</v>
      </c>
      <c r="BF56" s="16">
        <f t="shared" si="17"/>
        <v>77.45</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v>12.78</v>
      </c>
      <c r="E59" s="39">
        <f t="shared" si="15"/>
        <v>0</v>
      </c>
      <c r="F59" s="59"/>
      <c r="G59" s="59"/>
      <c r="H59" s="59"/>
      <c r="I59" s="59"/>
      <c r="J59" s="59"/>
      <c r="K59" s="59"/>
      <c r="L59" s="59"/>
      <c r="M59" s="59"/>
      <c r="N59" s="59"/>
      <c r="O59" s="59"/>
      <c r="P59" s="59"/>
      <c r="Q59" s="46">
        <f>SUM(R59:Z59,AL59:BB59)</f>
        <v>0</v>
      </c>
      <c r="R59" s="59"/>
      <c r="S59" s="59"/>
      <c r="T59" s="59"/>
      <c r="U59" s="59"/>
      <c r="V59" s="59"/>
      <c r="W59" s="59"/>
      <c r="X59" s="59"/>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12.78</v>
      </c>
      <c r="BD59" s="16">
        <f>SUM(E59,Q59)</f>
        <v>0</v>
      </c>
      <c r="BE59" s="16">
        <f>BC$60-BD59</f>
        <v>0</v>
      </c>
      <c r="BF59" s="16">
        <f t="shared" si="17"/>
        <v>12.78</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190.9</v>
      </c>
      <c r="L60" s="39">
        <f t="shared" si="20"/>
        <v>0</v>
      </c>
      <c r="M60" s="39">
        <f t="shared" si="20"/>
        <v>0</v>
      </c>
      <c r="N60" s="39">
        <f t="shared" si="20"/>
        <v>0</v>
      </c>
      <c r="O60" s="39">
        <f t="shared" si="20"/>
        <v>0</v>
      </c>
      <c r="P60" s="39">
        <f t="shared" si="20"/>
        <v>0</v>
      </c>
      <c r="Q60" s="47">
        <f>SUM(Q9,Q59)</f>
        <v>90.94</v>
      </c>
      <c r="R60" s="47">
        <f t="shared" si="20"/>
        <v>0</v>
      </c>
      <c r="S60" s="47">
        <f t="shared" si="20"/>
        <v>0.1</v>
      </c>
      <c r="T60" s="47">
        <f t="shared" si="20"/>
        <v>0</v>
      </c>
      <c r="U60" s="47">
        <f t="shared" si="20"/>
        <v>0</v>
      </c>
      <c r="V60" s="47">
        <f t="shared" si="20"/>
        <v>0</v>
      </c>
      <c r="W60" s="47">
        <f t="shared" si="20"/>
        <v>2.44</v>
      </c>
      <c r="X60" s="47">
        <f t="shared" si="20"/>
        <v>1.5</v>
      </c>
      <c r="Y60" s="47">
        <f t="shared" si="20"/>
        <v>0</v>
      </c>
      <c r="Z60" s="47">
        <f t="shared" si="20"/>
        <v>81.02</v>
      </c>
      <c r="AA60" s="47">
        <f t="shared" si="20"/>
        <v>20.119999999999997</v>
      </c>
      <c r="AB60" s="47">
        <f t="shared" si="20"/>
        <v>3</v>
      </c>
      <c r="AC60" s="47">
        <f t="shared" si="20"/>
        <v>57.12</v>
      </c>
      <c r="AD60" s="47">
        <f t="shared" si="20"/>
        <v>0</v>
      </c>
      <c r="AE60" s="47">
        <f t="shared" si="20"/>
        <v>0.21000000000000002</v>
      </c>
      <c r="AF60" s="47">
        <f t="shared" si="20"/>
        <v>0</v>
      </c>
      <c r="AG60" s="47">
        <f t="shared" si="20"/>
        <v>0.32</v>
      </c>
      <c r="AH60" s="47">
        <f t="shared" si="20"/>
        <v>0.15</v>
      </c>
      <c r="AI60" s="47">
        <f t="shared" si="20"/>
        <v>0</v>
      </c>
      <c r="AJ60" s="47">
        <f t="shared" si="20"/>
        <v>0</v>
      </c>
      <c r="AK60" s="47">
        <f t="shared" si="20"/>
        <v>0.1</v>
      </c>
      <c r="AL60" s="47">
        <f t="shared" si="20"/>
        <v>0</v>
      </c>
      <c r="AM60" s="47">
        <f t="shared" si="20"/>
        <v>0</v>
      </c>
      <c r="AN60" s="47">
        <f t="shared" si="20"/>
        <v>0.02</v>
      </c>
      <c r="AO60" s="47">
        <f t="shared" si="20"/>
        <v>7.7399999999999993</v>
      </c>
      <c r="AP60" s="47">
        <f t="shared" si="20"/>
        <v>0</v>
      </c>
      <c r="AQ60" s="47">
        <f t="shared" si="20"/>
        <v>0.25</v>
      </c>
      <c r="AR60" s="47">
        <f t="shared" si="20"/>
        <v>0</v>
      </c>
      <c r="AS60" s="47">
        <f t="shared" si="20"/>
        <v>0</v>
      </c>
      <c r="AT60" s="47">
        <f t="shared" si="20"/>
        <v>0</v>
      </c>
      <c r="AU60" s="47">
        <f t="shared" si="20"/>
        <v>0.2</v>
      </c>
      <c r="AV60" s="47">
        <f t="shared" si="20"/>
        <v>0</v>
      </c>
      <c r="AW60" s="47">
        <f t="shared" si="20"/>
        <v>0</v>
      </c>
      <c r="AX60" s="47">
        <f t="shared" si="20"/>
        <v>0</v>
      </c>
      <c r="AY60" s="47">
        <f t="shared" si="20"/>
        <v>0</v>
      </c>
      <c r="AZ60" s="47">
        <f t="shared" si="20"/>
        <v>0</v>
      </c>
      <c r="BA60" s="47">
        <f t="shared" si="20"/>
        <v>0</v>
      </c>
      <c r="BB60" s="47">
        <f t="shared" si="20"/>
        <v>0</v>
      </c>
      <c r="BC60" s="16"/>
      <c r="BD60" s="16">
        <f>SUM(BD9,BD21,BD59)</f>
        <v>90.94</v>
      </c>
      <c r="BE60" s="16"/>
      <c r="BF60" s="16"/>
    </row>
    <row r="61" spans="1:60" s="170" customFormat="1" ht="20.25" customHeight="1">
      <c r="A61" s="183"/>
      <c r="B61" s="184" t="s">
        <v>466</v>
      </c>
      <c r="C61" s="183"/>
      <c r="D61" s="149"/>
      <c r="E61" s="38">
        <f>$D9+E$60-$BD9</f>
        <v>7111.65</v>
      </c>
      <c r="F61" s="38">
        <f>$D10+F$60-$BD10</f>
        <v>158.69</v>
      </c>
      <c r="G61" s="38">
        <f>$D11+G$60-$BD11</f>
        <v>104.44</v>
      </c>
      <c r="H61" s="38">
        <f>$D12+H$60-$BD12</f>
        <v>54.25</v>
      </c>
      <c r="I61" s="38">
        <f>$D13+I$60-$BD13</f>
        <v>0</v>
      </c>
      <c r="J61" s="38">
        <f>$D14+J$60-$BD14</f>
        <v>87.679999999999993</v>
      </c>
      <c r="K61" s="38">
        <f>$D15+K$60-$BD15</f>
        <v>1418.95</v>
      </c>
      <c r="L61" s="38">
        <f>$D16+L$60-$BD16</f>
        <v>0</v>
      </c>
      <c r="M61" s="38">
        <f>$D17+M$60-$BD17</f>
        <v>3496.3599999999997</v>
      </c>
      <c r="N61" s="38">
        <f>$D18+N$60-$BD18</f>
        <v>1899.12</v>
      </c>
      <c r="O61" s="38">
        <f>$D19+O$60-$BD19</f>
        <v>50.85</v>
      </c>
      <c r="P61" s="38">
        <f>$D20+P$60-$BD20</f>
        <v>0</v>
      </c>
      <c r="Q61" s="46">
        <f>$D21+Q$60-$BD21</f>
        <v>371.40999999999997</v>
      </c>
      <c r="R61" s="46">
        <f>$D22+R$60-$BD22</f>
        <v>0</v>
      </c>
      <c r="S61" s="46">
        <f>$D23+S$60-$BD23</f>
        <v>0.1</v>
      </c>
      <c r="T61" s="46">
        <f>$D24+T$60-$BD24</f>
        <v>0</v>
      </c>
      <c r="U61" s="46">
        <f>$D25+U$60-$BD25</f>
        <v>0</v>
      </c>
      <c r="V61" s="46">
        <f>$D26+V$60-$BD26</f>
        <v>0</v>
      </c>
      <c r="W61" s="46">
        <f>$D27+W$60-$BD27</f>
        <v>2.44</v>
      </c>
      <c r="X61" s="46">
        <f>$D28+X$60-$BD28</f>
        <v>1.5</v>
      </c>
      <c r="Y61" s="46">
        <f>$D29+Y$60-$BD29</f>
        <v>0</v>
      </c>
      <c r="Z61" s="46">
        <f>$D30+Z$60-$BD30</f>
        <v>232.17999999999995</v>
      </c>
      <c r="AA61" s="46">
        <f>$D31+AA$60-$BD31</f>
        <v>73.89</v>
      </c>
      <c r="AB61" s="46">
        <f>$D32+AB$60-$BD32</f>
        <v>15.26</v>
      </c>
      <c r="AC61" s="46">
        <f>$D33+AC$60-$BD33</f>
        <v>137</v>
      </c>
      <c r="AD61" s="46">
        <f>$D34+AD$60-$BD34</f>
        <v>0.02</v>
      </c>
      <c r="AE61" s="46">
        <f>$D35+AE$60-$BD35</f>
        <v>1.1099999999999999</v>
      </c>
      <c r="AF61" s="46">
        <f>$D36+AF$60-$BD36</f>
        <v>0.1</v>
      </c>
      <c r="AG61" s="46">
        <f>$D37+AG$60-$BD37</f>
        <v>2.9899999999999998</v>
      </c>
      <c r="AH61" s="46">
        <f>$D38+AH$60-$BD38</f>
        <v>1.3599999999999999</v>
      </c>
      <c r="AI61" s="46">
        <f>$D39+AI$60-$BD39</f>
        <v>0</v>
      </c>
      <c r="AJ61" s="46">
        <f>$D40+AJ$60-$BD40</f>
        <v>0</v>
      </c>
      <c r="AK61" s="46">
        <f>$D41+AK$60-$BD41</f>
        <v>0.44999999999999996</v>
      </c>
      <c r="AL61" s="46">
        <f>$D42+AL$60-$BD42</f>
        <v>0</v>
      </c>
      <c r="AM61" s="46">
        <f>$D43+AM$60-$BD43</f>
        <v>0</v>
      </c>
      <c r="AN61" s="46">
        <f>$D44+AN$60-$BD44</f>
        <v>0.02</v>
      </c>
      <c r="AO61" s="46">
        <f>$D45+AO$60-$BD45</f>
        <v>54.46</v>
      </c>
      <c r="AP61" s="46">
        <f>$D46+AP$60-$BD46</f>
        <v>0</v>
      </c>
      <c r="AQ61" s="46">
        <f>$D47+AQ$60-$BD47</f>
        <v>0.48000000000000009</v>
      </c>
      <c r="AR61" s="46">
        <f>$D48+AR$60-$BD48</f>
        <v>0.13</v>
      </c>
      <c r="AS61" s="46">
        <f>$D49+AS$60-$BD49</f>
        <v>0</v>
      </c>
      <c r="AT61" s="46">
        <f>$D50+AT$60-$BD50</f>
        <v>0</v>
      </c>
      <c r="AU61" s="46">
        <f>$D51+AU$60-$BD51</f>
        <v>2.6500000000000004</v>
      </c>
      <c r="AV61" s="46">
        <f>$D52+AV$60-$BD52</f>
        <v>0</v>
      </c>
      <c r="AW61" s="46">
        <f>$D53+AW$60-$BD53</f>
        <v>0</v>
      </c>
      <c r="AX61" s="46">
        <f>$D54+AX$60-$BD54</f>
        <v>0</v>
      </c>
      <c r="AY61" s="46">
        <f>$D55+AY$60-$BD55</f>
        <v>0</v>
      </c>
      <c r="AZ61" s="46">
        <f>$D56+AZ$60-$BD56</f>
        <v>77.45</v>
      </c>
      <c r="BA61" s="46">
        <f>$D57+BA$60-$BD57</f>
        <v>0</v>
      </c>
      <c r="BB61" s="46">
        <f>$D58+BB$60-$BD58</f>
        <v>0</v>
      </c>
      <c r="BC61" s="46">
        <f>$D59+BC$60-$BD59</f>
        <v>12.78</v>
      </c>
      <c r="BD61" s="149"/>
      <c r="BE61" s="149"/>
      <c r="BF61" s="149"/>
    </row>
    <row r="62" spans="1:60" s="185" customFormat="1" ht="12">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V60"/>
  <sheetViews>
    <sheetView showZeros="0" zoomScale="70" zoomScaleNormal="70" workbookViewId="0">
      <selection activeCell="E30" sqref="E30"/>
    </sheetView>
  </sheetViews>
  <sheetFormatPr defaultColWidth="8.6640625" defaultRowHeight="12.75"/>
  <cols>
    <col min="1" max="1" width="6.33203125" style="138" customWidth="1"/>
    <col min="2" max="2" width="35" style="137" customWidth="1"/>
    <col min="3" max="3" width="8.33203125" style="138" customWidth="1"/>
    <col min="4" max="4" width="9.21875" style="137" customWidth="1"/>
    <col min="5" max="5" width="7.88671875" style="137" customWidth="1"/>
    <col min="6" max="7" width="8.109375" style="137" customWidth="1"/>
    <col min="8" max="8" width="9.21875" style="137" customWidth="1"/>
    <col min="9" max="9" width="7.88671875" style="137" customWidth="1"/>
    <col min="10" max="10" width="8.33203125" style="137" customWidth="1"/>
    <col min="11" max="11" width="7.6640625" style="137" customWidth="1"/>
    <col min="12" max="12" width="8.6640625" style="137" customWidth="1"/>
    <col min="13" max="13" width="7.88671875" style="137" customWidth="1"/>
    <col min="14" max="14" width="8.21875" style="137" customWidth="1"/>
    <col min="15" max="15" width="7" style="137" customWidth="1"/>
    <col min="16" max="16" width="7.44140625" style="137" customWidth="1"/>
    <col min="17" max="17" width="7.88671875" style="137" customWidth="1"/>
    <col min="18" max="18" width="8.33203125" style="137" customWidth="1"/>
    <col min="19" max="19" width="8.21875" style="137" customWidth="1"/>
    <col min="20" max="20" width="8.88671875" style="137" customWidth="1"/>
    <col min="21" max="21" width="7.6640625" style="137" customWidth="1"/>
    <col min="22" max="22" width="8.33203125" style="137" customWidth="1"/>
    <col min="23" max="244" width="7" style="137" customWidth="1"/>
    <col min="245" max="245" width="5.6640625" style="137" customWidth="1"/>
    <col min="246" max="246" width="35" style="137" customWidth="1"/>
    <col min="247" max="247" width="8.33203125" style="137" customWidth="1"/>
    <col min="248" max="248" width="9.44140625" style="137" customWidth="1"/>
    <col min="249" max="249" width="8.88671875" style="137" customWidth="1"/>
    <col min="250" max="251" width="8.109375" style="137" customWidth="1"/>
    <col min="252" max="252" width="8.33203125" style="137" customWidth="1"/>
    <col min="253" max="253" width="8.5546875" style="137" customWidth="1"/>
    <col min="254" max="254" width="8.33203125" style="137" customWidth="1"/>
    <col min="255" max="255" width="7.6640625" style="137" customWidth="1"/>
    <col min="256" max="16384" width="8.6640625" style="137"/>
  </cols>
  <sheetData>
    <row r="1" spans="1:22" ht="15.75">
      <c r="A1" s="669" t="s">
        <v>2631</v>
      </c>
      <c r="B1" s="670"/>
      <c r="C1" s="217"/>
      <c r="D1" s="217"/>
      <c r="E1" s="217"/>
      <c r="F1" s="217"/>
      <c r="G1" s="217"/>
      <c r="H1" s="218"/>
      <c r="I1" s="218"/>
      <c r="J1" s="218"/>
      <c r="K1" s="218"/>
      <c r="L1" s="218"/>
      <c r="M1" s="218"/>
      <c r="N1" s="218"/>
      <c r="O1" s="218"/>
      <c r="P1" s="218"/>
      <c r="Q1" s="218"/>
      <c r="R1" s="218"/>
      <c r="S1" s="218"/>
      <c r="T1" s="218"/>
      <c r="U1" s="218"/>
      <c r="V1" s="218"/>
    </row>
    <row r="2" spans="1:22" ht="20.25" customHeight="1">
      <c r="A2" s="219"/>
      <c r="B2" s="674" t="s">
        <v>166</v>
      </c>
      <c r="C2" s="674"/>
      <c r="D2" s="674"/>
      <c r="E2" s="674"/>
      <c r="F2" s="674"/>
      <c r="G2" s="674"/>
      <c r="H2" s="674"/>
      <c r="I2" s="674"/>
      <c r="J2" s="674"/>
      <c r="K2" s="674"/>
      <c r="L2" s="674"/>
      <c r="M2" s="674"/>
      <c r="N2" s="674"/>
      <c r="O2" s="674"/>
      <c r="P2" s="674"/>
      <c r="Q2" s="674"/>
      <c r="R2" s="674"/>
      <c r="S2" s="674"/>
      <c r="T2" s="674"/>
      <c r="U2" s="674"/>
      <c r="V2" s="674"/>
    </row>
    <row r="3" spans="1:22" ht="20.25" customHeight="1">
      <c r="A3" s="678" t="s">
        <v>1327</v>
      </c>
      <c r="B3" s="678"/>
      <c r="C3" s="678"/>
      <c r="D3" s="678"/>
      <c r="E3" s="678"/>
      <c r="F3" s="678"/>
      <c r="G3" s="678"/>
      <c r="H3" s="678"/>
      <c r="I3" s="678"/>
      <c r="J3" s="678"/>
      <c r="K3" s="678"/>
      <c r="L3" s="678"/>
      <c r="M3" s="678"/>
      <c r="N3" s="678"/>
      <c r="O3" s="678"/>
      <c r="P3" s="678"/>
      <c r="Q3" s="678"/>
      <c r="R3" s="678"/>
      <c r="S3" s="678"/>
      <c r="T3" s="678"/>
      <c r="U3" s="678"/>
      <c r="V3" s="678"/>
    </row>
    <row r="4" spans="1:22" ht="15.75" customHeight="1">
      <c r="A4" s="219"/>
      <c r="B4" s="259"/>
      <c r="C4" s="259"/>
      <c r="D4" s="224"/>
      <c r="E4" s="220"/>
      <c r="F4" s="220"/>
      <c r="G4" s="220"/>
      <c r="H4" s="220"/>
      <c r="I4" s="218"/>
      <c r="J4" s="218"/>
      <c r="K4" s="218"/>
      <c r="L4" s="218"/>
      <c r="M4" s="218"/>
      <c r="N4" s="218"/>
      <c r="P4" s="574"/>
      <c r="Q4" s="574"/>
      <c r="R4" s="574"/>
      <c r="S4" s="574"/>
      <c r="T4" s="679" t="s">
        <v>296</v>
      </c>
      <c r="U4" s="679"/>
      <c r="V4" s="679"/>
    </row>
    <row r="5" spans="1:22" s="139" customFormat="1" ht="21.75" customHeight="1">
      <c r="A5" s="680" t="s">
        <v>468</v>
      </c>
      <c r="B5" s="680" t="s">
        <v>492</v>
      </c>
      <c r="C5" s="680" t="s">
        <v>299</v>
      </c>
      <c r="D5" s="653" t="s">
        <v>502</v>
      </c>
      <c r="E5" s="675" t="s">
        <v>503</v>
      </c>
      <c r="F5" s="676"/>
      <c r="G5" s="676"/>
      <c r="H5" s="676"/>
      <c r="I5" s="676"/>
      <c r="J5" s="676"/>
      <c r="K5" s="676"/>
      <c r="L5" s="676"/>
      <c r="M5" s="676"/>
      <c r="N5" s="676"/>
      <c r="O5" s="676"/>
      <c r="P5" s="676"/>
      <c r="Q5" s="676"/>
      <c r="R5" s="676"/>
      <c r="S5" s="676"/>
      <c r="T5" s="676"/>
      <c r="U5" s="676"/>
      <c r="V5" s="677"/>
    </row>
    <row r="6" spans="1:22" ht="31.5">
      <c r="A6" s="680"/>
      <c r="B6" s="680"/>
      <c r="C6" s="680"/>
      <c r="D6" s="653"/>
      <c r="E6" s="93" t="s">
        <v>1793</v>
      </c>
      <c r="F6" s="93" t="s">
        <v>1794</v>
      </c>
      <c r="G6" s="93" t="s">
        <v>1795</v>
      </c>
      <c r="H6" s="93" t="s">
        <v>1796</v>
      </c>
      <c r="I6" s="93" t="s">
        <v>1797</v>
      </c>
      <c r="J6" s="93" t="s">
        <v>1798</v>
      </c>
      <c r="K6" s="93" t="s">
        <v>1799</v>
      </c>
      <c r="L6" s="93" t="s">
        <v>1800</v>
      </c>
      <c r="M6" s="93" t="s">
        <v>1801</v>
      </c>
      <c r="N6" s="93" t="s">
        <v>153</v>
      </c>
      <c r="O6" s="93" t="s">
        <v>154</v>
      </c>
      <c r="P6" s="93" t="s">
        <v>155</v>
      </c>
      <c r="Q6" s="93" t="s">
        <v>156</v>
      </c>
      <c r="R6" s="93" t="s">
        <v>157</v>
      </c>
      <c r="S6" s="93" t="s">
        <v>158</v>
      </c>
      <c r="T6" s="93" t="s">
        <v>159</v>
      </c>
      <c r="U6" s="93" t="s">
        <v>160</v>
      </c>
      <c r="V6" s="93" t="s">
        <v>161</v>
      </c>
    </row>
    <row r="7" spans="1:22" s="142" customFormat="1" ht="15">
      <c r="A7" s="140" t="s">
        <v>1785</v>
      </c>
      <c r="B7" s="140" t="s">
        <v>1786</v>
      </c>
      <c r="C7" s="140" t="s">
        <v>1787</v>
      </c>
      <c r="D7" s="141" t="s">
        <v>1788</v>
      </c>
      <c r="E7" s="278">
        <v>-5</v>
      </c>
      <c r="F7" s="278">
        <v>-6</v>
      </c>
      <c r="G7" s="278">
        <v>-7</v>
      </c>
      <c r="H7" s="278">
        <v>-8</v>
      </c>
      <c r="I7" s="278">
        <v>-9</v>
      </c>
      <c r="J7" s="279">
        <v>-10</v>
      </c>
      <c r="K7" s="278">
        <v>-11</v>
      </c>
      <c r="L7" s="278">
        <v>-12</v>
      </c>
      <c r="M7" s="278">
        <v>-13</v>
      </c>
      <c r="N7" s="278">
        <v>-14</v>
      </c>
      <c r="O7" s="278">
        <v>-15</v>
      </c>
      <c r="P7" s="278">
        <v>-16</v>
      </c>
      <c r="Q7" s="278">
        <v>-17</v>
      </c>
      <c r="R7" s="278">
        <v>-18</v>
      </c>
      <c r="S7" s="278">
        <v>-19</v>
      </c>
      <c r="T7" s="278">
        <v>-20</v>
      </c>
      <c r="U7" s="278">
        <v>-21</v>
      </c>
      <c r="V7" s="278">
        <v>-22</v>
      </c>
    </row>
    <row r="8" spans="1:22" s="143" customFormat="1" ht="20.100000000000001" customHeight="1">
      <c r="A8" s="227">
        <v>1</v>
      </c>
      <c r="B8" s="228" t="s">
        <v>473</v>
      </c>
      <c r="C8" s="227" t="s">
        <v>302</v>
      </c>
      <c r="D8" s="280">
        <f t="shared" ref="D8:V8" si="0">SUM(D9,D11:D18)</f>
        <v>0</v>
      </c>
      <c r="E8" s="280">
        <f t="shared" si="0"/>
        <v>0</v>
      </c>
      <c r="F8" s="280">
        <f t="shared" si="0"/>
        <v>0</v>
      </c>
      <c r="G8" s="280">
        <f t="shared" si="0"/>
        <v>0</v>
      </c>
      <c r="H8" s="280">
        <f t="shared" si="0"/>
        <v>0</v>
      </c>
      <c r="I8" s="280">
        <f t="shared" si="0"/>
        <v>0</v>
      </c>
      <c r="J8" s="280">
        <f t="shared" si="0"/>
        <v>0</v>
      </c>
      <c r="K8" s="280">
        <f t="shared" si="0"/>
        <v>0</v>
      </c>
      <c r="L8" s="280">
        <f t="shared" si="0"/>
        <v>0</v>
      </c>
      <c r="M8" s="280">
        <f t="shared" si="0"/>
        <v>0</v>
      </c>
      <c r="N8" s="280">
        <f t="shared" si="0"/>
        <v>0</v>
      </c>
      <c r="O8" s="280">
        <f t="shared" si="0"/>
        <v>0</v>
      </c>
      <c r="P8" s="280">
        <f t="shared" si="0"/>
        <v>0</v>
      </c>
      <c r="Q8" s="280">
        <f t="shared" si="0"/>
        <v>0</v>
      </c>
      <c r="R8" s="280">
        <f t="shared" si="0"/>
        <v>0</v>
      </c>
      <c r="S8" s="280">
        <f t="shared" si="0"/>
        <v>0</v>
      </c>
      <c r="T8" s="280">
        <f t="shared" si="0"/>
        <v>0</v>
      </c>
      <c r="U8" s="280">
        <f t="shared" si="0"/>
        <v>0</v>
      </c>
      <c r="V8" s="280">
        <f t="shared" si="0"/>
        <v>0</v>
      </c>
    </row>
    <row r="9" spans="1:22" ht="16.5" customHeight="1">
      <c r="A9" s="229" t="s">
        <v>367</v>
      </c>
      <c r="B9" s="230" t="s">
        <v>368</v>
      </c>
      <c r="C9" s="229" t="s">
        <v>303</v>
      </c>
      <c r="D9" s="144">
        <f t="shared" ref="D9:D18" si="1">SUM(E9:V9)</f>
        <v>0</v>
      </c>
      <c r="E9" s="144">
        <f ca="1">'1.TT_TYEN'!$F$59</f>
        <v>0</v>
      </c>
      <c r="F9" s="144">
        <f ca="1">'2.N_MUC'!$F$59</f>
        <v>0</v>
      </c>
      <c r="G9" s="144">
        <f ca="1">'3.B_COC'!$F$59</f>
        <v>0</v>
      </c>
      <c r="H9" s="144">
        <f ca="1">'4.T_LONG'!$F$59</f>
        <v>0</v>
      </c>
      <c r="I9" s="144">
        <f ca="1">'5.BI_XA'!$F$59</f>
        <v>0</v>
      </c>
      <c r="J9" s="144">
        <f ca="1">'6.T_HOA'!$F$59</f>
        <v>0</v>
      </c>
      <c r="K9" s="144">
        <f ca="1">'7.T_SON'!$F$59</f>
        <v>0</v>
      </c>
      <c r="L9" s="144">
        <f ca="1">'8.M_HUONG'!$F$59</f>
        <v>0</v>
      </c>
      <c r="M9" s="144">
        <f ca="1">'9.M_DAN'!$F$59</f>
        <v>0</v>
      </c>
      <c r="N9" s="144">
        <f ca="1">'10.M_KHUONG'!$F$59</f>
        <v>0</v>
      </c>
      <c r="O9" s="144">
        <f ca="1">'11.P_LUU'!$F$59</f>
        <v>0</v>
      </c>
      <c r="P9" s="144">
        <f ca="1">'12.T_THANH'!$F$59</f>
        <v>0</v>
      </c>
      <c r="Q9" s="144">
        <f ca="1">'13.Y_THUAN'!$F$59</f>
        <v>0</v>
      </c>
      <c r="R9" s="144">
        <f ca="1">'14.BA_XA'!$F$59</f>
        <v>0</v>
      </c>
      <c r="S9" s="144">
        <f ca="1">'15.Y_LAM'!$F$59</f>
        <v>0</v>
      </c>
      <c r="T9" s="144">
        <f ca="1">'16.Y_PHU'!$F$59</f>
        <v>0</v>
      </c>
      <c r="U9" s="144">
        <f ca="1">'17.D_NINH'!$F$59</f>
        <v>0</v>
      </c>
      <c r="V9" s="144">
        <f ca="1">'18.H_DUC'!$F$59</f>
        <v>0</v>
      </c>
    </row>
    <row r="10" spans="1:22" ht="18.75">
      <c r="A10" s="231"/>
      <c r="B10" s="232" t="s">
        <v>508</v>
      </c>
      <c r="C10" s="233" t="s">
        <v>304</v>
      </c>
      <c r="D10" s="144">
        <f t="shared" si="1"/>
        <v>0</v>
      </c>
      <c r="E10" s="144">
        <f ca="1">'1.TT_TYEN'!$G$59</f>
        <v>0</v>
      </c>
      <c r="F10" s="144">
        <f ca="1">'2.N_MUC'!$G$59</f>
        <v>0</v>
      </c>
      <c r="G10" s="144">
        <f ca="1">'3.B_COC'!$G$59</f>
        <v>0</v>
      </c>
      <c r="H10" s="144">
        <f ca="1">'4.T_LONG'!$G$59</f>
        <v>0</v>
      </c>
      <c r="I10" s="144">
        <f ca="1">'5.BI_XA'!$G$59</f>
        <v>0</v>
      </c>
      <c r="J10" s="144">
        <f ca="1">'6.T_HOA'!$G$59</f>
        <v>0</v>
      </c>
      <c r="K10" s="144">
        <f ca="1">'7.T_SON'!$G$59</f>
        <v>0</v>
      </c>
      <c r="L10" s="144">
        <f ca="1">'8.M_HUONG'!$G$59</f>
        <v>0</v>
      </c>
      <c r="M10" s="144">
        <f ca="1">'9.M_DAN'!$G$59</f>
        <v>0</v>
      </c>
      <c r="N10" s="144">
        <f ca="1">'10.M_KHUONG'!$G$59</f>
        <v>0</v>
      </c>
      <c r="O10" s="144">
        <f ca="1">'11.P_LUU'!$G$59</f>
        <v>0</v>
      </c>
      <c r="P10" s="144">
        <f ca="1">'12.T_THANH'!$G$59</f>
        <v>0</v>
      </c>
      <c r="Q10" s="144">
        <f ca="1">'13.Y_THUAN'!$G$59</f>
        <v>0</v>
      </c>
      <c r="R10" s="144">
        <f ca="1">'14.BA_XA'!$G$59</f>
        <v>0</v>
      </c>
      <c r="S10" s="144">
        <f ca="1">'15.Y_LAM'!$G$59</f>
        <v>0</v>
      </c>
      <c r="T10" s="144">
        <f ca="1">'16.Y_PHU'!$G$59</f>
        <v>0</v>
      </c>
      <c r="U10" s="144">
        <f ca="1">'17.D_NINH'!$G$59</f>
        <v>0</v>
      </c>
      <c r="V10" s="144">
        <f ca="1">'18.H_DUC'!$G$59</f>
        <v>0</v>
      </c>
    </row>
    <row r="11" spans="1:22" ht="16.5" customHeight="1">
      <c r="A11" s="229" t="s">
        <v>375</v>
      </c>
      <c r="B11" s="230" t="s">
        <v>476</v>
      </c>
      <c r="C11" s="229" t="s">
        <v>307</v>
      </c>
      <c r="D11" s="144">
        <f t="shared" si="1"/>
        <v>0</v>
      </c>
      <c r="E11" s="144">
        <f ca="1">'1.TT_TYEN'!$J$59</f>
        <v>0</v>
      </c>
      <c r="F11" s="144">
        <f ca="1">'2.N_MUC'!$J$59</f>
        <v>0</v>
      </c>
      <c r="G11" s="144">
        <f ca="1">'3.B_COC'!$J$59</f>
        <v>0</v>
      </c>
      <c r="H11" s="144">
        <f ca="1">'4.T_LONG'!$J$59</f>
        <v>0</v>
      </c>
      <c r="I11" s="144">
        <f ca="1">'5.BI_XA'!$J$59</f>
        <v>0</v>
      </c>
      <c r="J11" s="144">
        <f ca="1">'6.T_HOA'!$J$59</f>
        <v>0</v>
      </c>
      <c r="K11" s="144">
        <f ca="1">'7.T_SON'!$J$59</f>
        <v>0</v>
      </c>
      <c r="L11" s="144">
        <f ca="1">'8.M_HUONG'!$J$59</f>
        <v>0</v>
      </c>
      <c r="M11" s="144">
        <f ca="1">'9.M_DAN'!$J$59</f>
        <v>0</v>
      </c>
      <c r="N11" s="144">
        <f ca="1">'10.M_KHUONG'!$J$59</f>
        <v>0</v>
      </c>
      <c r="O11" s="144">
        <f ca="1">'11.P_LUU'!$J$59</f>
        <v>0</v>
      </c>
      <c r="P11" s="144">
        <f ca="1">'12.T_THANH'!$J$59</f>
        <v>0</v>
      </c>
      <c r="Q11" s="144">
        <f ca="1">'13.Y_THUAN'!$J$59</f>
        <v>0</v>
      </c>
      <c r="R11" s="144">
        <f ca="1">'14.BA_XA'!$J$59</f>
        <v>0</v>
      </c>
      <c r="S11" s="144">
        <f ca="1">'15.Y_LAM'!$J$59</f>
        <v>0</v>
      </c>
      <c r="T11" s="144">
        <f ca="1">'16.Y_PHU'!$J$59</f>
        <v>0</v>
      </c>
      <c r="U11" s="144">
        <f ca="1">'17.D_NINH'!$J$59</f>
        <v>0</v>
      </c>
      <c r="V11" s="144">
        <f ca="1">'18.H_DUC'!$J$59</f>
        <v>0</v>
      </c>
    </row>
    <row r="12" spans="1:22" ht="15.75" customHeight="1">
      <c r="A12" s="229" t="s">
        <v>377</v>
      </c>
      <c r="B12" s="230" t="s">
        <v>378</v>
      </c>
      <c r="C12" s="229" t="s">
        <v>308</v>
      </c>
      <c r="D12" s="144">
        <f t="shared" si="1"/>
        <v>0</v>
      </c>
      <c r="E12" s="144">
        <f ca="1">'1.TT_TYEN'!$K$59</f>
        <v>0</v>
      </c>
      <c r="F12" s="144">
        <f ca="1">'2.N_MUC'!$K$59</f>
        <v>0</v>
      </c>
      <c r="G12" s="144">
        <f ca="1">'3.B_COC'!$K$59</f>
        <v>0</v>
      </c>
      <c r="H12" s="144">
        <f ca="1">'4.T_LONG'!$K$59</f>
        <v>0</v>
      </c>
      <c r="I12" s="144">
        <f ca="1">'5.BI_XA'!$K$59</f>
        <v>0</v>
      </c>
      <c r="J12" s="144">
        <f ca="1">'6.T_HOA'!$K$59</f>
        <v>0</v>
      </c>
      <c r="K12" s="144">
        <f ca="1">'7.T_SON'!$K$59</f>
        <v>0</v>
      </c>
      <c r="L12" s="144">
        <f ca="1">'8.M_HUONG'!$K$59</f>
        <v>0</v>
      </c>
      <c r="M12" s="144">
        <f ca="1">'9.M_DAN'!$K$59</f>
        <v>0</v>
      </c>
      <c r="N12" s="144">
        <f ca="1">'10.M_KHUONG'!$K$59</f>
        <v>0</v>
      </c>
      <c r="O12" s="144">
        <f ca="1">'11.P_LUU'!$K$59</f>
        <v>0</v>
      </c>
      <c r="P12" s="144">
        <f ca="1">'12.T_THANH'!$K$59</f>
        <v>0</v>
      </c>
      <c r="Q12" s="144">
        <f ca="1">'13.Y_THUAN'!$K$59</f>
        <v>0</v>
      </c>
      <c r="R12" s="144">
        <f ca="1">'14.BA_XA'!$K$59</f>
        <v>0</v>
      </c>
      <c r="S12" s="144">
        <f ca="1">'15.Y_LAM'!$K$59</f>
        <v>0</v>
      </c>
      <c r="T12" s="144">
        <f ca="1">'16.Y_PHU'!$K$59</f>
        <v>0</v>
      </c>
      <c r="U12" s="144">
        <f ca="1">'17.D_NINH'!$K$59</f>
        <v>0</v>
      </c>
      <c r="V12" s="144">
        <f ca="1">'18.H_DUC'!$K$59</f>
        <v>0</v>
      </c>
    </row>
    <row r="13" spans="1:22" ht="15.75" customHeight="1">
      <c r="A13" s="229" t="s">
        <v>379</v>
      </c>
      <c r="B13" s="230" t="s">
        <v>380</v>
      </c>
      <c r="C13" s="229" t="s">
        <v>309</v>
      </c>
      <c r="D13" s="144">
        <f t="shared" si="1"/>
        <v>0</v>
      </c>
      <c r="E13" s="144">
        <f ca="1">'1.TT_TYEN'!$L$59</f>
        <v>0</v>
      </c>
      <c r="F13" s="144">
        <f ca="1">'2.N_MUC'!$L$59</f>
        <v>0</v>
      </c>
      <c r="G13" s="144">
        <f ca="1">'3.B_COC'!$L$59</f>
        <v>0</v>
      </c>
      <c r="H13" s="144">
        <f ca="1">'4.T_LONG'!$L$59</f>
        <v>0</v>
      </c>
      <c r="I13" s="144">
        <f ca="1">'5.BI_XA'!$L$59</f>
        <v>0</v>
      </c>
      <c r="J13" s="144">
        <f ca="1">'6.T_HOA'!$L$59</f>
        <v>0</v>
      </c>
      <c r="K13" s="144">
        <f ca="1">'7.T_SON'!$L$59</f>
        <v>0</v>
      </c>
      <c r="L13" s="144">
        <f ca="1">'8.M_HUONG'!$L$59</f>
        <v>0</v>
      </c>
      <c r="M13" s="144">
        <f ca="1">'9.M_DAN'!$L$59</f>
        <v>0</v>
      </c>
      <c r="N13" s="144">
        <f ca="1">'10.M_KHUONG'!$L$59</f>
        <v>0</v>
      </c>
      <c r="O13" s="144">
        <f ca="1">'11.P_LUU'!$L$59</f>
        <v>0</v>
      </c>
      <c r="P13" s="144">
        <f ca="1">'12.T_THANH'!$L$59</f>
        <v>0</v>
      </c>
      <c r="Q13" s="144">
        <f ca="1">'13.Y_THUAN'!$L$59</f>
        <v>0</v>
      </c>
      <c r="R13" s="144">
        <f ca="1">'14.BA_XA'!$L$59</f>
        <v>0</v>
      </c>
      <c r="S13" s="144">
        <f ca="1">'15.Y_LAM'!$L$59</f>
        <v>0</v>
      </c>
      <c r="T13" s="144">
        <f ca="1">'16.Y_PHU'!$L$59</f>
        <v>0</v>
      </c>
      <c r="U13" s="144">
        <f ca="1">'17.D_NINH'!$L$59</f>
        <v>0</v>
      </c>
      <c r="V13" s="144">
        <f ca="1">'18.H_DUC'!$L$59</f>
        <v>0</v>
      </c>
    </row>
    <row r="14" spans="1:22" ht="15.75" customHeight="1">
      <c r="A14" s="229" t="s">
        <v>381</v>
      </c>
      <c r="B14" s="230" t="s">
        <v>382</v>
      </c>
      <c r="C14" s="229" t="s">
        <v>310</v>
      </c>
      <c r="D14" s="144">
        <f t="shared" si="1"/>
        <v>0</v>
      </c>
      <c r="E14" s="144">
        <f ca="1">'1.TT_TYEN'!$M$59</f>
        <v>0</v>
      </c>
      <c r="F14" s="144">
        <f ca="1">'2.N_MUC'!$M$59</f>
        <v>0</v>
      </c>
      <c r="G14" s="144">
        <f ca="1">'3.B_COC'!$M$59</f>
        <v>0</v>
      </c>
      <c r="H14" s="144">
        <f ca="1">'4.T_LONG'!$M$59</f>
        <v>0</v>
      </c>
      <c r="I14" s="144">
        <f ca="1">'5.BI_XA'!$M$59</f>
        <v>0</v>
      </c>
      <c r="J14" s="144">
        <f ca="1">'6.T_HOA'!$M$59</f>
        <v>0</v>
      </c>
      <c r="K14" s="144">
        <f ca="1">'7.T_SON'!$M$59</f>
        <v>0</v>
      </c>
      <c r="L14" s="144">
        <f ca="1">'8.M_HUONG'!$M$59</f>
        <v>0</v>
      </c>
      <c r="M14" s="144">
        <f ca="1">'9.M_DAN'!$M$59</f>
        <v>0</v>
      </c>
      <c r="N14" s="144">
        <f ca="1">'10.M_KHUONG'!$M$59</f>
        <v>0</v>
      </c>
      <c r="O14" s="144">
        <f ca="1">'11.P_LUU'!$M$59</f>
        <v>0</v>
      </c>
      <c r="P14" s="144">
        <f ca="1">'12.T_THANH'!$M$59</f>
        <v>0</v>
      </c>
      <c r="Q14" s="144">
        <f ca="1">'13.Y_THUAN'!$M$59</f>
        <v>0</v>
      </c>
      <c r="R14" s="144">
        <f ca="1">'14.BA_XA'!$M$59</f>
        <v>0</v>
      </c>
      <c r="S14" s="144">
        <f ca="1">'15.Y_LAM'!$M$59</f>
        <v>0</v>
      </c>
      <c r="T14" s="144">
        <f ca="1">'16.Y_PHU'!$M$59</f>
        <v>0</v>
      </c>
      <c r="U14" s="144">
        <f ca="1">'17.D_NINH'!$M$59</f>
        <v>0</v>
      </c>
      <c r="V14" s="144">
        <f ca="1">'18.H_DUC'!$M$59</f>
        <v>0</v>
      </c>
    </row>
    <row r="15" spans="1:22" ht="15.75" customHeight="1">
      <c r="A15" s="229" t="s">
        <v>383</v>
      </c>
      <c r="B15" s="230" t="s">
        <v>384</v>
      </c>
      <c r="C15" s="229" t="s">
        <v>311</v>
      </c>
      <c r="D15" s="144">
        <f t="shared" si="1"/>
        <v>0</v>
      </c>
      <c r="E15" s="144">
        <f ca="1">'1.TT_TYEN'!$N$59</f>
        <v>0</v>
      </c>
      <c r="F15" s="144">
        <f ca="1">'2.N_MUC'!$N$59</f>
        <v>0</v>
      </c>
      <c r="G15" s="144">
        <f ca="1">'3.B_COC'!$N$59</f>
        <v>0</v>
      </c>
      <c r="H15" s="144">
        <f ca="1">'4.T_LONG'!$N$59</f>
        <v>0</v>
      </c>
      <c r="I15" s="144">
        <f ca="1">'5.BI_XA'!$N$59</f>
        <v>0</v>
      </c>
      <c r="J15" s="144">
        <f ca="1">'6.T_HOA'!$N$59</f>
        <v>0</v>
      </c>
      <c r="K15" s="144">
        <f ca="1">'7.T_SON'!$N$59</f>
        <v>0</v>
      </c>
      <c r="L15" s="144">
        <f ca="1">'8.M_HUONG'!$N$59</f>
        <v>0</v>
      </c>
      <c r="M15" s="144">
        <f ca="1">'9.M_DAN'!$N$59</f>
        <v>0</v>
      </c>
      <c r="N15" s="144">
        <f ca="1">'10.M_KHUONG'!$N$59</f>
        <v>0</v>
      </c>
      <c r="O15" s="144">
        <f ca="1">'11.P_LUU'!$N$59</f>
        <v>0</v>
      </c>
      <c r="P15" s="144">
        <f ca="1">'12.T_THANH'!$N$59</f>
        <v>0</v>
      </c>
      <c r="Q15" s="144">
        <f ca="1">'13.Y_THUAN'!$N$59</f>
        <v>0</v>
      </c>
      <c r="R15" s="144">
        <f ca="1">'14.BA_XA'!$N$59</f>
        <v>0</v>
      </c>
      <c r="S15" s="144">
        <f ca="1">'15.Y_LAM'!$N$59</f>
        <v>0</v>
      </c>
      <c r="T15" s="144">
        <f ca="1">'16.Y_PHU'!$N$59</f>
        <v>0</v>
      </c>
      <c r="U15" s="144">
        <f ca="1">'17.D_NINH'!$N$59</f>
        <v>0</v>
      </c>
      <c r="V15" s="144">
        <f ca="1">'18.H_DUC'!$N$59</f>
        <v>0</v>
      </c>
    </row>
    <row r="16" spans="1:22" ht="15.75" customHeight="1">
      <c r="A16" s="229" t="s">
        <v>385</v>
      </c>
      <c r="B16" s="230" t="s">
        <v>386</v>
      </c>
      <c r="C16" s="229" t="s">
        <v>312</v>
      </c>
      <c r="D16" s="144">
        <f t="shared" si="1"/>
        <v>0</v>
      </c>
      <c r="E16" s="144">
        <f ca="1">'1.TT_TYEN'!$O$59</f>
        <v>0</v>
      </c>
      <c r="F16" s="144">
        <f ca="1">'2.N_MUC'!$O$59</f>
        <v>0</v>
      </c>
      <c r="G16" s="144">
        <f ca="1">'3.B_COC'!$O$59</f>
        <v>0</v>
      </c>
      <c r="H16" s="144">
        <f ca="1">'4.T_LONG'!$O$59</f>
        <v>0</v>
      </c>
      <c r="I16" s="144">
        <f ca="1">'5.BI_XA'!$O$59</f>
        <v>0</v>
      </c>
      <c r="J16" s="144">
        <f ca="1">'6.T_HOA'!$O$59</f>
        <v>0</v>
      </c>
      <c r="K16" s="144">
        <f ca="1">'7.T_SON'!$O$59</f>
        <v>0</v>
      </c>
      <c r="L16" s="144">
        <f ca="1">'8.M_HUONG'!$O$59</f>
        <v>0</v>
      </c>
      <c r="M16" s="144">
        <f ca="1">'9.M_DAN'!$O$59</f>
        <v>0</v>
      </c>
      <c r="N16" s="144">
        <f ca="1">'10.M_KHUONG'!$O$59</f>
        <v>0</v>
      </c>
      <c r="O16" s="144">
        <f ca="1">'11.P_LUU'!$O$59</f>
        <v>0</v>
      </c>
      <c r="P16" s="144">
        <f ca="1">'12.T_THANH'!$O$59</f>
        <v>0</v>
      </c>
      <c r="Q16" s="144">
        <f ca="1">'13.Y_THUAN'!$O$59</f>
        <v>0</v>
      </c>
      <c r="R16" s="144">
        <f ca="1">'14.BA_XA'!$O$59</f>
        <v>0</v>
      </c>
      <c r="S16" s="144">
        <f ca="1">'15.Y_LAM'!$O$59</f>
        <v>0</v>
      </c>
      <c r="T16" s="144">
        <f ca="1">'16.Y_PHU'!$O$59</f>
        <v>0</v>
      </c>
      <c r="U16" s="144">
        <f ca="1">'17.D_NINH'!$O$59</f>
        <v>0</v>
      </c>
      <c r="V16" s="144">
        <f ca="1">'18.H_DUC'!$O$59</f>
        <v>0</v>
      </c>
    </row>
    <row r="17" spans="1:22" s="143" customFormat="1" ht="15.75" customHeight="1">
      <c r="A17" s="229" t="s">
        <v>387</v>
      </c>
      <c r="B17" s="230" t="s">
        <v>1761</v>
      </c>
      <c r="C17" s="229" t="s">
        <v>1789</v>
      </c>
      <c r="D17" s="144">
        <f t="shared" si="1"/>
        <v>0</v>
      </c>
      <c r="E17" s="144"/>
      <c r="F17" s="144"/>
      <c r="G17" s="144"/>
      <c r="H17" s="144"/>
      <c r="I17" s="144"/>
      <c r="J17" s="144"/>
      <c r="K17" s="144"/>
      <c r="L17" s="144"/>
      <c r="M17" s="144"/>
      <c r="N17" s="144"/>
      <c r="O17" s="144"/>
      <c r="P17" s="144"/>
      <c r="Q17" s="144"/>
      <c r="R17" s="144"/>
      <c r="S17" s="144"/>
      <c r="T17" s="144"/>
      <c r="U17" s="144"/>
      <c r="V17" s="144"/>
    </row>
    <row r="18" spans="1:22" ht="15.75" customHeight="1">
      <c r="A18" s="229" t="s">
        <v>1763</v>
      </c>
      <c r="B18" s="230" t="s">
        <v>388</v>
      </c>
      <c r="C18" s="229" t="s">
        <v>313</v>
      </c>
      <c r="D18" s="144">
        <f t="shared" si="1"/>
        <v>0</v>
      </c>
      <c r="E18" s="144">
        <f ca="1">'1.TT_TYEN'!$P$59</f>
        <v>0</v>
      </c>
      <c r="F18" s="144">
        <f ca="1">'2.N_MUC'!$P$59</f>
        <v>0</v>
      </c>
      <c r="G18" s="144">
        <f ca="1">'3.B_COC'!$P$59</f>
        <v>0</v>
      </c>
      <c r="H18" s="144">
        <f ca="1">'4.T_LONG'!$P$59</f>
        <v>0</v>
      </c>
      <c r="I18" s="144">
        <f ca="1">'5.BI_XA'!$P$59</f>
        <v>0</v>
      </c>
      <c r="J18" s="144">
        <f ca="1">'6.T_HOA'!$P$59</f>
        <v>0</v>
      </c>
      <c r="K18" s="144">
        <f ca="1">'7.T_SON'!$P$59</f>
        <v>0</v>
      </c>
      <c r="L18" s="144">
        <f ca="1">'8.M_HUONG'!$P$59</f>
        <v>0</v>
      </c>
      <c r="M18" s="144">
        <f ca="1">'9.M_DAN'!$P$59</f>
        <v>0</v>
      </c>
      <c r="N18" s="144">
        <f ca="1">'10.M_KHUONG'!$P$59</f>
        <v>0</v>
      </c>
      <c r="O18" s="144">
        <f ca="1">'11.P_LUU'!$P$59</f>
        <v>0</v>
      </c>
      <c r="P18" s="144">
        <f ca="1">'12.T_THANH'!$P$59</f>
        <v>0</v>
      </c>
      <c r="Q18" s="144">
        <f ca="1">'13.Y_THUAN'!$P$59</f>
        <v>0</v>
      </c>
      <c r="R18" s="144">
        <f ca="1">'14.BA_XA'!$P$59</f>
        <v>0</v>
      </c>
      <c r="S18" s="144">
        <f ca="1">'15.Y_LAM'!$P$59</f>
        <v>0</v>
      </c>
      <c r="T18" s="144">
        <f ca="1">'16.Y_PHU'!$P$59</f>
        <v>0</v>
      </c>
      <c r="U18" s="144">
        <f ca="1">'17.D_NINH'!$P$59</f>
        <v>0</v>
      </c>
      <c r="V18" s="144">
        <f ca="1">'18.H_DUC'!$P$59</f>
        <v>0</v>
      </c>
    </row>
    <row r="19" spans="1:22" s="216" customFormat="1" ht="18.75">
      <c r="A19" s="281">
        <v>2</v>
      </c>
      <c r="B19" s="282" t="s">
        <v>477</v>
      </c>
      <c r="C19" s="281" t="s">
        <v>314</v>
      </c>
      <c r="D19" s="245">
        <f t="shared" ref="D19:V19" si="2">SUM(D20:D28,D40:D56)</f>
        <v>49.440000000000005</v>
      </c>
      <c r="E19" s="245">
        <f t="shared" si="2"/>
        <v>0</v>
      </c>
      <c r="F19" s="245">
        <f t="shared" si="2"/>
        <v>0</v>
      </c>
      <c r="G19" s="245">
        <f t="shared" si="2"/>
        <v>0</v>
      </c>
      <c r="H19" s="245">
        <f t="shared" si="2"/>
        <v>0</v>
      </c>
      <c r="I19" s="245">
        <f t="shared" si="2"/>
        <v>0.5</v>
      </c>
      <c r="J19" s="245">
        <f t="shared" si="2"/>
        <v>0</v>
      </c>
      <c r="K19" s="245">
        <f t="shared" si="2"/>
        <v>1.52</v>
      </c>
      <c r="L19" s="245">
        <f t="shared" si="2"/>
        <v>0</v>
      </c>
      <c r="M19" s="245">
        <f t="shared" si="2"/>
        <v>0.21</v>
      </c>
      <c r="N19" s="245">
        <f t="shared" si="2"/>
        <v>0</v>
      </c>
      <c r="O19" s="245">
        <f t="shared" si="2"/>
        <v>0</v>
      </c>
      <c r="P19" s="245">
        <f t="shared" si="2"/>
        <v>24.78</v>
      </c>
      <c r="Q19" s="245">
        <f t="shared" si="2"/>
        <v>0</v>
      </c>
      <c r="R19" s="245">
        <f t="shared" si="2"/>
        <v>0</v>
      </c>
      <c r="S19" s="245">
        <f t="shared" si="2"/>
        <v>0</v>
      </c>
      <c r="T19" s="245">
        <f t="shared" si="2"/>
        <v>22.1</v>
      </c>
      <c r="U19" s="245">
        <f t="shared" si="2"/>
        <v>0</v>
      </c>
      <c r="V19" s="245">
        <f t="shared" si="2"/>
        <v>0.33</v>
      </c>
    </row>
    <row r="20" spans="1:22" ht="18.75">
      <c r="A20" s="229" t="s">
        <v>390</v>
      </c>
      <c r="B20" s="230" t="s">
        <v>391</v>
      </c>
      <c r="C20" s="229" t="s">
        <v>315</v>
      </c>
      <c r="D20" s="144">
        <f t="shared" ref="D20:D27" si="3">SUM(E20:V20)</f>
        <v>0</v>
      </c>
      <c r="E20" s="144">
        <f ca="1">'1.TT_TYEN'!$R$59</f>
        <v>0</v>
      </c>
      <c r="F20" s="144">
        <f ca="1">'2.N_MUC'!$R$59</f>
        <v>0</v>
      </c>
      <c r="G20" s="144">
        <f ca="1">'3.B_COC'!$R$59</f>
        <v>0</v>
      </c>
      <c r="H20" s="144">
        <f ca="1">'4.T_LONG'!$R$59</f>
        <v>0</v>
      </c>
      <c r="I20" s="144">
        <f ca="1">'5.BI_XA'!$R$59</f>
        <v>0</v>
      </c>
      <c r="J20" s="144">
        <f ca="1">'6.T_HOA'!$R$59</f>
        <v>0</v>
      </c>
      <c r="K20" s="144">
        <f ca="1">'7.T_SON'!$R$59</f>
        <v>0</v>
      </c>
      <c r="L20" s="144">
        <f ca="1">'8.M_HUONG'!$R$59</f>
        <v>0</v>
      </c>
      <c r="M20" s="144">
        <f ca="1">'9.M_DAN'!$R$59</f>
        <v>0</v>
      </c>
      <c r="N20" s="144">
        <f ca="1">'10.M_KHUONG'!$R$59</f>
        <v>0</v>
      </c>
      <c r="O20" s="144">
        <f ca="1">'11.P_LUU'!$R$59</f>
        <v>0</v>
      </c>
      <c r="P20" s="144">
        <f ca="1">'12.T_THANH'!$R$59</f>
        <v>0</v>
      </c>
      <c r="Q20" s="144">
        <f ca="1">'13.Y_THUAN'!$R$59</f>
        <v>0</v>
      </c>
      <c r="R20" s="144">
        <f ca="1">'14.BA_XA'!$R$59</f>
        <v>0</v>
      </c>
      <c r="S20" s="144">
        <f ca="1">'15.Y_LAM'!$R$59</f>
        <v>0</v>
      </c>
      <c r="T20" s="144">
        <f ca="1">'16.Y_PHU'!$R$59</f>
        <v>0</v>
      </c>
      <c r="U20" s="144">
        <f ca="1">'17.D_NINH'!$R$59</f>
        <v>0</v>
      </c>
      <c r="V20" s="144">
        <f ca="1">'18.H_DUC'!$R$59</f>
        <v>0</v>
      </c>
    </row>
    <row r="21" spans="1:22" ht="15.75" customHeight="1">
      <c r="A21" s="229" t="s">
        <v>392</v>
      </c>
      <c r="B21" s="230" t="s">
        <v>393</v>
      </c>
      <c r="C21" s="229" t="s">
        <v>316</v>
      </c>
      <c r="D21" s="144">
        <f t="shared" si="3"/>
        <v>0</v>
      </c>
      <c r="E21" s="144">
        <f ca="1">'1.TT_TYEN'!$S$59</f>
        <v>0</v>
      </c>
      <c r="F21" s="144">
        <f ca="1">'2.N_MUC'!$S$59</f>
        <v>0</v>
      </c>
      <c r="G21" s="144">
        <f ca="1">'3.B_COC'!$S$59</f>
        <v>0</v>
      </c>
      <c r="H21" s="144">
        <f ca="1">'4.T_LONG'!$S$59</f>
        <v>0</v>
      </c>
      <c r="I21" s="144">
        <f ca="1">'5.BI_XA'!$S$59</f>
        <v>0</v>
      </c>
      <c r="J21" s="144">
        <f ca="1">'6.T_HOA'!$S$59</f>
        <v>0</v>
      </c>
      <c r="K21" s="144">
        <f ca="1">'7.T_SON'!$S$59</f>
        <v>0</v>
      </c>
      <c r="L21" s="144">
        <f ca="1">'8.M_HUONG'!$S$59</f>
        <v>0</v>
      </c>
      <c r="M21" s="144">
        <f ca="1">'9.M_DAN'!$S$59</f>
        <v>0</v>
      </c>
      <c r="N21" s="144">
        <f ca="1">'10.M_KHUONG'!$S$59</f>
        <v>0</v>
      </c>
      <c r="O21" s="144">
        <f ca="1">'11.P_LUU'!$S$59</f>
        <v>0</v>
      </c>
      <c r="P21" s="144">
        <f ca="1">'12.T_THANH'!$S$59</f>
        <v>0</v>
      </c>
      <c r="Q21" s="144">
        <f ca="1">'13.Y_THUAN'!$S$59</f>
        <v>0</v>
      </c>
      <c r="R21" s="144">
        <f ca="1">'14.BA_XA'!$S$59</f>
        <v>0</v>
      </c>
      <c r="S21" s="144">
        <f ca="1">'15.Y_LAM'!$S$59</f>
        <v>0</v>
      </c>
      <c r="T21" s="144">
        <f ca="1">'16.Y_PHU'!$S$59</f>
        <v>0</v>
      </c>
      <c r="U21" s="144">
        <f ca="1">'17.D_NINH'!$S$59</f>
        <v>0</v>
      </c>
      <c r="V21" s="144">
        <f ca="1">'18.H_DUC'!$S$59</f>
        <v>0</v>
      </c>
    </row>
    <row r="22" spans="1:22" ht="15.75" customHeight="1">
      <c r="A22" s="229" t="s">
        <v>394</v>
      </c>
      <c r="B22" s="230" t="s">
        <v>395</v>
      </c>
      <c r="C22" s="229" t="s">
        <v>317</v>
      </c>
      <c r="D22" s="144">
        <f t="shared" si="3"/>
        <v>0</v>
      </c>
      <c r="E22" s="144">
        <f ca="1">'1.TT_TYEN'!$T$59</f>
        <v>0</v>
      </c>
      <c r="F22" s="144">
        <f ca="1">'2.N_MUC'!$T$59</f>
        <v>0</v>
      </c>
      <c r="G22" s="144">
        <f ca="1">'3.B_COC'!$T$59</f>
        <v>0</v>
      </c>
      <c r="H22" s="144">
        <f ca="1">'4.T_LONG'!$T$59</f>
        <v>0</v>
      </c>
      <c r="I22" s="144">
        <f ca="1">'5.BI_XA'!$T$59</f>
        <v>0</v>
      </c>
      <c r="J22" s="144">
        <f ca="1">'6.T_HOA'!$T$59</f>
        <v>0</v>
      </c>
      <c r="K22" s="144">
        <f ca="1">'7.T_SON'!$T$59</f>
        <v>0</v>
      </c>
      <c r="L22" s="144">
        <f ca="1">'8.M_HUONG'!$T$59</f>
        <v>0</v>
      </c>
      <c r="M22" s="144">
        <f ca="1">'9.M_DAN'!$T$59</f>
        <v>0</v>
      </c>
      <c r="N22" s="144">
        <f ca="1">'10.M_KHUONG'!$T$59</f>
        <v>0</v>
      </c>
      <c r="O22" s="144">
        <f ca="1">'11.P_LUU'!$T$59</f>
        <v>0</v>
      </c>
      <c r="P22" s="144">
        <f ca="1">'12.T_THANH'!$T$59</f>
        <v>0</v>
      </c>
      <c r="Q22" s="144">
        <f ca="1">'13.Y_THUAN'!$T$59</f>
        <v>0</v>
      </c>
      <c r="R22" s="144">
        <f ca="1">'14.BA_XA'!$T$59</f>
        <v>0</v>
      </c>
      <c r="S22" s="144">
        <f ca="1">'15.Y_LAM'!$T$59</f>
        <v>0</v>
      </c>
      <c r="T22" s="144">
        <f ca="1">'16.Y_PHU'!$T$59</f>
        <v>0</v>
      </c>
      <c r="U22" s="144">
        <f ca="1">'17.D_NINH'!$T$59</f>
        <v>0</v>
      </c>
      <c r="V22" s="144">
        <f ca="1">'18.H_DUC'!$T$59</f>
        <v>0</v>
      </c>
    </row>
    <row r="23" spans="1:22" ht="15.75" customHeight="1">
      <c r="A23" s="229" t="s">
        <v>396</v>
      </c>
      <c r="B23" s="230" t="s">
        <v>397</v>
      </c>
      <c r="C23" s="229" t="s">
        <v>318</v>
      </c>
      <c r="D23" s="144">
        <f t="shared" si="3"/>
        <v>0</v>
      </c>
      <c r="E23" s="144">
        <f ca="1">'1.TT_TYEN'!$U$59</f>
        <v>0</v>
      </c>
      <c r="F23" s="144">
        <f ca="1">'2.N_MUC'!$U$59</f>
        <v>0</v>
      </c>
      <c r="G23" s="144">
        <f ca="1">'3.B_COC'!$U$59</f>
        <v>0</v>
      </c>
      <c r="H23" s="144">
        <f ca="1">'4.T_LONG'!$U$59</f>
        <v>0</v>
      </c>
      <c r="I23" s="144">
        <f ca="1">'5.BI_XA'!$U$59</f>
        <v>0</v>
      </c>
      <c r="J23" s="144">
        <f ca="1">'6.T_HOA'!$U$59</f>
        <v>0</v>
      </c>
      <c r="K23" s="144">
        <f ca="1">'7.T_SON'!$U$59</f>
        <v>0</v>
      </c>
      <c r="L23" s="144">
        <f ca="1">'8.M_HUONG'!$U$59</f>
        <v>0</v>
      </c>
      <c r="M23" s="144">
        <f ca="1">'9.M_DAN'!$U$59</f>
        <v>0</v>
      </c>
      <c r="N23" s="144">
        <f ca="1">'10.M_KHUONG'!$U$59</f>
        <v>0</v>
      </c>
      <c r="O23" s="144">
        <f ca="1">'11.P_LUU'!$U$59</f>
        <v>0</v>
      </c>
      <c r="P23" s="144">
        <f ca="1">'12.T_THANH'!$U$59</f>
        <v>0</v>
      </c>
      <c r="Q23" s="144">
        <f ca="1">'13.Y_THUAN'!$U$59</f>
        <v>0</v>
      </c>
      <c r="R23" s="144">
        <f ca="1">'14.BA_XA'!$U$59</f>
        <v>0</v>
      </c>
      <c r="S23" s="144">
        <f ca="1">'15.Y_LAM'!$U$59</f>
        <v>0</v>
      </c>
      <c r="T23" s="144">
        <f ca="1">'16.Y_PHU'!$U$59</f>
        <v>0</v>
      </c>
      <c r="U23" s="144">
        <f ca="1">'17.D_NINH'!$U$59</f>
        <v>0</v>
      </c>
      <c r="V23" s="144">
        <f ca="1">'18.H_DUC'!$U$59</f>
        <v>0</v>
      </c>
    </row>
    <row r="24" spans="1:22" ht="15.75" customHeight="1">
      <c r="A24" s="229" t="s">
        <v>398</v>
      </c>
      <c r="B24" s="230" t="s">
        <v>478</v>
      </c>
      <c r="C24" s="229" t="s">
        <v>319</v>
      </c>
      <c r="D24" s="144">
        <f t="shared" si="3"/>
        <v>0</v>
      </c>
      <c r="E24" s="144">
        <f ca="1">'1.TT_TYEN'!$V$59</f>
        <v>0</v>
      </c>
      <c r="F24" s="144">
        <f ca="1">'2.N_MUC'!$V$59</f>
        <v>0</v>
      </c>
      <c r="G24" s="144">
        <f ca="1">'3.B_COC'!$V$59</f>
        <v>0</v>
      </c>
      <c r="H24" s="144">
        <f ca="1">'4.T_LONG'!$V$59</f>
        <v>0</v>
      </c>
      <c r="I24" s="144">
        <f ca="1">'5.BI_XA'!$V$59</f>
        <v>0</v>
      </c>
      <c r="J24" s="144">
        <f ca="1">'6.T_HOA'!$V$59</f>
        <v>0</v>
      </c>
      <c r="K24" s="144">
        <f ca="1">'7.T_SON'!$V$59</f>
        <v>0</v>
      </c>
      <c r="L24" s="144">
        <f ca="1">'8.M_HUONG'!$V$59</f>
        <v>0</v>
      </c>
      <c r="M24" s="144">
        <f ca="1">'9.M_DAN'!$V$59</f>
        <v>0</v>
      </c>
      <c r="N24" s="144">
        <f ca="1">'10.M_KHUONG'!$V$59</f>
        <v>0</v>
      </c>
      <c r="O24" s="144">
        <f ca="1">'11.P_LUU'!$V$59</f>
        <v>0</v>
      </c>
      <c r="P24" s="144">
        <f ca="1">'12.T_THANH'!$V$59</f>
        <v>0</v>
      </c>
      <c r="Q24" s="144">
        <f ca="1">'13.Y_THUAN'!$V$59</f>
        <v>0</v>
      </c>
      <c r="R24" s="144">
        <f ca="1">'14.BA_XA'!$V$59</f>
        <v>0</v>
      </c>
      <c r="S24" s="144">
        <f ca="1">'15.Y_LAM'!$V$59</f>
        <v>0</v>
      </c>
      <c r="T24" s="144">
        <f ca="1">'16.Y_PHU'!$V$59</f>
        <v>0</v>
      </c>
      <c r="U24" s="144">
        <f ca="1">'17.D_NINH'!$V$59</f>
        <v>0</v>
      </c>
      <c r="V24" s="144">
        <f ca="1">'18.H_DUC'!$V$59</f>
        <v>0</v>
      </c>
    </row>
    <row r="25" spans="1:22" ht="15.75" customHeight="1">
      <c r="A25" s="229" t="s">
        <v>400</v>
      </c>
      <c r="B25" s="230" t="s">
        <v>401</v>
      </c>
      <c r="C25" s="229" t="s">
        <v>320</v>
      </c>
      <c r="D25" s="144">
        <f t="shared" si="3"/>
        <v>3</v>
      </c>
      <c r="E25" s="144">
        <f ca="1">'1.TT_TYEN'!$W$59</f>
        <v>0</v>
      </c>
      <c r="F25" s="144">
        <f ca="1">'2.N_MUC'!$W$59</f>
        <v>0</v>
      </c>
      <c r="G25" s="144">
        <f ca="1">'3.B_COC'!$W$59</f>
        <v>0</v>
      </c>
      <c r="H25" s="144">
        <f ca="1">'4.T_LONG'!$W$59</f>
        <v>0</v>
      </c>
      <c r="I25" s="144">
        <f ca="1">'5.BI_XA'!$W$59</f>
        <v>0</v>
      </c>
      <c r="J25" s="144">
        <f ca="1">'6.T_HOA'!$W$59</f>
        <v>0</v>
      </c>
      <c r="K25" s="144">
        <f ca="1">'7.T_SON'!$W$59</f>
        <v>0</v>
      </c>
      <c r="L25" s="144">
        <f ca="1">'8.M_HUONG'!$W$59</f>
        <v>0</v>
      </c>
      <c r="M25" s="144">
        <f ca="1">'9.M_DAN'!$W$59</f>
        <v>0</v>
      </c>
      <c r="N25" s="144">
        <f ca="1">'10.M_KHUONG'!$W$59</f>
        <v>0</v>
      </c>
      <c r="O25" s="144">
        <f ca="1">'11.P_LUU'!$W$59</f>
        <v>0</v>
      </c>
      <c r="P25" s="144">
        <f ca="1">'12.T_THANH'!$W$59</f>
        <v>0</v>
      </c>
      <c r="Q25" s="144">
        <f ca="1">'13.Y_THUAN'!$W$59</f>
        <v>0</v>
      </c>
      <c r="R25" s="144">
        <f ca="1">'14.BA_XA'!$W$59</f>
        <v>0</v>
      </c>
      <c r="S25" s="144">
        <f ca="1">'15.Y_LAM'!$W$59</f>
        <v>0</v>
      </c>
      <c r="T25" s="144">
        <f ca="1">'16.Y_PHU'!$W$59</f>
        <v>3</v>
      </c>
      <c r="U25" s="144">
        <f ca="1">'17.D_NINH'!$W$59</f>
        <v>0</v>
      </c>
      <c r="V25" s="144">
        <f ca="1">'18.H_DUC'!$W$59</f>
        <v>0</v>
      </c>
    </row>
    <row r="26" spans="1:22" ht="15.75" customHeight="1">
      <c r="A26" s="229" t="s">
        <v>402</v>
      </c>
      <c r="B26" s="230" t="s">
        <v>479</v>
      </c>
      <c r="C26" s="229" t="s">
        <v>321</v>
      </c>
      <c r="D26" s="144">
        <f t="shared" si="3"/>
        <v>2.52</v>
      </c>
      <c r="E26" s="144">
        <f ca="1">'1.TT_TYEN'!$X$59</f>
        <v>0</v>
      </c>
      <c r="F26" s="144">
        <f ca="1">'2.N_MUC'!$X$59</f>
        <v>0</v>
      </c>
      <c r="G26" s="144">
        <f ca="1">'3.B_COC'!$X$59</f>
        <v>0</v>
      </c>
      <c r="H26" s="144">
        <f ca="1">'4.T_LONG'!$X$59</f>
        <v>0</v>
      </c>
      <c r="I26" s="144">
        <f ca="1">'5.BI_XA'!$X$59</f>
        <v>0</v>
      </c>
      <c r="J26" s="144">
        <f ca="1">'6.T_HOA'!$X$59</f>
        <v>0</v>
      </c>
      <c r="K26" s="144">
        <f ca="1">'7.T_SON'!$X$59</f>
        <v>1.52</v>
      </c>
      <c r="L26" s="144">
        <f ca="1">'8.M_HUONG'!$X$59</f>
        <v>0</v>
      </c>
      <c r="M26" s="144">
        <f ca="1">'9.M_DAN'!$X$59</f>
        <v>0</v>
      </c>
      <c r="N26" s="144">
        <f ca="1">'10.M_KHUONG'!$X$59</f>
        <v>0</v>
      </c>
      <c r="O26" s="144">
        <f ca="1">'11.P_LUU'!$X$59</f>
        <v>0</v>
      </c>
      <c r="P26" s="144">
        <f ca="1">'12.T_THANH'!$X$59</f>
        <v>0</v>
      </c>
      <c r="Q26" s="144">
        <f ca="1">'13.Y_THUAN'!$X$59</f>
        <v>0</v>
      </c>
      <c r="R26" s="144">
        <f ca="1">'14.BA_XA'!$X$59</f>
        <v>0</v>
      </c>
      <c r="S26" s="144">
        <f ca="1">'15.Y_LAM'!$X$59</f>
        <v>0</v>
      </c>
      <c r="T26" s="144">
        <f ca="1">'16.Y_PHU'!$X$59</f>
        <v>1</v>
      </c>
      <c r="U26" s="144">
        <f ca="1">'17.D_NINH'!$X$59</f>
        <v>0</v>
      </c>
      <c r="V26" s="144">
        <f ca="1">'18.H_DUC'!$X$59</f>
        <v>0</v>
      </c>
    </row>
    <row r="27" spans="1:22" ht="15.75" customHeight="1">
      <c r="A27" s="229" t="s">
        <v>404</v>
      </c>
      <c r="B27" s="230" t="s">
        <v>480</v>
      </c>
      <c r="C27" s="229" t="s">
        <v>322</v>
      </c>
      <c r="D27" s="144">
        <f t="shared" si="3"/>
        <v>38.380000000000003</v>
      </c>
      <c r="E27" s="144">
        <f ca="1">'1.TT_TYEN'!$Y$59</f>
        <v>0</v>
      </c>
      <c r="F27" s="144">
        <f ca="1">'2.N_MUC'!$Y$59</f>
        <v>0</v>
      </c>
      <c r="G27" s="144">
        <f ca="1">'3.B_COC'!$Y$59</f>
        <v>0</v>
      </c>
      <c r="H27" s="144">
        <f ca="1">'4.T_LONG'!$Y$59</f>
        <v>0</v>
      </c>
      <c r="I27" s="144">
        <f ca="1">'5.BI_XA'!$Y$59</f>
        <v>0</v>
      </c>
      <c r="J27" s="144">
        <f ca="1">'6.T_HOA'!$Y$59</f>
        <v>0</v>
      </c>
      <c r="K27" s="144">
        <f ca="1">'7.T_SON'!$Y$59</f>
        <v>0</v>
      </c>
      <c r="L27" s="144">
        <f ca="1">'8.M_HUONG'!$Y$59</f>
        <v>0</v>
      </c>
      <c r="M27" s="144">
        <f ca="1">'9.M_DAN'!$Y$59</f>
        <v>0</v>
      </c>
      <c r="N27" s="144">
        <f ca="1">'10.M_KHUONG'!$Y$59</f>
        <v>0</v>
      </c>
      <c r="O27" s="144">
        <f ca="1">'11.P_LUU'!$Y$59</f>
        <v>0</v>
      </c>
      <c r="P27" s="144">
        <f ca="1">'12.T_THANH'!$Y$59</f>
        <v>24.78</v>
      </c>
      <c r="Q27" s="144">
        <f ca="1">'13.Y_THUAN'!$Y$59</f>
        <v>0</v>
      </c>
      <c r="R27" s="144">
        <f ca="1">'14.BA_XA'!$Y$59</f>
        <v>0</v>
      </c>
      <c r="S27" s="144">
        <f ca="1">'15.Y_LAM'!$Y$59</f>
        <v>0</v>
      </c>
      <c r="T27" s="144">
        <f ca="1">'16.Y_PHU'!$Y$59</f>
        <v>13.6</v>
      </c>
      <c r="U27" s="144">
        <f ca="1">'17.D_NINH'!$Y$59</f>
        <v>0</v>
      </c>
      <c r="V27" s="144">
        <f ca="1">'18.H_DUC'!$Y$59</f>
        <v>0</v>
      </c>
    </row>
    <row r="28" spans="1:22" ht="33.75" customHeight="1">
      <c r="A28" s="230" t="s">
        <v>406</v>
      </c>
      <c r="B28" s="230" t="s">
        <v>407</v>
      </c>
      <c r="C28" s="229" t="s">
        <v>323</v>
      </c>
      <c r="D28" s="144">
        <f t="shared" ref="D28:V28" si="4">SUM(D29:D39)</f>
        <v>1.04</v>
      </c>
      <c r="E28" s="144">
        <f t="shared" si="4"/>
        <v>0</v>
      </c>
      <c r="F28" s="144">
        <f t="shared" si="4"/>
        <v>0</v>
      </c>
      <c r="G28" s="144">
        <f t="shared" si="4"/>
        <v>0</v>
      </c>
      <c r="H28" s="144">
        <f t="shared" si="4"/>
        <v>0</v>
      </c>
      <c r="I28" s="144">
        <f t="shared" si="4"/>
        <v>0.5</v>
      </c>
      <c r="J28" s="144">
        <f t="shared" si="4"/>
        <v>0</v>
      </c>
      <c r="K28" s="144">
        <f t="shared" si="4"/>
        <v>0</v>
      </c>
      <c r="L28" s="144">
        <f t="shared" si="4"/>
        <v>0</v>
      </c>
      <c r="M28" s="144">
        <f t="shared" si="4"/>
        <v>0.21</v>
      </c>
      <c r="N28" s="144">
        <f t="shared" si="4"/>
        <v>0</v>
      </c>
      <c r="O28" s="144">
        <f t="shared" si="4"/>
        <v>0</v>
      </c>
      <c r="P28" s="144">
        <f t="shared" si="4"/>
        <v>0</v>
      </c>
      <c r="Q28" s="144">
        <f t="shared" si="4"/>
        <v>0</v>
      </c>
      <c r="R28" s="144">
        <f t="shared" si="4"/>
        <v>0</v>
      </c>
      <c r="S28" s="144">
        <f t="shared" si="4"/>
        <v>0</v>
      </c>
      <c r="T28" s="144">
        <f t="shared" si="4"/>
        <v>0</v>
      </c>
      <c r="U28" s="144">
        <f t="shared" si="4"/>
        <v>0</v>
      </c>
      <c r="V28" s="144">
        <f t="shared" si="4"/>
        <v>0.33</v>
      </c>
    </row>
    <row r="29" spans="1:22" s="324" customFormat="1" ht="18" customHeight="1">
      <c r="A29" s="232" t="s">
        <v>408</v>
      </c>
      <c r="B29" s="232" t="s">
        <v>409</v>
      </c>
      <c r="C29" s="233" t="s">
        <v>324</v>
      </c>
      <c r="D29" s="323">
        <f t="shared" ref="D29:D56" si="5">SUM(E29:V29)</f>
        <v>0.54</v>
      </c>
      <c r="E29" s="323">
        <f ca="1">'1.TT_TYEN'!$AA$59</f>
        <v>0</v>
      </c>
      <c r="F29" s="323">
        <f ca="1">'2.N_MUC'!$AA$59</f>
        <v>0</v>
      </c>
      <c r="G29" s="323">
        <f ca="1">'3.B_COC'!$AA$59</f>
        <v>0</v>
      </c>
      <c r="H29" s="323">
        <f ca="1">'4.T_LONG'!$AA$59</f>
        <v>0</v>
      </c>
      <c r="I29" s="323">
        <f ca="1">'5.BI_XA'!$AA$59</f>
        <v>0</v>
      </c>
      <c r="J29" s="323">
        <f ca="1">'6.T_HOA'!$AA$59</f>
        <v>0</v>
      </c>
      <c r="K29" s="323">
        <f ca="1">'7.T_SON'!$AA$59</f>
        <v>0</v>
      </c>
      <c r="L29" s="323">
        <f ca="1">'8.M_HUONG'!$AA$59</f>
        <v>0</v>
      </c>
      <c r="M29" s="323">
        <f ca="1">'9.M_DAN'!$AA$59</f>
        <v>0.21</v>
      </c>
      <c r="N29" s="323">
        <f ca="1">'10.M_KHUONG'!$AA$59</f>
        <v>0</v>
      </c>
      <c r="O29" s="323">
        <f ca="1">'11.P_LUU'!$AA$59</f>
        <v>0</v>
      </c>
      <c r="P29" s="323">
        <f ca="1">'12.T_THANH'!$AA$59</f>
        <v>0</v>
      </c>
      <c r="Q29" s="323">
        <f ca="1">'13.Y_THUAN'!$AA$59</f>
        <v>0</v>
      </c>
      <c r="R29" s="323">
        <f ca="1">'14.BA_XA'!$AA$59</f>
        <v>0</v>
      </c>
      <c r="S29" s="323">
        <f ca="1">'15.Y_LAM'!$AA$59</f>
        <v>0</v>
      </c>
      <c r="T29" s="323">
        <f ca="1">'16.Y_PHU'!$AA$59</f>
        <v>0</v>
      </c>
      <c r="U29" s="323">
        <f ca="1">'17.D_NINH'!$AA$59</f>
        <v>0</v>
      </c>
      <c r="V29" s="323">
        <f ca="1">'18.H_DUC'!$AA$59</f>
        <v>0.33</v>
      </c>
    </row>
    <row r="30" spans="1:22" s="324" customFormat="1" ht="18" customHeight="1">
      <c r="A30" s="232" t="s">
        <v>410</v>
      </c>
      <c r="B30" s="232" t="s">
        <v>411</v>
      </c>
      <c r="C30" s="233" t="s">
        <v>325</v>
      </c>
      <c r="D30" s="323">
        <f t="shared" si="5"/>
        <v>0.5</v>
      </c>
      <c r="E30" s="323">
        <f ca="1">'1.TT_TYEN'!$AB$59</f>
        <v>0</v>
      </c>
      <c r="F30" s="323">
        <f ca="1">'2.N_MUC'!$AB$59</f>
        <v>0</v>
      </c>
      <c r="G30" s="323">
        <f ca="1">'3.B_COC'!$AB$59</f>
        <v>0</v>
      </c>
      <c r="H30" s="323">
        <f ca="1">'4.T_LONG'!$AB$59</f>
        <v>0</v>
      </c>
      <c r="I30" s="323">
        <f ca="1">'5.BI_XA'!$AB$59</f>
        <v>0.5</v>
      </c>
      <c r="J30" s="323">
        <f ca="1">'6.T_HOA'!$AB$59</f>
        <v>0</v>
      </c>
      <c r="K30" s="323">
        <f ca="1">'7.T_SON'!$AB$59</f>
        <v>0</v>
      </c>
      <c r="L30" s="323">
        <f ca="1">'8.M_HUONG'!$AB$59</f>
        <v>0</v>
      </c>
      <c r="M30" s="323">
        <f ca="1">'9.M_DAN'!$AB$59</f>
        <v>0</v>
      </c>
      <c r="N30" s="323">
        <f ca="1">'10.M_KHUONG'!$AB$59</f>
        <v>0</v>
      </c>
      <c r="O30" s="323">
        <f ca="1">'11.P_LUU'!$AB$59</f>
        <v>0</v>
      </c>
      <c r="P30" s="323">
        <f ca="1">'12.T_THANH'!$AB$59</f>
        <v>0</v>
      </c>
      <c r="Q30" s="323">
        <f ca="1">'13.Y_THUAN'!$AB$59</f>
        <v>0</v>
      </c>
      <c r="R30" s="323">
        <f ca="1">'14.BA_XA'!$AB$59</f>
        <v>0</v>
      </c>
      <c r="S30" s="323">
        <f ca="1">'15.Y_LAM'!$AB$59</f>
        <v>0</v>
      </c>
      <c r="T30" s="323">
        <f ca="1">'16.Y_PHU'!$AB$59</f>
        <v>0</v>
      </c>
      <c r="U30" s="323">
        <f ca="1">'17.D_NINH'!$AB$59</f>
        <v>0</v>
      </c>
      <c r="V30" s="323">
        <f ca="1">'18.H_DUC'!$AB$59</f>
        <v>0</v>
      </c>
    </row>
    <row r="31" spans="1:22" s="324" customFormat="1" ht="18" customHeight="1">
      <c r="A31" s="232" t="s">
        <v>412</v>
      </c>
      <c r="B31" s="232" t="s">
        <v>413</v>
      </c>
      <c r="C31" s="233" t="s">
        <v>326</v>
      </c>
      <c r="D31" s="323">
        <f t="shared" si="5"/>
        <v>0</v>
      </c>
      <c r="E31" s="323">
        <f ca="1">'1.TT_TYEN'!$AC$59</f>
        <v>0</v>
      </c>
      <c r="F31" s="323">
        <f ca="1">'2.N_MUC'!$AC$59</f>
        <v>0</v>
      </c>
      <c r="G31" s="323">
        <f ca="1">'3.B_COC'!$AC$59</f>
        <v>0</v>
      </c>
      <c r="H31" s="323">
        <f ca="1">'4.T_LONG'!$AC$59</f>
        <v>0</v>
      </c>
      <c r="I31" s="323">
        <f ca="1">'5.BI_XA'!$AC$59</f>
        <v>0</v>
      </c>
      <c r="J31" s="323">
        <f ca="1">'6.T_HOA'!$AC$59</f>
        <v>0</v>
      </c>
      <c r="K31" s="323">
        <f ca="1">'7.T_SON'!$AC$59</f>
        <v>0</v>
      </c>
      <c r="L31" s="323">
        <f ca="1">'8.M_HUONG'!$AC$59</f>
        <v>0</v>
      </c>
      <c r="M31" s="323">
        <f ca="1">'9.M_DAN'!$AC$59</f>
        <v>0</v>
      </c>
      <c r="N31" s="323">
        <f ca="1">'10.M_KHUONG'!$AC$59</f>
        <v>0</v>
      </c>
      <c r="O31" s="323">
        <f ca="1">'11.P_LUU'!$AC$59</f>
        <v>0</v>
      </c>
      <c r="P31" s="323">
        <f ca="1">'12.T_THANH'!$AC$59</f>
        <v>0</v>
      </c>
      <c r="Q31" s="323">
        <f ca="1">'13.Y_THUAN'!$AC$59</f>
        <v>0</v>
      </c>
      <c r="R31" s="323">
        <f ca="1">'14.BA_XA'!$AC$59</f>
        <v>0</v>
      </c>
      <c r="S31" s="323">
        <f ca="1">'15.Y_LAM'!$AC$59</f>
        <v>0</v>
      </c>
      <c r="T31" s="323">
        <f ca="1">'16.Y_PHU'!$AC$59</f>
        <v>0</v>
      </c>
      <c r="U31" s="323">
        <f ca="1">'17.D_NINH'!$AC$59</f>
        <v>0</v>
      </c>
      <c r="V31" s="323">
        <f ca="1">'18.H_DUC'!$AC$59</f>
        <v>0</v>
      </c>
    </row>
    <row r="32" spans="1:22" s="324" customFormat="1" ht="18" customHeight="1">
      <c r="A32" s="232" t="s">
        <v>414</v>
      </c>
      <c r="B32" s="232" t="s">
        <v>415</v>
      </c>
      <c r="C32" s="233" t="s">
        <v>327</v>
      </c>
      <c r="D32" s="323">
        <f t="shared" si="5"/>
        <v>0</v>
      </c>
      <c r="E32" s="323">
        <f ca="1">'1.TT_TYEN'!$AD$59</f>
        <v>0</v>
      </c>
      <c r="F32" s="323">
        <f ca="1">'2.N_MUC'!$AD$59</f>
        <v>0</v>
      </c>
      <c r="G32" s="323">
        <f ca="1">'3.B_COC'!$AD$59</f>
        <v>0</v>
      </c>
      <c r="H32" s="323">
        <f ca="1">'4.T_LONG'!$AD$59</f>
        <v>0</v>
      </c>
      <c r="I32" s="323">
        <f ca="1">'5.BI_XA'!$AD$59</f>
        <v>0</v>
      </c>
      <c r="J32" s="323">
        <f ca="1">'6.T_HOA'!$AD$59</f>
        <v>0</v>
      </c>
      <c r="K32" s="323">
        <f ca="1">'7.T_SON'!$AD$59</f>
        <v>0</v>
      </c>
      <c r="L32" s="323">
        <f ca="1">'8.M_HUONG'!$AD$59</f>
        <v>0</v>
      </c>
      <c r="M32" s="323">
        <f ca="1">'9.M_DAN'!$AD$59</f>
        <v>0</v>
      </c>
      <c r="N32" s="323">
        <f ca="1">'10.M_KHUONG'!$AD$59</f>
        <v>0</v>
      </c>
      <c r="O32" s="323">
        <f ca="1">'11.P_LUU'!$AD$59</f>
        <v>0</v>
      </c>
      <c r="P32" s="323">
        <f ca="1">'12.T_THANH'!$AD$59</f>
        <v>0</v>
      </c>
      <c r="Q32" s="323">
        <f ca="1">'13.Y_THUAN'!$AD$59</f>
        <v>0</v>
      </c>
      <c r="R32" s="323">
        <f ca="1">'14.BA_XA'!$AD$59</f>
        <v>0</v>
      </c>
      <c r="S32" s="323">
        <f ca="1">'15.Y_LAM'!$AD$59</f>
        <v>0</v>
      </c>
      <c r="T32" s="323">
        <f ca="1">'16.Y_PHU'!$AD$59</f>
        <v>0</v>
      </c>
      <c r="U32" s="323">
        <f ca="1">'17.D_NINH'!$AD$59</f>
        <v>0</v>
      </c>
      <c r="V32" s="323">
        <f ca="1">'18.H_DUC'!$AD$59</f>
        <v>0</v>
      </c>
    </row>
    <row r="33" spans="1:22" s="324" customFormat="1" ht="18" customHeight="1">
      <c r="A33" s="232" t="s">
        <v>416</v>
      </c>
      <c r="B33" s="232" t="s">
        <v>417</v>
      </c>
      <c r="C33" s="233" t="s">
        <v>328</v>
      </c>
      <c r="D33" s="323">
        <f t="shared" si="5"/>
        <v>0</v>
      </c>
      <c r="E33" s="323">
        <f ca="1">'1.TT_TYEN'!$AE$59</f>
        <v>0</v>
      </c>
      <c r="F33" s="323">
        <f ca="1">'2.N_MUC'!$AE$59</f>
        <v>0</v>
      </c>
      <c r="G33" s="323">
        <f ca="1">'3.B_COC'!$AE$59</f>
        <v>0</v>
      </c>
      <c r="H33" s="323">
        <f ca="1">'4.T_LONG'!$AE$59</f>
        <v>0</v>
      </c>
      <c r="I33" s="323">
        <f ca="1">'5.BI_XA'!$AE$59</f>
        <v>0</v>
      </c>
      <c r="J33" s="323">
        <f ca="1">'6.T_HOA'!$AE$59</f>
        <v>0</v>
      </c>
      <c r="K33" s="323">
        <f ca="1">'7.T_SON'!$AE$59</f>
        <v>0</v>
      </c>
      <c r="L33" s="323">
        <f ca="1">'8.M_HUONG'!$AE$59</f>
        <v>0</v>
      </c>
      <c r="M33" s="323">
        <f ca="1">'9.M_DAN'!$AE$59</f>
        <v>0</v>
      </c>
      <c r="N33" s="323">
        <f ca="1">'10.M_KHUONG'!$AE$59</f>
        <v>0</v>
      </c>
      <c r="O33" s="323">
        <f ca="1">'11.P_LUU'!$AE$59</f>
        <v>0</v>
      </c>
      <c r="P33" s="323">
        <f ca="1">'12.T_THANH'!$AE$59</f>
        <v>0</v>
      </c>
      <c r="Q33" s="323">
        <f ca="1">'13.Y_THUAN'!$AE$59</f>
        <v>0</v>
      </c>
      <c r="R33" s="323">
        <f ca="1">'14.BA_XA'!$AE$59</f>
        <v>0</v>
      </c>
      <c r="S33" s="323">
        <f ca="1">'15.Y_LAM'!$AE$59</f>
        <v>0</v>
      </c>
      <c r="T33" s="323">
        <f ca="1">'16.Y_PHU'!$AE$59</f>
        <v>0</v>
      </c>
      <c r="U33" s="323">
        <f ca="1">'17.D_NINH'!$AE$59</f>
        <v>0</v>
      </c>
      <c r="V33" s="323">
        <f ca="1">'18.H_DUC'!$AE$59</f>
        <v>0</v>
      </c>
    </row>
    <row r="34" spans="1:22" s="324" customFormat="1" ht="18" customHeight="1">
      <c r="A34" s="232" t="s">
        <v>418</v>
      </c>
      <c r="B34" s="232" t="s">
        <v>419</v>
      </c>
      <c r="C34" s="233" t="s">
        <v>329</v>
      </c>
      <c r="D34" s="323">
        <f t="shared" si="5"/>
        <v>0</v>
      </c>
      <c r="E34" s="323">
        <f ca="1">'1.TT_TYEN'!$AF$59</f>
        <v>0</v>
      </c>
      <c r="F34" s="323">
        <f ca="1">'2.N_MUC'!$AF$59</f>
        <v>0</v>
      </c>
      <c r="G34" s="323">
        <f ca="1">'3.B_COC'!$AF$59</f>
        <v>0</v>
      </c>
      <c r="H34" s="323">
        <f ca="1">'4.T_LONG'!$AF$59</f>
        <v>0</v>
      </c>
      <c r="I34" s="323">
        <f ca="1">'5.BI_XA'!$AF$59</f>
        <v>0</v>
      </c>
      <c r="J34" s="323">
        <f ca="1">'6.T_HOA'!$AF$59</f>
        <v>0</v>
      </c>
      <c r="K34" s="323">
        <f ca="1">'7.T_SON'!$AF$59</f>
        <v>0</v>
      </c>
      <c r="L34" s="323">
        <f ca="1">'8.M_HUONG'!$AF$59</f>
        <v>0</v>
      </c>
      <c r="M34" s="323">
        <f ca="1">'9.M_DAN'!$AF$59</f>
        <v>0</v>
      </c>
      <c r="N34" s="323">
        <f ca="1">'10.M_KHUONG'!$AF$59</f>
        <v>0</v>
      </c>
      <c r="O34" s="323">
        <f ca="1">'11.P_LUU'!$AF$59</f>
        <v>0</v>
      </c>
      <c r="P34" s="323">
        <f ca="1">'12.T_THANH'!$AF$59</f>
        <v>0</v>
      </c>
      <c r="Q34" s="323">
        <f ca="1">'13.Y_THUAN'!$AF$59</f>
        <v>0</v>
      </c>
      <c r="R34" s="323">
        <f ca="1">'14.BA_XA'!$AF$59</f>
        <v>0</v>
      </c>
      <c r="S34" s="323">
        <f ca="1">'15.Y_LAM'!$AF$59</f>
        <v>0</v>
      </c>
      <c r="T34" s="323">
        <f ca="1">'16.Y_PHU'!$AF$59</f>
        <v>0</v>
      </c>
      <c r="U34" s="323">
        <f ca="1">'17.D_NINH'!$AF$59</f>
        <v>0</v>
      </c>
      <c r="V34" s="323">
        <f ca="1">'18.H_DUC'!$AF$59</f>
        <v>0</v>
      </c>
    </row>
    <row r="35" spans="1:22" s="324" customFormat="1" ht="18" customHeight="1">
      <c r="A35" s="232" t="s">
        <v>420</v>
      </c>
      <c r="B35" s="232" t="s">
        <v>421</v>
      </c>
      <c r="C35" s="233" t="s">
        <v>330</v>
      </c>
      <c r="D35" s="323">
        <f t="shared" si="5"/>
        <v>0</v>
      </c>
      <c r="E35" s="323">
        <f ca="1">'1.TT_TYEN'!$AG$59</f>
        <v>0</v>
      </c>
      <c r="F35" s="323">
        <f ca="1">'2.N_MUC'!$AG$59</f>
        <v>0</v>
      </c>
      <c r="G35" s="323">
        <f ca="1">'3.B_COC'!$AG$59</f>
        <v>0</v>
      </c>
      <c r="H35" s="323">
        <f ca="1">'4.T_LONG'!$AG$59</f>
        <v>0</v>
      </c>
      <c r="I35" s="323">
        <f ca="1">'5.BI_XA'!$AG$59</f>
        <v>0</v>
      </c>
      <c r="J35" s="323">
        <f ca="1">'6.T_HOA'!$AG$59</f>
        <v>0</v>
      </c>
      <c r="K35" s="323">
        <f ca="1">'7.T_SON'!$AG$59</f>
        <v>0</v>
      </c>
      <c r="L35" s="323">
        <f ca="1">'8.M_HUONG'!$AG$59</f>
        <v>0</v>
      </c>
      <c r="M35" s="323">
        <f ca="1">'9.M_DAN'!$AG$59</f>
        <v>0</v>
      </c>
      <c r="N35" s="323">
        <f ca="1">'10.M_KHUONG'!$AG$59</f>
        <v>0</v>
      </c>
      <c r="O35" s="323">
        <f ca="1">'11.P_LUU'!$AG$59</f>
        <v>0</v>
      </c>
      <c r="P35" s="323">
        <f ca="1">'12.T_THANH'!$AG$59</f>
        <v>0</v>
      </c>
      <c r="Q35" s="323">
        <f ca="1">'13.Y_THUAN'!$AG$59</f>
        <v>0</v>
      </c>
      <c r="R35" s="323">
        <f ca="1">'14.BA_XA'!$AG$59</f>
        <v>0</v>
      </c>
      <c r="S35" s="323">
        <f ca="1">'15.Y_LAM'!$AG$59</f>
        <v>0</v>
      </c>
      <c r="T35" s="323">
        <f ca="1">'16.Y_PHU'!$AG$59</f>
        <v>0</v>
      </c>
      <c r="U35" s="323">
        <f ca="1">'17.D_NINH'!$AG$59</f>
        <v>0</v>
      </c>
      <c r="V35" s="323">
        <f ca="1">'18.H_DUC'!$AG$59</f>
        <v>0</v>
      </c>
    </row>
    <row r="36" spans="1:22" s="324" customFormat="1" ht="18" customHeight="1">
      <c r="A36" s="232" t="s">
        <v>422</v>
      </c>
      <c r="B36" s="232" t="s">
        <v>423</v>
      </c>
      <c r="C36" s="233" t="s">
        <v>331</v>
      </c>
      <c r="D36" s="323">
        <f t="shared" si="5"/>
        <v>0</v>
      </c>
      <c r="E36" s="323">
        <f ca="1">'1.TT_TYEN'!$AH$59</f>
        <v>0</v>
      </c>
      <c r="F36" s="323">
        <f ca="1">'2.N_MUC'!$AH$59</f>
        <v>0</v>
      </c>
      <c r="G36" s="323">
        <f ca="1">'3.B_COC'!$AH$59</f>
        <v>0</v>
      </c>
      <c r="H36" s="323">
        <f ca="1">'4.T_LONG'!$AH$59</f>
        <v>0</v>
      </c>
      <c r="I36" s="323">
        <f ca="1">'5.BI_XA'!$AH$59</f>
        <v>0</v>
      </c>
      <c r="J36" s="323">
        <f ca="1">'6.T_HOA'!$AH$59</f>
        <v>0</v>
      </c>
      <c r="K36" s="323">
        <f ca="1">'7.T_SON'!$AH$59</f>
        <v>0</v>
      </c>
      <c r="L36" s="323">
        <f ca="1">'8.M_HUONG'!$AH$59</f>
        <v>0</v>
      </c>
      <c r="M36" s="323">
        <f ca="1">'9.M_DAN'!$AH$59</f>
        <v>0</v>
      </c>
      <c r="N36" s="323">
        <f ca="1">'10.M_KHUONG'!$AH$59</f>
        <v>0</v>
      </c>
      <c r="O36" s="323">
        <f ca="1">'11.P_LUU'!$AH$59</f>
        <v>0</v>
      </c>
      <c r="P36" s="323">
        <f ca="1">'12.T_THANH'!$AH$59</f>
        <v>0</v>
      </c>
      <c r="Q36" s="323">
        <f ca="1">'13.Y_THUAN'!$AH$59</f>
        <v>0</v>
      </c>
      <c r="R36" s="323">
        <f ca="1">'14.BA_XA'!$AH$59</f>
        <v>0</v>
      </c>
      <c r="S36" s="323">
        <f ca="1">'15.Y_LAM'!$AH$59</f>
        <v>0</v>
      </c>
      <c r="T36" s="323">
        <f ca="1">'16.Y_PHU'!$AH$59</f>
        <v>0</v>
      </c>
      <c r="U36" s="323">
        <f ca="1">'17.D_NINH'!$AH$59</f>
        <v>0</v>
      </c>
      <c r="V36" s="323">
        <f ca="1">'18.H_DUC'!$AH$59</f>
        <v>0</v>
      </c>
    </row>
    <row r="37" spans="1:22" s="324" customFormat="1" ht="18" customHeight="1">
      <c r="A37" s="232" t="s">
        <v>424</v>
      </c>
      <c r="B37" s="232" t="s">
        <v>425</v>
      </c>
      <c r="C37" s="233" t="s">
        <v>332</v>
      </c>
      <c r="D37" s="323">
        <f t="shared" si="5"/>
        <v>0</v>
      </c>
      <c r="E37" s="323">
        <f ca="1">'1.TT_TYEN'!$AI$59</f>
        <v>0</v>
      </c>
      <c r="F37" s="323">
        <f ca="1">'2.N_MUC'!$AI$59</f>
        <v>0</v>
      </c>
      <c r="G37" s="323">
        <f ca="1">'3.B_COC'!$AI$59</f>
        <v>0</v>
      </c>
      <c r="H37" s="323">
        <f ca="1">'4.T_LONG'!$AI$59</f>
        <v>0</v>
      </c>
      <c r="I37" s="323">
        <f ca="1">'5.BI_XA'!$AI$59</f>
        <v>0</v>
      </c>
      <c r="J37" s="323">
        <f ca="1">'6.T_HOA'!$AI$59</f>
        <v>0</v>
      </c>
      <c r="K37" s="323">
        <f ca="1">'7.T_SON'!$AI$59</f>
        <v>0</v>
      </c>
      <c r="L37" s="323">
        <f ca="1">'8.M_HUONG'!$AI$59</f>
        <v>0</v>
      </c>
      <c r="M37" s="323">
        <f ca="1">'9.M_DAN'!$AI$59</f>
        <v>0</v>
      </c>
      <c r="N37" s="323">
        <f ca="1">'10.M_KHUONG'!$AI$59</f>
        <v>0</v>
      </c>
      <c r="O37" s="323">
        <f ca="1">'11.P_LUU'!$AI$59</f>
        <v>0</v>
      </c>
      <c r="P37" s="323">
        <f ca="1">'12.T_THANH'!$AI$59</f>
        <v>0</v>
      </c>
      <c r="Q37" s="323">
        <f ca="1">'13.Y_THUAN'!$AI$59</f>
        <v>0</v>
      </c>
      <c r="R37" s="323">
        <f ca="1">'14.BA_XA'!$AI$59</f>
        <v>0</v>
      </c>
      <c r="S37" s="323">
        <f ca="1">'15.Y_LAM'!$AI$59</f>
        <v>0</v>
      </c>
      <c r="T37" s="323">
        <f ca="1">'16.Y_PHU'!$AI$59</f>
        <v>0</v>
      </c>
      <c r="U37" s="323">
        <f ca="1">'17.D_NINH'!$AI$59</f>
        <v>0</v>
      </c>
      <c r="V37" s="323">
        <f ca="1">'18.H_DUC'!$AI$59</f>
        <v>0</v>
      </c>
    </row>
    <row r="38" spans="1:22" s="324" customFormat="1" ht="18" customHeight="1">
      <c r="A38" s="232" t="s">
        <v>426</v>
      </c>
      <c r="B38" s="232" t="s">
        <v>427</v>
      </c>
      <c r="C38" s="233" t="s">
        <v>333</v>
      </c>
      <c r="D38" s="323">
        <f t="shared" si="5"/>
        <v>0</v>
      </c>
      <c r="E38" s="323">
        <f ca="1">'1.TT_TYEN'!$AJ$59</f>
        <v>0</v>
      </c>
      <c r="F38" s="323">
        <f ca="1">'2.N_MUC'!$AJ$59</f>
        <v>0</v>
      </c>
      <c r="G38" s="323">
        <f ca="1">'3.B_COC'!$AJ$59</f>
        <v>0</v>
      </c>
      <c r="H38" s="323">
        <f ca="1">'4.T_LONG'!$AJ$59</f>
        <v>0</v>
      </c>
      <c r="I38" s="323">
        <f ca="1">'5.BI_XA'!$AJ$59</f>
        <v>0</v>
      </c>
      <c r="J38" s="323">
        <f ca="1">'6.T_HOA'!$AJ$59</f>
        <v>0</v>
      </c>
      <c r="K38" s="323">
        <f ca="1">'7.T_SON'!$AJ$59</f>
        <v>0</v>
      </c>
      <c r="L38" s="323">
        <f ca="1">'8.M_HUONG'!$AJ$59</f>
        <v>0</v>
      </c>
      <c r="M38" s="323">
        <f ca="1">'9.M_DAN'!$AJ$59</f>
        <v>0</v>
      </c>
      <c r="N38" s="323">
        <f ca="1">'10.M_KHUONG'!$AJ$59</f>
        <v>0</v>
      </c>
      <c r="O38" s="323">
        <f ca="1">'11.P_LUU'!$AJ$59</f>
        <v>0</v>
      </c>
      <c r="P38" s="323">
        <f ca="1">'12.T_THANH'!$AJ$59</f>
        <v>0</v>
      </c>
      <c r="Q38" s="323">
        <f ca="1">'13.Y_THUAN'!$AJ$59</f>
        <v>0</v>
      </c>
      <c r="R38" s="323">
        <f ca="1">'14.BA_XA'!$AJ$59</f>
        <v>0</v>
      </c>
      <c r="S38" s="323">
        <f ca="1">'15.Y_LAM'!$AJ$59</f>
        <v>0</v>
      </c>
      <c r="T38" s="323">
        <f ca="1">'16.Y_PHU'!$AJ$59</f>
        <v>0</v>
      </c>
      <c r="U38" s="323">
        <f ca="1">'17.D_NINH'!$AJ$59</f>
        <v>0</v>
      </c>
      <c r="V38" s="323">
        <f ca="1">'18.H_DUC'!$AJ$59</f>
        <v>0</v>
      </c>
    </row>
    <row r="39" spans="1:22" s="324" customFormat="1" ht="18" customHeight="1">
      <c r="A39" s="232" t="s">
        <v>428</v>
      </c>
      <c r="B39" s="232" t="s">
        <v>429</v>
      </c>
      <c r="C39" s="233" t="s">
        <v>334</v>
      </c>
      <c r="D39" s="323">
        <f t="shared" si="5"/>
        <v>0</v>
      </c>
      <c r="E39" s="323">
        <f ca="1">'1.TT_TYEN'!$AK$59</f>
        <v>0</v>
      </c>
      <c r="F39" s="323">
        <f ca="1">'2.N_MUC'!$AK$59</f>
        <v>0</v>
      </c>
      <c r="G39" s="323">
        <f ca="1">'3.B_COC'!$AK$59</f>
        <v>0</v>
      </c>
      <c r="H39" s="323">
        <f ca="1">'4.T_LONG'!$AK$59</f>
        <v>0</v>
      </c>
      <c r="I39" s="323">
        <f ca="1">'5.BI_XA'!$AK$59</f>
        <v>0</v>
      </c>
      <c r="J39" s="323">
        <f ca="1">'6.T_HOA'!$AK$59</f>
        <v>0</v>
      </c>
      <c r="K39" s="323">
        <f ca="1">'7.T_SON'!$AK$59</f>
        <v>0</v>
      </c>
      <c r="L39" s="323">
        <f ca="1">'8.M_HUONG'!$AK$59</f>
        <v>0</v>
      </c>
      <c r="M39" s="323">
        <f ca="1">'9.M_DAN'!$AK$59</f>
        <v>0</v>
      </c>
      <c r="N39" s="323">
        <f ca="1">'10.M_KHUONG'!$AK$59</f>
        <v>0</v>
      </c>
      <c r="O39" s="323">
        <f ca="1">'11.P_LUU'!$AK$59</f>
        <v>0</v>
      </c>
      <c r="P39" s="323">
        <f ca="1">'12.T_THANH'!$AK$59</f>
        <v>0</v>
      </c>
      <c r="Q39" s="323">
        <f ca="1">'13.Y_THUAN'!$AK$59</f>
        <v>0</v>
      </c>
      <c r="R39" s="323">
        <f ca="1">'14.BA_XA'!$AK$59</f>
        <v>0</v>
      </c>
      <c r="S39" s="323">
        <f ca="1">'15.Y_LAM'!$AK$59</f>
        <v>0</v>
      </c>
      <c r="T39" s="323">
        <f ca="1">'16.Y_PHU'!$AK$59</f>
        <v>0</v>
      </c>
      <c r="U39" s="323">
        <f ca="1">'17.D_NINH'!$AK$59</f>
        <v>0</v>
      </c>
      <c r="V39" s="323">
        <f ca="1">'18.H_DUC'!$AK$59</f>
        <v>0</v>
      </c>
    </row>
    <row r="40" spans="1:22" ht="18" customHeight="1">
      <c r="A40" s="229" t="s">
        <v>430</v>
      </c>
      <c r="B40" s="230" t="s">
        <v>1790</v>
      </c>
      <c r="C40" s="229" t="s">
        <v>335</v>
      </c>
      <c r="D40" s="144">
        <f t="shared" si="5"/>
        <v>4.5</v>
      </c>
      <c r="E40" s="144">
        <f ca="1">'1.TT_TYEN'!$AL$59</f>
        <v>0</v>
      </c>
      <c r="F40" s="144">
        <f ca="1">'2.N_MUC'!$AL$59</f>
        <v>0</v>
      </c>
      <c r="G40" s="144">
        <f ca="1">'3.B_COC'!$AL$59</f>
        <v>0</v>
      </c>
      <c r="H40" s="144">
        <f ca="1">'4.T_LONG'!$AL$59</f>
        <v>0</v>
      </c>
      <c r="I40" s="144">
        <f ca="1">'5.BI_XA'!$AL$59</f>
        <v>0</v>
      </c>
      <c r="J40" s="144">
        <f ca="1">'6.T_HOA'!$AL$59</f>
        <v>0</v>
      </c>
      <c r="K40" s="144">
        <f ca="1">'7.T_SON'!$AL$59</f>
        <v>0</v>
      </c>
      <c r="L40" s="144">
        <f ca="1">'8.M_HUONG'!$AL$59</f>
        <v>0</v>
      </c>
      <c r="M40" s="144">
        <f ca="1">'9.M_DAN'!$AL$59</f>
        <v>0</v>
      </c>
      <c r="N40" s="144">
        <f ca="1">'10.M_KHUONG'!$AL$59</f>
        <v>0</v>
      </c>
      <c r="O40" s="144">
        <f ca="1">'11.P_LUU'!$AL$59</f>
        <v>0</v>
      </c>
      <c r="P40" s="144">
        <f ca="1">'12.T_THANH'!$AL$59</f>
        <v>0</v>
      </c>
      <c r="Q40" s="144">
        <f ca="1">'13.Y_THUAN'!$AL$59</f>
        <v>0</v>
      </c>
      <c r="R40" s="144">
        <f ca="1">'14.BA_XA'!$AL$59</f>
        <v>0</v>
      </c>
      <c r="S40" s="144">
        <f ca="1">'15.Y_LAM'!$AL$59</f>
        <v>0</v>
      </c>
      <c r="T40" s="144">
        <f ca="1">'16.Y_PHU'!$AL$59</f>
        <v>4.5</v>
      </c>
      <c r="U40" s="144">
        <f ca="1">'17.D_NINH'!$AL$59</f>
        <v>0</v>
      </c>
      <c r="V40" s="144">
        <f ca="1">'18.H_DUC'!$AL$59</f>
        <v>0</v>
      </c>
    </row>
    <row r="41" spans="1:22" ht="18" customHeight="1">
      <c r="A41" s="229" t="s">
        <v>432</v>
      </c>
      <c r="B41" s="230" t="s">
        <v>482</v>
      </c>
      <c r="C41" s="229" t="s">
        <v>336</v>
      </c>
      <c r="D41" s="144">
        <f t="shared" si="5"/>
        <v>0</v>
      </c>
      <c r="E41" s="144">
        <f ca="1">'1.TT_TYEN'!$AM$59</f>
        <v>0</v>
      </c>
      <c r="F41" s="144">
        <f ca="1">'2.N_MUC'!$AM$59</f>
        <v>0</v>
      </c>
      <c r="G41" s="144">
        <f ca="1">'3.B_COC'!$AM$59</f>
        <v>0</v>
      </c>
      <c r="H41" s="144">
        <f ca="1">'4.T_LONG'!$AM$59</f>
        <v>0</v>
      </c>
      <c r="I41" s="144">
        <f ca="1">'5.BI_XA'!$AM$59</f>
        <v>0</v>
      </c>
      <c r="J41" s="144">
        <f ca="1">'6.T_HOA'!$AM$59</f>
        <v>0</v>
      </c>
      <c r="K41" s="144">
        <f ca="1">'7.T_SON'!$AM$59</f>
        <v>0</v>
      </c>
      <c r="L41" s="144">
        <f ca="1">'8.M_HUONG'!$AM$59</f>
        <v>0</v>
      </c>
      <c r="M41" s="144">
        <f ca="1">'9.M_DAN'!$AM$59</f>
        <v>0</v>
      </c>
      <c r="N41" s="144">
        <f ca="1">'10.M_KHUONG'!$AM$59</f>
        <v>0</v>
      </c>
      <c r="O41" s="144">
        <f ca="1">'11.P_LUU'!$AM$59</f>
        <v>0</v>
      </c>
      <c r="P41" s="144">
        <f ca="1">'12.T_THANH'!$AM$59</f>
        <v>0</v>
      </c>
      <c r="Q41" s="144">
        <f ca="1">'13.Y_THUAN'!$AM$59</f>
        <v>0</v>
      </c>
      <c r="R41" s="144">
        <f ca="1">'14.BA_XA'!$AM$59</f>
        <v>0</v>
      </c>
      <c r="S41" s="144">
        <f ca="1">'15.Y_LAM'!$AM$59</f>
        <v>0</v>
      </c>
      <c r="T41" s="144">
        <f ca="1">'16.Y_PHU'!$AM$59</f>
        <v>0</v>
      </c>
      <c r="U41" s="144">
        <f ca="1">'17.D_NINH'!$AM$59</f>
        <v>0</v>
      </c>
      <c r="V41" s="144">
        <f ca="1">'18.H_DUC'!$AM$59</f>
        <v>0</v>
      </c>
    </row>
    <row r="42" spans="1:22" ht="18" customHeight="1">
      <c r="A42" s="229" t="s">
        <v>434</v>
      </c>
      <c r="B42" s="230" t="s">
        <v>435</v>
      </c>
      <c r="C42" s="229" t="s">
        <v>337</v>
      </c>
      <c r="D42" s="144">
        <f t="shared" si="5"/>
        <v>0</v>
      </c>
      <c r="E42" s="144">
        <f ca="1">'1.TT_TYEN'!$AN$59</f>
        <v>0</v>
      </c>
      <c r="F42" s="144">
        <f ca="1">'2.N_MUC'!$AN$59</f>
        <v>0</v>
      </c>
      <c r="G42" s="144">
        <f ca="1">'3.B_COC'!$AN$59</f>
        <v>0</v>
      </c>
      <c r="H42" s="144">
        <f ca="1">'4.T_LONG'!$AN$59</f>
        <v>0</v>
      </c>
      <c r="I42" s="144">
        <f ca="1">'5.BI_XA'!$AN$59</f>
        <v>0</v>
      </c>
      <c r="J42" s="144">
        <f ca="1">'6.T_HOA'!$AN$59</f>
        <v>0</v>
      </c>
      <c r="K42" s="144">
        <f ca="1">'7.T_SON'!$AN$59</f>
        <v>0</v>
      </c>
      <c r="L42" s="144">
        <f ca="1">'8.M_HUONG'!$AN$59</f>
        <v>0</v>
      </c>
      <c r="M42" s="144">
        <f ca="1">'9.M_DAN'!$AN$59</f>
        <v>0</v>
      </c>
      <c r="N42" s="144">
        <f ca="1">'10.M_KHUONG'!$AN$59</f>
        <v>0</v>
      </c>
      <c r="O42" s="144">
        <f ca="1">'11.P_LUU'!$AN$59</f>
        <v>0</v>
      </c>
      <c r="P42" s="144">
        <f ca="1">'12.T_THANH'!$AN$59</f>
        <v>0</v>
      </c>
      <c r="Q42" s="144">
        <f ca="1">'13.Y_THUAN'!$AN$59</f>
        <v>0</v>
      </c>
      <c r="R42" s="144">
        <f ca="1">'14.BA_XA'!$AN$59</f>
        <v>0</v>
      </c>
      <c r="S42" s="144">
        <f ca="1">'15.Y_LAM'!$AN$59</f>
        <v>0</v>
      </c>
      <c r="T42" s="144">
        <f ca="1">'16.Y_PHU'!$AN$59</f>
        <v>0</v>
      </c>
      <c r="U42" s="144">
        <f ca="1">'17.D_NINH'!$AN$59</f>
        <v>0</v>
      </c>
      <c r="V42" s="144">
        <f ca="1">'18.H_DUC'!$AN$59</f>
        <v>0</v>
      </c>
    </row>
    <row r="43" spans="1:22" ht="18" customHeight="1">
      <c r="A43" s="229" t="s">
        <v>436</v>
      </c>
      <c r="B43" s="230" t="s">
        <v>437</v>
      </c>
      <c r="C43" s="229" t="s">
        <v>338</v>
      </c>
      <c r="D43" s="144">
        <f t="shared" si="5"/>
        <v>0</v>
      </c>
      <c r="E43" s="144">
        <f ca="1">'1.TT_TYEN'!$AO$59</f>
        <v>0</v>
      </c>
      <c r="F43" s="144">
        <f ca="1">'2.N_MUC'!$AO$59</f>
        <v>0</v>
      </c>
      <c r="G43" s="144">
        <f ca="1">'3.B_COC'!$AO$59</f>
        <v>0</v>
      </c>
      <c r="H43" s="144">
        <f ca="1">'4.T_LONG'!$AO$59</f>
        <v>0</v>
      </c>
      <c r="I43" s="144">
        <f ca="1">'5.BI_XA'!$AO$59</f>
        <v>0</v>
      </c>
      <c r="J43" s="144">
        <f ca="1">'6.T_HOA'!$AO$59</f>
        <v>0</v>
      </c>
      <c r="K43" s="144">
        <f ca="1">'7.T_SON'!$AO$59</f>
        <v>0</v>
      </c>
      <c r="L43" s="144">
        <f ca="1">'8.M_HUONG'!$AO$59</f>
        <v>0</v>
      </c>
      <c r="M43" s="144">
        <f ca="1">'9.M_DAN'!$AO$59</f>
        <v>0</v>
      </c>
      <c r="N43" s="144">
        <f ca="1">'10.M_KHUONG'!$AO$59</f>
        <v>0</v>
      </c>
      <c r="O43" s="144">
        <f ca="1">'11.P_LUU'!$AO$59</f>
        <v>0</v>
      </c>
      <c r="P43" s="144">
        <f ca="1">'12.T_THANH'!$AO$59</f>
        <v>0</v>
      </c>
      <c r="Q43" s="144">
        <f ca="1">'13.Y_THUAN'!$AO$59</f>
        <v>0</v>
      </c>
      <c r="R43" s="144">
        <f ca="1">'14.BA_XA'!$AO$59</f>
        <v>0</v>
      </c>
      <c r="S43" s="144">
        <f ca="1">'15.Y_LAM'!$AO$59</f>
        <v>0</v>
      </c>
      <c r="T43" s="144">
        <f ca="1">'16.Y_PHU'!$AO$59</f>
        <v>0</v>
      </c>
      <c r="U43" s="144">
        <f ca="1">'17.D_NINH'!$AO$59</f>
        <v>0</v>
      </c>
      <c r="V43" s="144">
        <f ca="1">'18.H_DUC'!$AO$59</f>
        <v>0</v>
      </c>
    </row>
    <row r="44" spans="1:22" ht="18" customHeight="1">
      <c r="A44" s="229" t="s">
        <v>438</v>
      </c>
      <c r="B44" s="230" t="s">
        <v>439</v>
      </c>
      <c r="C44" s="229" t="s">
        <v>339</v>
      </c>
      <c r="D44" s="144">
        <f t="shared" si="5"/>
        <v>0</v>
      </c>
      <c r="E44" s="144">
        <f ca="1">'1.TT_TYEN'!$AP$59</f>
        <v>0</v>
      </c>
      <c r="F44" s="144">
        <f ca="1">'2.N_MUC'!$AP$59</f>
        <v>0</v>
      </c>
      <c r="G44" s="144">
        <f ca="1">'3.B_COC'!$AP$59</f>
        <v>0</v>
      </c>
      <c r="H44" s="144">
        <f ca="1">'4.T_LONG'!$AP$59</f>
        <v>0</v>
      </c>
      <c r="I44" s="144">
        <f ca="1">'5.BI_XA'!$AP$59</f>
        <v>0</v>
      </c>
      <c r="J44" s="144">
        <f ca="1">'6.T_HOA'!$AP$59</f>
        <v>0</v>
      </c>
      <c r="K44" s="144">
        <f ca="1">'7.T_SON'!$AP$59</f>
        <v>0</v>
      </c>
      <c r="L44" s="144">
        <f ca="1">'8.M_HUONG'!$AP$59</f>
        <v>0</v>
      </c>
      <c r="M44" s="144">
        <f ca="1">'9.M_DAN'!$AP$59</f>
        <v>0</v>
      </c>
      <c r="N44" s="144">
        <f ca="1">'10.M_KHUONG'!$AP$59</f>
        <v>0</v>
      </c>
      <c r="O44" s="144">
        <f ca="1">'11.P_LUU'!$AP$59</f>
        <v>0</v>
      </c>
      <c r="P44" s="144">
        <f ca="1">'12.T_THANH'!$AP$59</f>
        <v>0</v>
      </c>
      <c r="Q44" s="144">
        <f ca="1">'13.Y_THUAN'!$AP$59</f>
        <v>0</v>
      </c>
      <c r="R44" s="144">
        <f ca="1">'14.BA_XA'!$AP$59</f>
        <v>0</v>
      </c>
      <c r="S44" s="144">
        <f ca="1">'15.Y_LAM'!$AP$59</f>
        <v>0</v>
      </c>
      <c r="T44" s="144">
        <f ca="1">'16.Y_PHU'!$AP$59</f>
        <v>0</v>
      </c>
      <c r="U44" s="144">
        <f ca="1">'17.D_NINH'!$AP$59</f>
        <v>0</v>
      </c>
      <c r="V44" s="144">
        <f ca="1">'18.H_DUC'!$AP$59</f>
        <v>0</v>
      </c>
    </row>
    <row r="45" spans="1:22" ht="18" customHeight="1">
      <c r="A45" s="229" t="s">
        <v>440</v>
      </c>
      <c r="B45" s="230" t="s">
        <v>483</v>
      </c>
      <c r="C45" s="229" t="s">
        <v>340</v>
      </c>
      <c r="D45" s="144">
        <f t="shared" si="5"/>
        <v>0</v>
      </c>
      <c r="E45" s="144">
        <f ca="1">'1.TT_TYEN'!$AQ$59</f>
        <v>0</v>
      </c>
      <c r="F45" s="144">
        <f ca="1">'2.N_MUC'!$AQ$59</f>
        <v>0</v>
      </c>
      <c r="G45" s="144">
        <f ca="1">'3.B_COC'!$AQ$59</f>
        <v>0</v>
      </c>
      <c r="H45" s="144">
        <f ca="1">'4.T_LONG'!$AQ$59</f>
        <v>0</v>
      </c>
      <c r="I45" s="144">
        <f ca="1">'5.BI_XA'!$AQ$59</f>
        <v>0</v>
      </c>
      <c r="J45" s="144">
        <f ca="1">'6.T_HOA'!$AQ$59</f>
        <v>0</v>
      </c>
      <c r="K45" s="144">
        <f ca="1">'7.T_SON'!$AQ$59</f>
        <v>0</v>
      </c>
      <c r="L45" s="144">
        <f ca="1">'8.M_HUONG'!$AQ$59</f>
        <v>0</v>
      </c>
      <c r="M45" s="144">
        <f ca="1">'9.M_DAN'!$AQ$59</f>
        <v>0</v>
      </c>
      <c r="N45" s="144">
        <f ca="1">'10.M_KHUONG'!$AQ$59</f>
        <v>0</v>
      </c>
      <c r="O45" s="144">
        <f ca="1">'11.P_LUU'!$AQ$59</f>
        <v>0</v>
      </c>
      <c r="P45" s="144">
        <f ca="1">'12.T_THANH'!$AQ$59</f>
        <v>0</v>
      </c>
      <c r="Q45" s="144">
        <f ca="1">'13.Y_THUAN'!$AQ$59</f>
        <v>0</v>
      </c>
      <c r="R45" s="144">
        <f ca="1">'14.BA_XA'!$AQ$59</f>
        <v>0</v>
      </c>
      <c r="S45" s="144">
        <f ca="1">'15.Y_LAM'!$AQ$59</f>
        <v>0</v>
      </c>
      <c r="T45" s="144">
        <f ca="1">'16.Y_PHU'!$AQ$59</f>
        <v>0</v>
      </c>
      <c r="U45" s="144">
        <f ca="1">'17.D_NINH'!$AQ$59</f>
        <v>0</v>
      </c>
      <c r="V45" s="144">
        <f ca="1">'18.H_DUC'!$AQ$59</f>
        <v>0</v>
      </c>
    </row>
    <row r="46" spans="1:22" ht="18" customHeight="1">
      <c r="A46" s="229" t="s">
        <v>442</v>
      </c>
      <c r="B46" s="230" t="s">
        <v>443</v>
      </c>
      <c r="C46" s="229" t="s">
        <v>341</v>
      </c>
      <c r="D46" s="144">
        <f t="shared" si="5"/>
        <v>0</v>
      </c>
      <c r="E46" s="144">
        <f ca="1">'1.TT_TYEN'!$AR$59</f>
        <v>0</v>
      </c>
      <c r="F46" s="144">
        <f ca="1">'2.N_MUC'!$AR$59</f>
        <v>0</v>
      </c>
      <c r="G46" s="144">
        <f ca="1">'3.B_COC'!$AR$59</f>
        <v>0</v>
      </c>
      <c r="H46" s="144">
        <f ca="1">'4.T_LONG'!$AR$59</f>
        <v>0</v>
      </c>
      <c r="I46" s="144">
        <f ca="1">'5.BI_XA'!$AR$59</f>
        <v>0</v>
      </c>
      <c r="J46" s="144">
        <f ca="1">'6.T_HOA'!$AR$59</f>
        <v>0</v>
      </c>
      <c r="K46" s="144">
        <f ca="1">'7.T_SON'!$AR$59</f>
        <v>0</v>
      </c>
      <c r="L46" s="144">
        <f ca="1">'8.M_HUONG'!$AR$59</f>
        <v>0</v>
      </c>
      <c r="M46" s="144">
        <f ca="1">'9.M_DAN'!$AR$59</f>
        <v>0</v>
      </c>
      <c r="N46" s="144">
        <f ca="1">'10.M_KHUONG'!$AR$59</f>
        <v>0</v>
      </c>
      <c r="O46" s="144">
        <f ca="1">'11.P_LUU'!$AR$59</f>
        <v>0</v>
      </c>
      <c r="P46" s="144">
        <f ca="1">'12.T_THANH'!$AR$59</f>
        <v>0</v>
      </c>
      <c r="Q46" s="144">
        <f ca="1">'13.Y_THUAN'!$AR$59</f>
        <v>0</v>
      </c>
      <c r="R46" s="144">
        <f ca="1">'14.BA_XA'!$AR$59</f>
        <v>0</v>
      </c>
      <c r="S46" s="144">
        <f ca="1">'15.Y_LAM'!$AR$59</f>
        <v>0</v>
      </c>
      <c r="T46" s="144">
        <f ca="1">'16.Y_PHU'!$AR$59</f>
        <v>0</v>
      </c>
      <c r="U46" s="144">
        <f ca="1">'17.D_NINH'!$AR$59</f>
        <v>0</v>
      </c>
      <c r="V46" s="144">
        <f ca="1">'18.H_DUC'!$AR$59</f>
        <v>0</v>
      </c>
    </row>
    <row r="47" spans="1:22" ht="18" customHeight="1">
      <c r="A47" s="229" t="s">
        <v>444</v>
      </c>
      <c r="B47" s="230" t="s">
        <v>445</v>
      </c>
      <c r="C47" s="229" t="s">
        <v>342</v>
      </c>
      <c r="D47" s="144">
        <f t="shared" si="5"/>
        <v>0</v>
      </c>
      <c r="E47" s="144">
        <f ca="1">'1.TT_TYEN'!$AS$59</f>
        <v>0</v>
      </c>
      <c r="F47" s="144">
        <f ca="1">'2.N_MUC'!$AS$59</f>
        <v>0</v>
      </c>
      <c r="G47" s="144">
        <f ca="1">'3.B_COC'!$AS$59</f>
        <v>0</v>
      </c>
      <c r="H47" s="144">
        <f ca="1">'4.T_LONG'!$AS$59</f>
        <v>0</v>
      </c>
      <c r="I47" s="144">
        <f ca="1">'5.BI_XA'!$AS$59</f>
        <v>0</v>
      </c>
      <c r="J47" s="144">
        <f ca="1">'6.T_HOA'!$AS$59</f>
        <v>0</v>
      </c>
      <c r="K47" s="144">
        <f ca="1">'7.T_SON'!$AS$59</f>
        <v>0</v>
      </c>
      <c r="L47" s="144">
        <f ca="1">'8.M_HUONG'!$AS$59</f>
        <v>0</v>
      </c>
      <c r="M47" s="144">
        <f ca="1">'9.M_DAN'!$AS$59</f>
        <v>0</v>
      </c>
      <c r="N47" s="144">
        <f ca="1">'10.M_KHUONG'!$AS$59</f>
        <v>0</v>
      </c>
      <c r="O47" s="144">
        <f ca="1">'11.P_LUU'!$AS$59</f>
        <v>0</v>
      </c>
      <c r="P47" s="144">
        <f ca="1">'12.T_THANH'!$AS$59</f>
        <v>0</v>
      </c>
      <c r="Q47" s="144">
        <f ca="1">'13.Y_THUAN'!$AS$59</f>
        <v>0</v>
      </c>
      <c r="R47" s="144">
        <f ca="1">'14.BA_XA'!$AS$59</f>
        <v>0</v>
      </c>
      <c r="S47" s="144">
        <f ca="1">'15.Y_LAM'!$AS$59</f>
        <v>0</v>
      </c>
      <c r="T47" s="144">
        <f ca="1">'16.Y_PHU'!$AS$59</f>
        <v>0</v>
      </c>
      <c r="U47" s="144">
        <f ca="1">'17.D_NINH'!$AS$59</f>
        <v>0</v>
      </c>
      <c r="V47" s="144">
        <f ca="1">'18.H_DUC'!$AS$59</f>
        <v>0</v>
      </c>
    </row>
    <row r="48" spans="1:22" ht="18" customHeight="1">
      <c r="A48" s="229" t="s">
        <v>446</v>
      </c>
      <c r="B48" s="230" t="s">
        <v>447</v>
      </c>
      <c r="C48" s="229" t="s">
        <v>343</v>
      </c>
      <c r="D48" s="144">
        <f t="shared" si="5"/>
        <v>0</v>
      </c>
      <c r="E48" s="144">
        <f ca="1">'1.TT_TYEN'!$AT$59</f>
        <v>0</v>
      </c>
      <c r="F48" s="144">
        <f ca="1">'2.N_MUC'!$AT$59</f>
        <v>0</v>
      </c>
      <c r="G48" s="144">
        <f ca="1">'3.B_COC'!$AT$59</f>
        <v>0</v>
      </c>
      <c r="H48" s="144">
        <f ca="1">'4.T_LONG'!$AT$59</f>
        <v>0</v>
      </c>
      <c r="I48" s="144">
        <f ca="1">'5.BI_XA'!$AT$59</f>
        <v>0</v>
      </c>
      <c r="J48" s="144">
        <f ca="1">'6.T_HOA'!$AT$59</f>
        <v>0</v>
      </c>
      <c r="K48" s="144">
        <f ca="1">'7.T_SON'!$AT$59</f>
        <v>0</v>
      </c>
      <c r="L48" s="144">
        <f ca="1">'8.M_HUONG'!$AT$59</f>
        <v>0</v>
      </c>
      <c r="M48" s="144">
        <f ca="1">'9.M_DAN'!$AT$59</f>
        <v>0</v>
      </c>
      <c r="N48" s="144">
        <f ca="1">'10.M_KHUONG'!$AT$59</f>
        <v>0</v>
      </c>
      <c r="O48" s="144">
        <f ca="1">'11.P_LUU'!$AT$59</f>
        <v>0</v>
      </c>
      <c r="P48" s="144">
        <f ca="1">'12.T_THANH'!$AT$59</f>
        <v>0</v>
      </c>
      <c r="Q48" s="144">
        <f ca="1">'13.Y_THUAN'!$AT$59</f>
        <v>0</v>
      </c>
      <c r="R48" s="144">
        <f ca="1">'14.BA_XA'!$AT$59</f>
        <v>0</v>
      </c>
      <c r="S48" s="144">
        <f ca="1">'15.Y_LAM'!$AT$59</f>
        <v>0</v>
      </c>
      <c r="T48" s="144">
        <f ca="1">'16.Y_PHU'!$AT$59</f>
        <v>0</v>
      </c>
      <c r="U48" s="144">
        <f ca="1">'17.D_NINH'!$AT$59</f>
        <v>0</v>
      </c>
      <c r="V48" s="144">
        <f ca="1">'18.H_DUC'!$AT$59</f>
        <v>0</v>
      </c>
    </row>
    <row r="49" spans="1:22" ht="18" customHeight="1">
      <c r="A49" s="229" t="s">
        <v>448</v>
      </c>
      <c r="B49" s="128" t="s">
        <v>1167</v>
      </c>
      <c r="C49" s="146" t="s">
        <v>344</v>
      </c>
      <c r="D49" s="144">
        <f t="shared" si="5"/>
        <v>0</v>
      </c>
      <c r="E49" s="144">
        <f ca="1">'1.TT_TYEN'!$AU$59</f>
        <v>0</v>
      </c>
      <c r="F49" s="144">
        <f ca="1">'2.N_MUC'!$AU$59</f>
        <v>0</v>
      </c>
      <c r="G49" s="144">
        <f ca="1">'3.B_COC'!$AU$59</f>
        <v>0</v>
      </c>
      <c r="H49" s="144">
        <f ca="1">'4.T_LONG'!$AU$59</f>
        <v>0</v>
      </c>
      <c r="I49" s="144">
        <f ca="1">'5.BI_XA'!$AU$59</f>
        <v>0</v>
      </c>
      <c r="J49" s="144">
        <f ca="1">'6.T_HOA'!$AU$59</f>
        <v>0</v>
      </c>
      <c r="K49" s="144">
        <f ca="1">'7.T_SON'!$AU$59</f>
        <v>0</v>
      </c>
      <c r="L49" s="144">
        <f ca="1">'8.M_HUONG'!$AU$59</f>
        <v>0</v>
      </c>
      <c r="M49" s="144">
        <f ca="1">'9.M_DAN'!$AU$59</f>
        <v>0</v>
      </c>
      <c r="N49" s="144">
        <f ca="1">'10.M_KHUONG'!$AU$59</f>
        <v>0</v>
      </c>
      <c r="O49" s="144">
        <f ca="1">'11.P_LUU'!$AU$59</f>
        <v>0</v>
      </c>
      <c r="P49" s="144">
        <f ca="1">'12.T_THANH'!$AU$59</f>
        <v>0</v>
      </c>
      <c r="Q49" s="144">
        <f ca="1">'13.Y_THUAN'!$AU$59</f>
        <v>0</v>
      </c>
      <c r="R49" s="144">
        <f ca="1">'14.BA_XA'!$AU$59</f>
        <v>0</v>
      </c>
      <c r="S49" s="144">
        <f ca="1">'15.Y_LAM'!$AU$59</f>
        <v>0</v>
      </c>
      <c r="T49" s="144">
        <f ca="1">'16.Y_PHU'!$AU$59</f>
        <v>0</v>
      </c>
      <c r="U49" s="144">
        <f ca="1">'17.D_NINH'!$AU$59</f>
        <v>0</v>
      </c>
      <c r="V49" s="144">
        <f ca="1">'18.H_DUC'!$AU$59</f>
        <v>0</v>
      </c>
    </row>
    <row r="50" spans="1:22" ht="18" customHeight="1">
      <c r="A50" s="229" t="s">
        <v>450</v>
      </c>
      <c r="B50" s="230" t="s">
        <v>1166</v>
      </c>
      <c r="C50" s="229" t="s">
        <v>345</v>
      </c>
      <c r="D50" s="144">
        <f t="shared" si="5"/>
        <v>0</v>
      </c>
      <c r="E50" s="144">
        <f ca="1">'1.TT_TYEN'!$AV$59</f>
        <v>0</v>
      </c>
      <c r="F50" s="144">
        <f ca="1">'2.N_MUC'!$AV$59</f>
        <v>0</v>
      </c>
      <c r="G50" s="144">
        <f ca="1">'3.B_COC'!$AV$59</f>
        <v>0</v>
      </c>
      <c r="H50" s="144">
        <f ca="1">'4.T_LONG'!$AV$59</f>
        <v>0</v>
      </c>
      <c r="I50" s="144">
        <f ca="1">'5.BI_XA'!$AV$59</f>
        <v>0</v>
      </c>
      <c r="J50" s="144">
        <f ca="1">'6.T_HOA'!$AV$59</f>
        <v>0</v>
      </c>
      <c r="K50" s="144">
        <f ca="1">'7.T_SON'!$AV$59</f>
        <v>0</v>
      </c>
      <c r="L50" s="144">
        <f ca="1">'8.M_HUONG'!$AV$59</f>
        <v>0</v>
      </c>
      <c r="M50" s="144">
        <f ca="1">'9.M_DAN'!$AV$59</f>
        <v>0</v>
      </c>
      <c r="N50" s="144">
        <f ca="1">'10.M_KHUONG'!$AV$59</f>
        <v>0</v>
      </c>
      <c r="O50" s="144">
        <f ca="1">'11.P_LUU'!$AV$59</f>
        <v>0</v>
      </c>
      <c r="P50" s="144">
        <f ca="1">'12.T_THANH'!$AV$59</f>
        <v>0</v>
      </c>
      <c r="Q50" s="144">
        <f ca="1">'13.Y_THUAN'!$AV$59</f>
        <v>0</v>
      </c>
      <c r="R50" s="144">
        <f ca="1">'14.BA_XA'!$AV$59</f>
        <v>0</v>
      </c>
      <c r="S50" s="144">
        <f ca="1">'15.Y_LAM'!$AV$59</f>
        <v>0</v>
      </c>
      <c r="T50" s="144">
        <f ca="1">'16.Y_PHU'!$AV$59</f>
        <v>0</v>
      </c>
      <c r="U50" s="144">
        <f ca="1">'17.D_NINH'!$AV$59</f>
        <v>0</v>
      </c>
      <c r="V50" s="144">
        <f ca="1">'18.H_DUC'!$AV$59</f>
        <v>0</v>
      </c>
    </row>
    <row r="51" spans="1:22" s="143" customFormat="1" ht="18" customHeight="1">
      <c r="A51" s="229" t="s">
        <v>452</v>
      </c>
      <c r="B51" s="230" t="s">
        <v>453</v>
      </c>
      <c r="C51" s="229" t="s">
        <v>346</v>
      </c>
      <c r="D51" s="144">
        <f t="shared" si="5"/>
        <v>0</v>
      </c>
      <c r="E51" s="144">
        <f ca="1">'1.TT_TYEN'!$AW$59</f>
        <v>0</v>
      </c>
      <c r="F51" s="144">
        <f ca="1">'2.N_MUC'!$AW$59</f>
        <v>0</v>
      </c>
      <c r="G51" s="144">
        <f ca="1">'3.B_COC'!$AW$59</f>
        <v>0</v>
      </c>
      <c r="H51" s="144">
        <f ca="1">'4.T_LONG'!$AW$59</f>
        <v>0</v>
      </c>
      <c r="I51" s="144">
        <f ca="1">'5.BI_XA'!$AW$59</f>
        <v>0</v>
      </c>
      <c r="J51" s="144">
        <f ca="1">'6.T_HOA'!$AW$59</f>
        <v>0</v>
      </c>
      <c r="K51" s="144">
        <f ca="1">'7.T_SON'!$AW$59</f>
        <v>0</v>
      </c>
      <c r="L51" s="144">
        <f ca="1">'8.M_HUONG'!$AW$59</f>
        <v>0</v>
      </c>
      <c r="M51" s="144">
        <f ca="1">'9.M_DAN'!$AW$59</f>
        <v>0</v>
      </c>
      <c r="N51" s="144">
        <f ca="1">'10.M_KHUONG'!$AW$59</f>
        <v>0</v>
      </c>
      <c r="O51" s="144">
        <f ca="1">'11.P_LUU'!$AW$59</f>
        <v>0</v>
      </c>
      <c r="P51" s="144">
        <f ca="1">'12.T_THANH'!$AW$59</f>
        <v>0</v>
      </c>
      <c r="Q51" s="144">
        <f ca="1">'13.Y_THUAN'!$AW$59</f>
        <v>0</v>
      </c>
      <c r="R51" s="144">
        <f ca="1">'14.BA_XA'!$AW$59</f>
        <v>0</v>
      </c>
      <c r="S51" s="144">
        <f ca="1">'15.Y_LAM'!$AW$59</f>
        <v>0</v>
      </c>
      <c r="T51" s="144">
        <f ca="1">'16.Y_PHU'!$AW$59</f>
        <v>0</v>
      </c>
      <c r="U51" s="144">
        <f ca="1">'17.D_NINH'!$AW$59</f>
        <v>0</v>
      </c>
      <c r="V51" s="144">
        <f ca="1">'18.H_DUC'!$AW$59</f>
        <v>0</v>
      </c>
    </row>
    <row r="52" spans="1:22" s="143" customFormat="1" ht="18" customHeight="1">
      <c r="A52" s="229" t="s">
        <v>454</v>
      </c>
      <c r="B52" s="230" t="s">
        <v>455</v>
      </c>
      <c r="C52" s="229" t="s">
        <v>347</v>
      </c>
      <c r="D52" s="144">
        <f t="shared" si="5"/>
        <v>0</v>
      </c>
      <c r="E52" s="144">
        <f ca="1">'1.TT_TYEN'!$AX$59</f>
        <v>0</v>
      </c>
      <c r="F52" s="144">
        <f ca="1">'2.N_MUC'!$AX$59</f>
        <v>0</v>
      </c>
      <c r="G52" s="144">
        <f ca="1">'3.B_COC'!$AX$59</f>
        <v>0</v>
      </c>
      <c r="H52" s="144">
        <f ca="1">'4.T_LONG'!$AX$59</f>
        <v>0</v>
      </c>
      <c r="I52" s="144">
        <f ca="1">'5.BI_XA'!$AX$59</f>
        <v>0</v>
      </c>
      <c r="J52" s="144">
        <f ca="1">'6.T_HOA'!$AX$59</f>
        <v>0</v>
      </c>
      <c r="K52" s="144">
        <f ca="1">'7.T_SON'!$AX$59</f>
        <v>0</v>
      </c>
      <c r="L52" s="144">
        <f ca="1">'8.M_HUONG'!$AX$59</f>
        <v>0</v>
      </c>
      <c r="M52" s="144">
        <f ca="1">'9.M_DAN'!$AX$59</f>
        <v>0</v>
      </c>
      <c r="N52" s="144">
        <f ca="1">'10.M_KHUONG'!$AX$59</f>
        <v>0</v>
      </c>
      <c r="O52" s="144">
        <f ca="1">'11.P_LUU'!$AX$59</f>
        <v>0</v>
      </c>
      <c r="P52" s="144">
        <f ca="1">'12.T_THANH'!$AX$59</f>
        <v>0</v>
      </c>
      <c r="Q52" s="144">
        <f ca="1">'13.Y_THUAN'!$AX$59</f>
        <v>0</v>
      </c>
      <c r="R52" s="144">
        <f ca="1">'14.BA_XA'!$AX$59</f>
        <v>0</v>
      </c>
      <c r="S52" s="144">
        <f ca="1">'15.Y_LAM'!$AX$59</f>
        <v>0</v>
      </c>
      <c r="T52" s="144">
        <f ca="1">'16.Y_PHU'!$AX$59</f>
        <v>0</v>
      </c>
      <c r="U52" s="144">
        <f ca="1">'17.D_NINH'!$AX$59</f>
        <v>0</v>
      </c>
      <c r="V52" s="144">
        <f ca="1">'18.H_DUC'!$AX$59</f>
        <v>0</v>
      </c>
    </row>
    <row r="53" spans="1:22" s="143" customFormat="1" ht="18" customHeight="1">
      <c r="A53" s="229" t="s">
        <v>456</v>
      </c>
      <c r="B53" s="230" t="s">
        <v>457</v>
      </c>
      <c r="C53" s="229" t="s">
        <v>348</v>
      </c>
      <c r="D53" s="144">
        <f t="shared" si="5"/>
        <v>0</v>
      </c>
      <c r="E53" s="144">
        <f ca="1">'1.TT_TYEN'!$AY$59</f>
        <v>0</v>
      </c>
      <c r="F53" s="144">
        <f ca="1">'2.N_MUC'!$AY$59</f>
        <v>0</v>
      </c>
      <c r="G53" s="144">
        <f ca="1">'3.B_COC'!$AY$59</f>
        <v>0</v>
      </c>
      <c r="H53" s="144">
        <f ca="1">'4.T_LONG'!$AY$59</f>
        <v>0</v>
      </c>
      <c r="I53" s="144">
        <f ca="1">'5.BI_XA'!$AY$59</f>
        <v>0</v>
      </c>
      <c r="J53" s="144">
        <f ca="1">'6.T_HOA'!$AY$59</f>
        <v>0</v>
      </c>
      <c r="K53" s="144">
        <f ca="1">'7.T_SON'!$AY$59</f>
        <v>0</v>
      </c>
      <c r="L53" s="144">
        <f ca="1">'8.M_HUONG'!$AY$59</f>
        <v>0</v>
      </c>
      <c r="M53" s="144">
        <f ca="1">'9.M_DAN'!$AY$59</f>
        <v>0</v>
      </c>
      <c r="N53" s="144">
        <f ca="1">'10.M_KHUONG'!$AY$59</f>
        <v>0</v>
      </c>
      <c r="O53" s="144">
        <f ca="1">'11.P_LUU'!$AY$59</f>
        <v>0</v>
      </c>
      <c r="P53" s="144">
        <f ca="1">'12.T_THANH'!$AY$59</f>
        <v>0</v>
      </c>
      <c r="Q53" s="144">
        <f ca="1">'13.Y_THUAN'!$AY$59</f>
        <v>0</v>
      </c>
      <c r="R53" s="144">
        <f ca="1">'14.BA_XA'!$AY$59</f>
        <v>0</v>
      </c>
      <c r="S53" s="144">
        <f ca="1">'15.Y_LAM'!$AY$59</f>
        <v>0</v>
      </c>
      <c r="T53" s="144">
        <f ca="1">'16.Y_PHU'!$AY$59</f>
        <v>0</v>
      </c>
      <c r="U53" s="144">
        <f ca="1">'17.D_NINH'!$AY$59</f>
        <v>0</v>
      </c>
      <c r="V53" s="144">
        <f ca="1">'18.H_DUC'!$AY$59</f>
        <v>0</v>
      </c>
    </row>
    <row r="54" spans="1:22" s="143" customFormat="1" ht="18" customHeight="1">
      <c r="A54" s="229" t="s">
        <v>458</v>
      </c>
      <c r="B54" s="230" t="s">
        <v>459</v>
      </c>
      <c r="C54" s="229" t="s">
        <v>349</v>
      </c>
      <c r="D54" s="144">
        <f t="shared" si="5"/>
        <v>0</v>
      </c>
      <c r="E54" s="144">
        <f ca="1">'1.TT_TYEN'!$AZ$59</f>
        <v>0</v>
      </c>
      <c r="F54" s="144">
        <f ca="1">'2.N_MUC'!$AZ$59</f>
        <v>0</v>
      </c>
      <c r="G54" s="144">
        <f ca="1">'3.B_COC'!$AZ$59</f>
        <v>0</v>
      </c>
      <c r="H54" s="144">
        <f ca="1">'4.T_LONG'!$AZ$59</f>
        <v>0</v>
      </c>
      <c r="I54" s="144">
        <f ca="1">'5.BI_XA'!$AZ$59</f>
        <v>0</v>
      </c>
      <c r="J54" s="144">
        <f ca="1">'6.T_HOA'!$AZ$59</f>
        <v>0</v>
      </c>
      <c r="K54" s="144">
        <f ca="1">'7.T_SON'!$AZ$59</f>
        <v>0</v>
      </c>
      <c r="L54" s="144">
        <f ca="1">'8.M_HUONG'!$AZ$59</f>
        <v>0</v>
      </c>
      <c r="M54" s="144">
        <f ca="1">'9.M_DAN'!$AZ$59</f>
        <v>0</v>
      </c>
      <c r="N54" s="144">
        <f ca="1">'10.M_KHUONG'!$AZ$59</f>
        <v>0</v>
      </c>
      <c r="O54" s="144">
        <f ca="1">'11.P_LUU'!$AZ$59</f>
        <v>0</v>
      </c>
      <c r="P54" s="144">
        <f ca="1">'12.T_THANH'!$AZ$59</f>
        <v>0</v>
      </c>
      <c r="Q54" s="144">
        <f ca="1">'13.Y_THUAN'!$AZ$59</f>
        <v>0</v>
      </c>
      <c r="R54" s="144">
        <f ca="1">'14.BA_XA'!$AZ$59</f>
        <v>0</v>
      </c>
      <c r="S54" s="144">
        <f ca="1">'15.Y_LAM'!$AZ$59</f>
        <v>0</v>
      </c>
      <c r="T54" s="144">
        <f ca="1">'16.Y_PHU'!$AZ$59</f>
        <v>0</v>
      </c>
      <c r="U54" s="144">
        <f ca="1">'17.D_NINH'!$AZ$59</f>
        <v>0</v>
      </c>
      <c r="V54" s="144">
        <f ca="1">'18.H_DUC'!$AZ$59</f>
        <v>0</v>
      </c>
    </row>
    <row r="55" spans="1:22" ht="18" customHeight="1">
      <c r="A55" s="229" t="s">
        <v>460</v>
      </c>
      <c r="B55" s="230" t="s">
        <v>461</v>
      </c>
      <c r="C55" s="229" t="s">
        <v>350</v>
      </c>
      <c r="D55" s="144">
        <f t="shared" si="5"/>
        <v>0</v>
      </c>
      <c r="E55" s="144">
        <f ca="1">'1.TT_TYEN'!$BA$59</f>
        <v>0</v>
      </c>
      <c r="F55" s="144">
        <f ca="1">'2.N_MUC'!$BA$59</f>
        <v>0</v>
      </c>
      <c r="G55" s="144">
        <f ca="1">'3.B_COC'!$BA$59</f>
        <v>0</v>
      </c>
      <c r="H55" s="144">
        <f ca="1">'4.T_LONG'!$BA$59</f>
        <v>0</v>
      </c>
      <c r="I55" s="144">
        <f ca="1">'5.BI_XA'!$BA$59</f>
        <v>0</v>
      </c>
      <c r="J55" s="144">
        <f ca="1">'6.T_HOA'!$BA$59</f>
        <v>0</v>
      </c>
      <c r="K55" s="144">
        <f ca="1">'7.T_SON'!$BA$59</f>
        <v>0</v>
      </c>
      <c r="L55" s="144">
        <f ca="1">'8.M_HUONG'!$BA$59</f>
        <v>0</v>
      </c>
      <c r="M55" s="144">
        <f ca="1">'9.M_DAN'!$BA$59</f>
        <v>0</v>
      </c>
      <c r="N55" s="144">
        <f ca="1">'10.M_KHUONG'!$BA$59</f>
        <v>0</v>
      </c>
      <c r="O55" s="144">
        <f ca="1">'11.P_LUU'!$BA$59</f>
        <v>0</v>
      </c>
      <c r="P55" s="144">
        <f ca="1">'12.T_THANH'!$BA$59</f>
        <v>0</v>
      </c>
      <c r="Q55" s="144">
        <f ca="1">'13.Y_THUAN'!$BA$59</f>
        <v>0</v>
      </c>
      <c r="R55" s="144">
        <f ca="1">'14.BA_XA'!$BA$59</f>
        <v>0</v>
      </c>
      <c r="S55" s="144">
        <f ca="1">'15.Y_LAM'!$BA$59</f>
        <v>0</v>
      </c>
      <c r="T55" s="144">
        <f ca="1">'16.Y_PHU'!$BA$59</f>
        <v>0</v>
      </c>
      <c r="U55" s="144">
        <f ca="1">'17.D_NINH'!$BA$59</f>
        <v>0</v>
      </c>
      <c r="V55" s="144">
        <f ca="1">'18.H_DUC'!$BA$59</f>
        <v>0</v>
      </c>
    </row>
    <row r="56" spans="1:22" ht="18" customHeight="1">
      <c r="A56" s="229" t="s">
        <v>462</v>
      </c>
      <c r="B56" s="230" t="s">
        <v>463</v>
      </c>
      <c r="C56" s="229" t="s">
        <v>351</v>
      </c>
      <c r="D56" s="144">
        <f t="shared" si="5"/>
        <v>0</v>
      </c>
      <c r="E56" s="144">
        <f ca="1">'1.TT_TYEN'!$BB$59</f>
        <v>0</v>
      </c>
      <c r="F56" s="144">
        <f ca="1">'2.N_MUC'!$BB$59</f>
        <v>0</v>
      </c>
      <c r="G56" s="144">
        <f ca="1">'3.B_COC'!$BB$59</f>
        <v>0</v>
      </c>
      <c r="H56" s="144">
        <f ca="1">'4.T_LONG'!$BB$59</f>
        <v>0</v>
      </c>
      <c r="I56" s="144">
        <f ca="1">'5.BI_XA'!$BB$59</f>
        <v>0</v>
      </c>
      <c r="J56" s="144">
        <f ca="1">'6.T_HOA'!$BB$59</f>
        <v>0</v>
      </c>
      <c r="K56" s="144">
        <f ca="1">'7.T_SON'!$BB$59</f>
        <v>0</v>
      </c>
      <c r="L56" s="144">
        <f ca="1">'8.M_HUONG'!$BB$59</f>
        <v>0</v>
      </c>
      <c r="M56" s="144">
        <f ca="1">'9.M_DAN'!$BB$59</f>
        <v>0</v>
      </c>
      <c r="N56" s="144">
        <f ca="1">'10.M_KHUONG'!$BB$59</f>
        <v>0</v>
      </c>
      <c r="O56" s="144">
        <f ca="1">'11.P_LUU'!$BB$59</f>
        <v>0</v>
      </c>
      <c r="P56" s="144">
        <f ca="1">'12.T_THANH'!$BB$59</f>
        <v>0</v>
      </c>
      <c r="Q56" s="144">
        <f ca="1">'13.Y_THUAN'!$BB$59</f>
        <v>0</v>
      </c>
      <c r="R56" s="144">
        <f ca="1">'14.BA_XA'!$BB$59</f>
        <v>0</v>
      </c>
      <c r="S56" s="144">
        <f ca="1">'15.Y_LAM'!$BB$59</f>
        <v>0</v>
      </c>
      <c r="T56" s="144">
        <f ca="1">'16.Y_PHU'!$BB$59</f>
        <v>0</v>
      </c>
      <c r="U56" s="144">
        <f ca="1">'17.D_NINH'!$BB$59</f>
        <v>0</v>
      </c>
      <c r="V56" s="144">
        <f ca="1">'18.H_DUC'!$BB$59</f>
        <v>0</v>
      </c>
    </row>
    <row r="59" spans="1:22">
      <c r="D59" s="145"/>
    </row>
    <row r="60" spans="1:22">
      <c r="E60" s="147"/>
      <c r="F60" s="147"/>
      <c r="G60" s="147"/>
      <c r="H60" s="147"/>
      <c r="I60" s="147"/>
      <c r="J60" s="147"/>
      <c r="K60" s="147"/>
      <c r="L60" s="147"/>
      <c r="M60" s="147"/>
      <c r="N60" s="147"/>
      <c r="O60" s="147"/>
      <c r="P60" s="147"/>
      <c r="Q60" s="147"/>
      <c r="R60" s="147"/>
      <c r="S60" s="147"/>
      <c r="T60" s="147"/>
      <c r="U60" s="147"/>
      <c r="V60" s="147"/>
    </row>
  </sheetData>
  <mergeCells count="9">
    <mergeCell ref="D5:D6"/>
    <mergeCell ref="B2:V2"/>
    <mergeCell ref="E5:V5"/>
    <mergeCell ref="A3:V3"/>
    <mergeCell ref="T4:V4"/>
    <mergeCell ref="A1:B1"/>
    <mergeCell ref="A5:A6"/>
    <mergeCell ref="B5:B6"/>
    <mergeCell ref="C5:C6"/>
  </mergeCells>
  <phoneticPr fontId="221" type="noConversion"/>
  <conditionalFormatting sqref="E6:V6">
    <cfRule type="cellIs" dxfId="19" priority="1" stopIfTrue="1" operator="equal">
      <formula>0</formula>
    </cfRule>
    <cfRule type="cellIs" dxfId="18" priority="2" stopIfTrue="1" operator="between">
      <formula>-0.0001</formula>
      <formula>0.0001</formula>
    </cfRule>
  </conditionalFormatting>
  <printOptions horizontalCentered="1"/>
  <pageMargins left="0.87" right="0.70866141732283472" top="0.74803149606299213" bottom="0.74803149606299213" header="0.31496062992125984" footer="0.31496062992125984"/>
  <pageSetup paperSize="8" scale="74" orientation="landscape" r:id="rId1"/>
</worksheet>
</file>

<file path=xl/worksheets/sheet30.xml><?xml version="1.0" encoding="utf-8"?>
<worksheet xmlns="http://schemas.openxmlformats.org/spreadsheetml/2006/main" xmlns:r="http://schemas.openxmlformats.org/officeDocument/2006/relationships">
  <dimension ref="A1:BH63"/>
  <sheetViews>
    <sheetView showZeros="0" topLeftCell="I28" zoomScale="55" zoomScaleNormal="55" workbookViewId="0">
      <selection activeCell="X16" sqref="X16"/>
    </sheetView>
  </sheetViews>
  <sheetFormatPr defaultColWidth="8.109375" defaultRowHeight="15"/>
  <cols>
    <col min="1" max="1" width="4.77734375" style="155" customWidth="1"/>
    <col min="2" max="2" width="33.21875" style="155" customWidth="1"/>
    <col min="3" max="3" width="5.6640625" style="155" customWidth="1"/>
    <col min="4" max="4" width="9.21875" style="108" customWidth="1"/>
    <col min="5" max="5" width="8.77734375" style="155" customWidth="1"/>
    <col min="6" max="6" width="6.33203125" style="155" customWidth="1"/>
    <col min="7" max="8" width="6" style="155" customWidth="1"/>
    <col min="9" max="9" width="4.77734375" style="155" customWidth="1"/>
    <col min="10" max="11" width="6.5546875" style="155" customWidth="1"/>
    <col min="12" max="12" width="7" style="155" bestFit="1" customWidth="1"/>
    <col min="13" max="13" width="5.88671875" style="155" customWidth="1"/>
    <col min="14" max="14" width="7.88671875" style="155" bestFit="1"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5" width="4.77734375" style="155" customWidth="1"/>
    <col min="26" max="26" width="7" style="155" bestFit="1" customWidth="1"/>
    <col min="27" max="27" width="5.44140625" style="155" customWidth="1"/>
    <col min="28" max="28" width="5.77734375" style="155" customWidth="1"/>
    <col min="29"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5.21875" style="155" customWidth="1"/>
    <col min="46" max="46" width="5.44140625" style="155" customWidth="1"/>
    <col min="47" max="47" width="5.6640625" style="155" customWidth="1"/>
    <col min="48" max="48" width="4.77734375" style="155" customWidth="1"/>
    <col min="49" max="49" width="5.33203125" style="155" customWidth="1"/>
    <col min="50" max="51" width="5.44140625" style="155" customWidth="1"/>
    <col min="52" max="52" width="6.33203125" style="155" customWidth="1"/>
    <col min="53" max="53" width="7.88671875" style="155" bestFit="1" customWidth="1"/>
    <col min="54" max="54" width="3.88671875" style="155" bestFit="1" customWidth="1"/>
    <col min="55" max="55" width="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t="s">
        <v>295</v>
      </c>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1365</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6" customHeight="1">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2370.69</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2370.6900000000005</v>
      </c>
      <c r="BH8" s="171"/>
    </row>
    <row r="9" spans="1:60" s="170" customFormat="1" ht="20.25" customHeight="1">
      <c r="A9" s="172">
        <v>1</v>
      </c>
      <c r="B9" s="173" t="s">
        <v>366</v>
      </c>
      <c r="C9" s="150" t="s">
        <v>302</v>
      </c>
      <c r="D9" s="38">
        <f>SUM(D10,D14:D20)</f>
        <v>2196.5</v>
      </c>
      <c r="E9" s="38">
        <f>SUM(F10,J14,K15,L16,M17,N18,O19,P20,F9,J9:P9)</f>
        <v>2160.25</v>
      </c>
      <c r="F9" s="38">
        <f>SUM(F14,F15,F16,F17,F18,F19,F20)</f>
        <v>0</v>
      </c>
      <c r="G9" s="38">
        <f>SUM(G12:G20)</f>
        <v>0</v>
      </c>
      <c r="H9" s="38">
        <f>SUM(H11,H13:H20)</f>
        <v>0</v>
      </c>
      <c r="I9" s="38">
        <f>SUM(I11:I12,I14:I20)</f>
        <v>0</v>
      </c>
      <c r="J9" s="38">
        <f>SUM(J10,J15,J16,J17,J18,J19,J20)</f>
        <v>0</v>
      </c>
      <c r="K9" s="38">
        <f>SUM(K10,K14,K16,K17,K18,K19,K20)</f>
        <v>39.4</v>
      </c>
      <c r="L9" s="38">
        <f>SUM(L10,L14,L15,L17,L18,L19,L20)</f>
        <v>0</v>
      </c>
      <c r="M9" s="38">
        <f>SUM(M10,M14,M15,M17,M18,M19,M20)</f>
        <v>0</v>
      </c>
      <c r="N9" s="38">
        <f>SUM(N10,N14,N15,N16,N17,N19,N20)</f>
        <v>0</v>
      </c>
      <c r="O9" s="38">
        <f>SUM(O10,O14,O15,O16,O17,O18,O20)</f>
        <v>0</v>
      </c>
      <c r="P9" s="38">
        <f>SUM(P10,P14,P15,P16,P17,P18,P19)</f>
        <v>0</v>
      </c>
      <c r="Q9" s="46">
        <f t="shared" ref="Q9:BF9" si="0">SUM(Q10,Q14,Q15,Q16,Q17,Q18,Q19,Q20)</f>
        <v>36.25</v>
      </c>
      <c r="R9" s="46">
        <f>SUM(R10,R14,R15,R16,R17,R18,R19,R20)</f>
        <v>0</v>
      </c>
      <c r="S9" s="46">
        <f t="shared" si="0"/>
        <v>0</v>
      </c>
      <c r="T9" s="46">
        <f t="shared" si="0"/>
        <v>0</v>
      </c>
      <c r="U9" s="46">
        <f t="shared" si="0"/>
        <v>0</v>
      </c>
      <c r="V9" s="46">
        <f t="shared" si="0"/>
        <v>0</v>
      </c>
      <c r="W9" s="46">
        <f t="shared" si="0"/>
        <v>1.2200000000000002</v>
      </c>
      <c r="X9" s="46">
        <f t="shared" si="0"/>
        <v>1.66</v>
      </c>
      <c r="Y9" s="46">
        <f t="shared" si="0"/>
        <v>0</v>
      </c>
      <c r="Z9" s="46">
        <f t="shared" si="0"/>
        <v>21.629999999999995</v>
      </c>
      <c r="AA9" s="46">
        <f t="shared" si="0"/>
        <v>16.599999999999998</v>
      </c>
      <c r="AB9" s="46">
        <f t="shared" si="0"/>
        <v>0.89</v>
      </c>
      <c r="AC9" s="46">
        <f t="shared" si="0"/>
        <v>2.63</v>
      </c>
      <c r="AD9" s="46">
        <f t="shared" si="0"/>
        <v>0.04</v>
      </c>
      <c r="AE9" s="46">
        <f t="shared" si="0"/>
        <v>0.02</v>
      </c>
      <c r="AF9" s="46">
        <f t="shared" si="0"/>
        <v>0.2</v>
      </c>
      <c r="AG9" s="46">
        <f t="shared" si="0"/>
        <v>0.8</v>
      </c>
      <c r="AH9" s="46">
        <f t="shared" si="0"/>
        <v>0.45</v>
      </c>
      <c r="AI9" s="46">
        <f t="shared" si="0"/>
        <v>0</v>
      </c>
      <c r="AJ9" s="46">
        <f t="shared" si="0"/>
        <v>0</v>
      </c>
      <c r="AK9" s="46">
        <f t="shared" si="0"/>
        <v>0</v>
      </c>
      <c r="AL9" s="46">
        <f t="shared" si="0"/>
        <v>0</v>
      </c>
      <c r="AM9" s="46">
        <f t="shared" si="0"/>
        <v>0</v>
      </c>
      <c r="AN9" s="46">
        <f t="shared" si="0"/>
        <v>0.2</v>
      </c>
      <c r="AO9" s="46">
        <f t="shared" si="0"/>
        <v>10</v>
      </c>
      <c r="AP9" s="46">
        <f t="shared" si="0"/>
        <v>0</v>
      </c>
      <c r="AQ9" s="46">
        <f t="shared" si="0"/>
        <v>0.30000000000000004</v>
      </c>
      <c r="AR9" s="46">
        <f t="shared" si="0"/>
        <v>0</v>
      </c>
      <c r="AS9" s="46">
        <f t="shared" si="0"/>
        <v>0</v>
      </c>
      <c r="AT9" s="46">
        <f t="shared" si="0"/>
        <v>0.1</v>
      </c>
      <c r="AU9" s="46">
        <f t="shared" si="0"/>
        <v>1.1400000000000001</v>
      </c>
      <c r="AV9" s="46">
        <f t="shared" si="0"/>
        <v>0</v>
      </c>
      <c r="AW9" s="46">
        <f t="shared" si="0"/>
        <v>0</v>
      </c>
      <c r="AX9" s="46">
        <f t="shared" si="0"/>
        <v>0</v>
      </c>
      <c r="AY9" s="46">
        <f t="shared" si="0"/>
        <v>0</v>
      </c>
      <c r="AZ9" s="46">
        <f t="shared" si="0"/>
        <v>0</v>
      </c>
      <c r="BA9" s="46">
        <f t="shared" si="0"/>
        <v>0</v>
      </c>
      <c r="BB9" s="46">
        <f t="shared" si="0"/>
        <v>0</v>
      </c>
      <c r="BC9" s="46">
        <f t="shared" si="0"/>
        <v>0</v>
      </c>
      <c r="BD9" s="47">
        <f>SUM(Q9,BC9)</f>
        <v>36.25</v>
      </c>
      <c r="BE9" s="46">
        <f t="shared" si="0"/>
        <v>-36.25</v>
      </c>
      <c r="BF9" s="46">
        <f t="shared" si="0"/>
        <v>2160.2500000000005</v>
      </c>
      <c r="BH9" s="171"/>
    </row>
    <row r="10" spans="1:60" ht="20.25" customHeight="1">
      <c r="A10" s="174" t="s">
        <v>367</v>
      </c>
      <c r="B10" s="21" t="s">
        <v>368</v>
      </c>
      <c r="C10" s="29" t="s">
        <v>303</v>
      </c>
      <c r="D10" s="39">
        <f>SUM(D11:D13)</f>
        <v>123.84</v>
      </c>
      <c r="E10" s="39">
        <f>SUM(J10:P10)</f>
        <v>0</v>
      </c>
      <c r="F10" s="54">
        <f>$D10-$BD10</f>
        <v>120.16</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3.68</v>
      </c>
      <c r="R10" s="47">
        <f>SUM(R11:R13)</f>
        <v>0</v>
      </c>
      <c r="S10" s="47">
        <f t="shared" ref="S10:BF10" si="2">SUM(S11:S13)</f>
        <v>0</v>
      </c>
      <c r="T10" s="47">
        <f t="shared" si="2"/>
        <v>0</v>
      </c>
      <c r="U10" s="47">
        <f t="shared" si="2"/>
        <v>0</v>
      </c>
      <c r="V10" s="47">
        <f t="shared" si="2"/>
        <v>0</v>
      </c>
      <c r="W10" s="47">
        <f t="shared" si="2"/>
        <v>0.1</v>
      </c>
      <c r="X10" s="47">
        <f t="shared" si="2"/>
        <v>0</v>
      </c>
      <c r="Y10" s="47">
        <f t="shared" si="2"/>
        <v>0</v>
      </c>
      <c r="Z10" s="47">
        <f t="shared" si="2"/>
        <v>0.89</v>
      </c>
      <c r="AA10" s="47">
        <f t="shared" si="2"/>
        <v>0.66999999999999993</v>
      </c>
      <c r="AB10" s="47">
        <f t="shared" si="2"/>
        <v>0</v>
      </c>
      <c r="AC10" s="47">
        <f t="shared" si="2"/>
        <v>0.22</v>
      </c>
      <c r="AD10" s="47">
        <f t="shared" si="2"/>
        <v>0</v>
      </c>
      <c r="AE10" s="47">
        <f t="shared" si="2"/>
        <v>0</v>
      </c>
      <c r="AF10" s="47">
        <f t="shared" si="2"/>
        <v>0</v>
      </c>
      <c r="AG10" s="47">
        <f t="shared" si="2"/>
        <v>0</v>
      </c>
      <c r="AH10" s="47">
        <f t="shared" si="2"/>
        <v>0</v>
      </c>
      <c r="AI10" s="47">
        <f t="shared" si="2"/>
        <v>0</v>
      </c>
      <c r="AJ10" s="47">
        <f t="shared" si="2"/>
        <v>0</v>
      </c>
      <c r="AK10" s="47">
        <f t="shared" si="2"/>
        <v>0</v>
      </c>
      <c r="AL10" s="47">
        <f t="shared" si="2"/>
        <v>0</v>
      </c>
      <c r="AM10" s="47">
        <f t="shared" si="2"/>
        <v>0</v>
      </c>
      <c r="AN10" s="47">
        <f t="shared" si="2"/>
        <v>0</v>
      </c>
      <c r="AO10" s="47">
        <f t="shared" si="2"/>
        <v>2.6900000000000004</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3.68</v>
      </c>
      <c r="BE10" s="47">
        <f t="shared" si="2"/>
        <v>-3.68</v>
      </c>
      <c r="BF10" s="47">
        <f t="shared" si="2"/>
        <v>120.16000000000001</v>
      </c>
      <c r="BH10" s="171"/>
    </row>
    <row r="11" spans="1:60" ht="20.25" customHeight="1">
      <c r="A11" s="174" t="s">
        <v>369</v>
      </c>
      <c r="B11" s="175" t="s">
        <v>370</v>
      </c>
      <c r="C11" s="29" t="s">
        <v>304</v>
      </c>
      <c r="D11" s="188">
        <v>89.56</v>
      </c>
      <c r="E11" s="39">
        <f>SUM(H11:P11)</f>
        <v>0</v>
      </c>
      <c r="F11" s="58"/>
      <c r="G11" s="54">
        <f>$D11-$BD11</f>
        <v>87.54</v>
      </c>
      <c r="H11" s="58">
        <v>0</v>
      </c>
      <c r="I11" s="58">
        <v>0</v>
      </c>
      <c r="J11" s="58"/>
      <c r="K11" s="58"/>
      <c r="L11" s="58"/>
      <c r="M11" s="58"/>
      <c r="N11" s="58"/>
      <c r="O11" s="58"/>
      <c r="P11" s="58"/>
      <c r="Q11" s="47">
        <f>SUM(R11:Z11,AL11:BB11)</f>
        <v>2.02</v>
      </c>
      <c r="R11" s="58"/>
      <c r="S11" s="58"/>
      <c r="T11" s="58"/>
      <c r="U11" s="58"/>
      <c r="V11" s="58"/>
      <c r="W11" s="58"/>
      <c r="X11" s="58"/>
      <c r="Y11" s="58"/>
      <c r="Z11" s="47">
        <f>SUM(AA11:AK11)</f>
        <v>0.42000000000000004</v>
      </c>
      <c r="AA11" s="58">
        <v>0.2</v>
      </c>
      <c r="AB11" s="58"/>
      <c r="AC11" s="58">
        <v>0.22</v>
      </c>
      <c r="AD11" s="58"/>
      <c r="AE11" s="58"/>
      <c r="AF11" s="58"/>
      <c r="AG11" s="58"/>
      <c r="AH11" s="58"/>
      <c r="AI11" s="58"/>
      <c r="AJ11" s="58"/>
      <c r="AK11" s="58"/>
      <c r="AL11" s="58"/>
      <c r="AM11" s="58"/>
      <c r="AN11" s="58"/>
      <c r="AO11" s="58">
        <v>1.6</v>
      </c>
      <c r="AP11" s="58"/>
      <c r="AQ11" s="58"/>
      <c r="AR11" s="58"/>
      <c r="AS11" s="58"/>
      <c r="AT11" s="58"/>
      <c r="AU11" s="58"/>
      <c r="AV11" s="58"/>
      <c r="AW11" s="58"/>
      <c r="AX11" s="58"/>
      <c r="AY11" s="58"/>
      <c r="AZ11" s="58"/>
      <c r="BA11" s="58"/>
      <c r="BB11" s="58"/>
      <c r="BC11" s="58"/>
      <c r="BD11" s="16">
        <f>SUM(E11,Q11,BC11)</f>
        <v>2.02</v>
      </c>
      <c r="BE11" s="16">
        <f>G60-BD11</f>
        <v>-2.02</v>
      </c>
      <c r="BF11" s="16">
        <f>SUM(D11,BE11)</f>
        <v>87.54</v>
      </c>
      <c r="BH11" s="171"/>
    </row>
    <row r="12" spans="1:60" ht="20.25" customHeight="1">
      <c r="A12" s="174" t="s">
        <v>371</v>
      </c>
      <c r="B12" s="175" t="s">
        <v>372</v>
      </c>
      <c r="C12" s="29" t="s">
        <v>305</v>
      </c>
      <c r="D12" s="188">
        <v>34.28</v>
      </c>
      <c r="E12" s="39">
        <f>SUM(G12,I12:P12)</f>
        <v>0</v>
      </c>
      <c r="F12" s="58"/>
      <c r="G12" s="58"/>
      <c r="H12" s="54">
        <f>$D12-$BD12</f>
        <v>32.620000000000005</v>
      </c>
      <c r="I12" s="58"/>
      <c r="J12" s="58"/>
      <c r="K12" s="58"/>
      <c r="L12" s="58"/>
      <c r="M12" s="58"/>
      <c r="N12" s="58"/>
      <c r="O12" s="58"/>
      <c r="P12" s="58"/>
      <c r="Q12" s="47">
        <f t="shared" ref="Q12:Q17" si="3">SUM(R12:Z12,AL12:BB12)</f>
        <v>1.6600000000000001</v>
      </c>
      <c r="R12" s="58"/>
      <c r="S12" s="58"/>
      <c r="T12" s="58"/>
      <c r="U12" s="58"/>
      <c r="V12" s="58"/>
      <c r="W12" s="58">
        <v>0.1</v>
      </c>
      <c r="X12" s="58"/>
      <c r="Y12" s="58"/>
      <c r="Z12" s="47">
        <f t="shared" ref="Z12:Z29" si="4">SUM(AA12:AK12)</f>
        <v>0.47</v>
      </c>
      <c r="AA12" s="58">
        <v>0.47</v>
      </c>
      <c r="AB12" s="58"/>
      <c r="AC12" s="58"/>
      <c r="AD12" s="58"/>
      <c r="AE12" s="58"/>
      <c r="AF12" s="58"/>
      <c r="AG12" s="58"/>
      <c r="AH12" s="58"/>
      <c r="AI12" s="58"/>
      <c r="AJ12" s="58"/>
      <c r="AK12" s="58"/>
      <c r="AL12" s="58"/>
      <c r="AM12" s="58"/>
      <c r="AN12" s="58"/>
      <c r="AO12" s="58">
        <v>1.0900000000000001</v>
      </c>
      <c r="AP12" s="58"/>
      <c r="AQ12" s="58"/>
      <c r="AR12" s="58"/>
      <c r="AS12" s="58"/>
      <c r="AT12" s="58"/>
      <c r="AU12" s="58"/>
      <c r="AV12" s="58"/>
      <c r="AW12" s="58"/>
      <c r="AX12" s="58"/>
      <c r="AY12" s="58"/>
      <c r="AZ12" s="58"/>
      <c r="BA12" s="58"/>
      <c r="BB12" s="58"/>
      <c r="BC12" s="58">
        <v>0</v>
      </c>
      <c r="BD12" s="16">
        <f t="shared" ref="BD12:BD20" si="5">SUM(E12,Q12,BC12)</f>
        <v>1.6600000000000001</v>
      </c>
      <c r="BE12" s="16">
        <f>H60-BD12</f>
        <v>-1.6600000000000001</v>
      </c>
      <c r="BF12" s="16">
        <f t="shared" ref="BF12:BF20" si="6">SUM(D12,BE12)</f>
        <v>32.620000000000005</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188">
        <v>328.05</v>
      </c>
      <c r="E14" s="39">
        <f>SUM(F14:G14,K14:P14)</f>
        <v>0</v>
      </c>
      <c r="F14" s="58"/>
      <c r="G14" s="58"/>
      <c r="H14" s="58"/>
      <c r="I14" s="58"/>
      <c r="J14" s="54">
        <f>$D14-$BD14</f>
        <v>323.24</v>
      </c>
      <c r="K14" s="58"/>
      <c r="L14" s="58"/>
      <c r="M14" s="58"/>
      <c r="N14" s="58"/>
      <c r="O14" s="58"/>
      <c r="P14" s="58"/>
      <c r="Q14" s="47">
        <f t="shared" si="3"/>
        <v>4.8099999999999996</v>
      </c>
      <c r="R14" s="58"/>
      <c r="S14" s="58"/>
      <c r="T14" s="58"/>
      <c r="U14" s="58"/>
      <c r="V14" s="58"/>
      <c r="W14" s="58"/>
      <c r="X14" s="58"/>
      <c r="Y14" s="58"/>
      <c r="Z14" s="47">
        <f t="shared" si="4"/>
        <v>3.1</v>
      </c>
      <c r="AA14" s="58">
        <v>2.04</v>
      </c>
      <c r="AB14" s="58">
        <v>0.39</v>
      </c>
      <c r="AC14" s="58">
        <v>0.44</v>
      </c>
      <c r="AD14" s="58"/>
      <c r="AE14" s="58"/>
      <c r="AF14" s="58">
        <v>0.04</v>
      </c>
      <c r="AG14" s="58">
        <v>0.05</v>
      </c>
      <c r="AH14" s="58">
        <v>0.14000000000000001</v>
      </c>
      <c r="AI14" s="58"/>
      <c r="AJ14" s="58"/>
      <c r="AK14" s="58"/>
      <c r="AL14" s="58"/>
      <c r="AM14" s="58"/>
      <c r="AN14" s="58">
        <v>0.02</v>
      </c>
      <c r="AO14" s="58">
        <v>0.99</v>
      </c>
      <c r="AP14" s="58"/>
      <c r="AQ14" s="58">
        <v>0.1</v>
      </c>
      <c r="AR14" s="58"/>
      <c r="AS14" s="58"/>
      <c r="AT14" s="58"/>
      <c r="AU14" s="58">
        <v>0.6</v>
      </c>
      <c r="AV14" s="58"/>
      <c r="AW14" s="58"/>
      <c r="AX14" s="58"/>
      <c r="AY14" s="58"/>
      <c r="AZ14" s="58"/>
      <c r="BA14" s="58"/>
      <c r="BB14" s="58"/>
      <c r="BC14" s="58">
        <v>0</v>
      </c>
      <c r="BD14" s="16">
        <f t="shared" si="5"/>
        <v>4.8099999999999996</v>
      </c>
      <c r="BE14" s="16">
        <f>J60-BD14</f>
        <v>-4.8099999999999996</v>
      </c>
      <c r="BF14" s="16">
        <f t="shared" si="6"/>
        <v>323.24</v>
      </c>
      <c r="BH14" s="171"/>
    </row>
    <row r="15" spans="1:60" ht="20.25" customHeight="1">
      <c r="A15" s="21" t="s">
        <v>377</v>
      </c>
      <c r="B15" s="25" t="s">
        <v>378</v>
      </c>
      <c r="C15" s="29" t="s">
        <v>308</v>
      </c>
      <c r="D15" s="188">
        <v>568.63</v>
      </c>
      <c r="E15" s="39">
        <f>SUM(F15:J15,L15:P15)</f>
        <v>0</v>
      </c>
      <c r="F15" s="58"/>
      <c r="G15" s="58"/>
      <c r="H15" s="58"/>
      <c r="I15" s="58"/>
      <c r="J15" s="58"/>
      <c r="K15" s="54">
        <f>$D15-$BD15</f>
        <v>559.16</v>
      </c>
      <c r="L15" s="58"/>
      <c r="M15" s="58"/>
      <c r="N15" s="58"/>
      <c r="O15" s="58"/>
      <c r="P15" s="58"/>
      <c r="Q15" s="47">
        <f t="shared" si="3"/>
        <v>9.4699999999999989</v>
      </c>
      <c r="R15" s="58"/>
      <c r="S15" s="58"/>
      <c r="T15" s="58"/>
      <c r="U15" s="58"/>
      <c r="V15" s="58"/>
      <c r="W15" s="58">
        <v>1.1200000000000001</v>
      </c>
      <c r="X15" s="58">
        <v>1.66</v>
      </c>
      <c r="Y15" s="58"/>
      <c r="Z15" s="47">
        <f t="shared" si="4"/>
        <v>5.0399999999999991</v>
      </c>
      <c r="AA15" s="58">
        <v>2.4700000000000002</v>
      </c>
      <c r="AB15" s="58">
        <v>0.5</v>
      </c>
      <c r="AC15" s="58">
        <v>1.02</v>
      </c>
      <c r="AD15" s="58"/>
      <c r="AE15" s="58">
        <v>0.02</v>
      </c>
      <c r="AF15" s="58"/>
      <c r="AG15" s="58">
        <v>0.72</v>
      </c>
      <c r="AH15" s="58">
        <v>0.31</v>
      </c>
      <c r="AI15" s="58"/>
      <c r="AJ15" s="58"/>
      <c r="AK15" s="58"/>
      <c r="AL15" s="58"/>
      <c r="AM15" s="58"/>
      <c r="AN15" s="58">
        <v>0.05</v>
      </c>
      <c r="AO15" s="58">
        <v>1.3</v>
      </c>
      <c r="AP15" s="58"/>
      <c r="AQ15" s="58">
        <v>0.2</v>
      </c>
      <c r="AR15" s="58"/>
      <c r="AS15" s="58"/>
      <c r="AT15" s="58">
        <v>0.1</v>
      </c>
      <c r="AU15" s="58"/>
      <c r="AV15" s="58"/>
      <c r="AW15" s="58"/>
      <c r="AX15" s="58"/>
      <c r="AY15" s="58"/>
      <c r="AZ15" s="58"/>
      <c r="BA15" s="58"/>
      <c r="BB15" s="58"/>
      <c r="BC15" s="58">
        <v>0</v>
      </c>
      <c r="BD15" s="16">
        <f t="shared" si="5"/>
        <v>9.4699999999999989</v>
      </c>
      <c r="BE15" s="16">
        <f>K60-BD15</f>
        <v>29.93</v>
      </c>
      <c r="BF15" s="16">
        <f t="shared" si="6"/>
        <v>598.55999999999995</v>
      </c>
      <c r="BH15" s="171"/>
    </row>
    <row r="16" spans="1:60" ht="20.25" customHeight="1">
      <c r="A16" s="21" t="s">
        <v>379</v>
      </c>
      <c r="B16" s="21" t="s">
        <v>380</v>
      </c>
      <c r="C16" s="176" t="s">
        <v>309</v>
      </c>
      <c r="D16" s="58"/>
      <c r="E16" s="39">
        <f>SUM(F16:K16,M16:P16)</f>
        <v>0</v>
      </c>
      <c r="F16" s="58"/>
      <c r="G16" s="58"/>
      <c r="H16" s="58"/>
      <c r="I16" s="58"/>
      <c r="J16" s="58"/>
      <c r="K16" s="58"/>
      <c r="L16" s="54">
        <f>$D16-$BD16</f>
        <v>0</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0</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189">
        <v>1123.48</v>
      </c>
      <c r="E18" s="39">
        <f>SUM(F18:M18,O18:P18)</f>
        <v>39.4</v>
      </c>
      <c r="F18" s="58"/>
      <c r="G18" s="58"/>
      <c r="H18" s="58"/>
      <c r="I18" s="58"/>
      <c r="J18" s="58"/>
      <c r="K18" s="58">
        <v>39.4</v>
      </c>
      <c r="L18" s="58"/>
      <c r="M18" s="58"/>
      <c r="N18" s="54">
        <f>$D18-$BD18</f>
        <v>1066.22</v>
      </c>
      <c r="O18" s="58"/>
      <c r="P18" s="58"/>
      <c r="Q18" s="47">
        <f>SUM(R18:Z18,AL18:BB18)</f>
        <v>17.86</v>
      </c>
      <c r="R18" s="58"/>
      <c r="S18" s="58"/>
      <c r="T18" s="58"/>
      <c r="U18" s="58"/>
      <c r="V18" s="58"/>
      <c r="W18" s="58"/>
      <c r="X18" s="58"/>
      <c r="Y18" s="58"/>
      <c r="Z18" s="47">
        <f t="shared" si="4"/>
        <v>12.519999999999998</v>
      </c>
      <c r="AA18" s="58">
        <v>11.34</v>
      </c>
      <c r="AB18" s="58"/>
      <c r="AC18" s="58">
        <v>0.95</v>
      </c>
      <c r="AD18" s="58">
        <v>0.04</v>
      </c>
      <c r="AE18" s="58"/>
      <c r="AF18" s="58">
        <v>0.16</v>
      </c>
      <c r="AG18" s="58">
        <v>0.03</v>
      </c>
      <c r="AH18" s="58"/>
      <c r="AI18" s="58"/>
      <c r="AJ18" s="58"/>
      <c r="AK18" s="58"/>
      <c r="AL18" s="58"/>
      <c r="AM18" s="58"/>
      <c r="AN18" s="58">
        <v>0.13</v>
      </c>
      <c r="AO18" s="58">
        <v>4.67</v>
      </c>
      <c r="AP18" s="58"/>
      <c r="AQ18" s="58"/>
      <c r="AR18" s="58"/>
      <c r="AS18" s="58"/>
      <c r="AT18" s="58"/>
      <c r="AU18" s="58">
        <v>0.54</v>
      </c>
      <c r="AV18" s="58"/>
      <c r="AW18" s="58"/>
      <c r="AX18" s="58"/>
      <c r="AY18" s="58"/>
      <c r="AZ18" s="58"/>
      <c r="BA18" s="58"/>
      <c r="BB18" s="58"/>
      <c r="BC18" s="58">
        <v>0</v>
      </c>
      <c r="BD18" s="16">
        <f t="shared" si="5"/>
        <v>57.26</v>
      </c>
      <c r="BE18" s="16">
        <f>N60-BD18</f>
        <v>-57.26</v>
      </c>
      <c r="BF18" s="16">
        <f t="shared" si="6"/>
        <v>1066.22</v>
      </c>
      <c r="BH18" s="171"/>
    </row>
    <row r="19" spans="1:60" ht="20.25" customHeight="1">
      <c r="A19" s="25" t="s">
        <v>385</v>
      </c>
      <c r="B19" s="174" t="s">
        <v>386</v>
      </c>
      <c r="C19" s="29" t="s">
        <v>312</v>
      </c>
      <c r="D19" s="189">
        <v>52.5</v>
      </c>
      <c r="E19" s="39">
        <f>SUM(F19:N19,P19)</f>
        <v>0</v>
      </c>
      <c r="F19" s="58"/>
      <c r="G19" s="58"/>
      <c r="H19" s="58"/>
      <c r="I19" s="58"/>
      <c r="J19" s="58"/>
      <c r="K19" s="58"/>
      <c r="L19" s="58"/>
      <c r="M19" s="58"/>
      <c r="N19" s="58"/>
      <c r="O19" s="54">
        <f>$D19-$BD19</f>
        <v>52.07</v>
      </c>
      <c r="P19" s="58"/>
      <c r="Q19" s="47">
        <f>SUM(R19:Z19,AL19:BB19)</f>
        <v>0.43</v>
      </c>
      <c r="R19" s="58"/>
      <c r="S19" s="58"/>
      <c r="T19" s="58"/>
      <c r="U19" s="58"/>
      <c r="V19" s="58"/>
      <c r="W19" s="58"/>
      <c r="X19" s="58"/>
      <c r="Y19" s="58"/>
      <c r="Z19" s="47">
        <f t="shared" si="4"/>
        <v>0.08</v>
      </c>
      <c r="AA19" s="58">
        <v>0.08</v>
      </c>
      <c r="AB19" s="58"/>
      <c r="AC19" s="58"/>
      <c r="AD19" s="58"/>
      <c r="AE19" s="58"/>
      <c r="AF19" s="58"/>
      <c r="AG19" s="58"/>
      <c r="AH19" s="58"/>
      <c r="AI19" s="58"/>
      <c r="AJ19" s="58"/>
      <c r="AK19" s="58"/>
      <c r="AL19" s="58"/>
      <c r="AM19" s="58"/>
      <c r="AN19" s="58"/>
      <c r="AO19" s="58">
        <v>0.35</v>
      </c>
      <c r="AP19" s="58"/>
      <c r="AQ19" s="58"/>
      <c r="AR19" s="58"/>
      <c r="AS19" s="58"/>
      <c r="AT19" s="58"/>
      <c r="AU19" s="58"/>
      <c r="AV19" s="58"/>
      <c r="AW19" s="58"/>
      <c r="AX19" s="58"/>
      <c r="AY19" s="58"/>
      <c r="AZ19" s="58"/>
      <c r="BA19" s="58"/>
      <c r="BB19" s="58"/>
      <c r="BC19" s="58">
        <v>0</v>
      </c>
      <c r="BD19" s="16">
        <f t="shared" si="5"/>
        <v>0.43</v>
      </c>
      <c r="BE19" s="16">
        <f>O60-BD19</f>
        <v>-0.43</v>
      </c>
      <c r="BF19" s="16">
        <f t="shared" si="6"/>
        <v>52.07</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0</v>
      </c>
      <c r="BF20" s="16">
        <f t="shared" si="6"/>
        <v>0</v>
      </c>
      <c r="BH20" s="171"/>
    </row>
    <row r="21" spans="1:60" s="170" customFormat="1" ht="20.25" customHeight="1">
      <c r="A21" s="172">
        <v>2</v>
      </c>
      <c r="B21" s="173" t="s">
        <v>389</v>
      </c>
      <c r="C21" s="150" t="s">
        <v>314</v>
      </c>
      <c r="D21" s="38">
        <f>SUM(D22:D30,D42:D58)</f>
        <v>167.39</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167.39</v>
      </c>
      <c r="R21" s="46">
        <f>SUM(R23:R30,R42:R58)</f>
        <v>0</v>
      </c>
      <c r="S21" s="46">
        <f>SUM(S22,S24:S30,S42:S58)</f>
        <v>0.05</v>
      </c>
      <c r="T21" s="46">
        <f>SUM(T22:T23,T25:T30,T42:T58)</f>
        <v>0</v>
      </c>
      <c r="U21" s="46">
        <f>SUM(U22:U24,U26:U30,U42:U58)</f>
        <v>0</v>
      </c>
      <c r="V21" s="46">
        <f>SUM(V22:V25,V27:V30,V42:V58)</f>
        <v>0</v>
      </c>
      <c r="W21" s="46">
        <f>SUM(W22:W26,W28:W30,W42:W58)</f>
        <v>0.1</v>
      </c>
      <c r="X21" s="46">
        <f>SUM(X22:X27,X29:X30,X42:X58)</f>
        <v>0</v>
      </c>
      <c r="Y21" s="46">
        <f>SUM(Y22:Y28,Y30,Y42:Y58)</f>
        <v>0</v>
      </c>
      <c r="Z21" s="47">
        <f t="shared" si="4"/>
        <v>2.04</v>
      </c>
      <c r="AA21" s="46">
        <f t="shared" ref="AA21:AK21" si="8">SUM(AA22:AA30,AA42:AA58)</f>
        <v>1.79</v>
      </c>
      <c r="AB21" s="46">
        <f t="shared" si="8"/>
        <v>0</v>
      </c>
      <c r="AC21" s="46">
        <f t="shared" si="8"/>
        <v>0</v>
      </c>
      <c r="AD21" s="46">
        <f t="shared" si="8"/>
        <v>0</v>
      </c>
      <c r="AE21" s="46">
        <f t="shared" si="8"/>
        <v>0</v>
      </c>
      <c r="AF21" s="46">
        <f t="shared" si="8"/>
        <v>0</v>
      </c>
      <c r="AG21" s="46">
        <f t="shared" si="8"/>
        <v>0.25</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0.09</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36.25</v>
      </c>
      <c r="BF21" s="149">
        <f>SUM(BF22:BF30,BF42:BF58)</f>
        <v>203.64</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0.05</v>
      </c>
      <c r="BF23" s="16">
        <f t="shared" si="9"/>
        <v>0.05</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58"/>
      <c r="E27" s="39">
        <f t="shared" si="10"/>
        <v>0</v>
      </c>
      <c r="F27" s="58"/>
      <c r="G27" s="58"/>
      <c r="H27" s="58"/>
      <c r="I27" s="58"/>
      <c r="J27" s="58"/>
      <c r="K27" s="58"/>
      <c r="L27" s="58"/>
      <c r="M27" s="58"/>
      <c r="N27" s="58"/>
      <c r="O27" s="58"/>
      <c r="P27" s="58"/>
      <c r="Q27" s="47">
        <f>SUM(R27:V27,X27:Z27,AL27:BB27)</f>
        <v>0</v>
      </c>
      <c r="R27" s="58"/>
      <c r="S27" s="58"/>
      <c r="T27" s="58"/>
      <c r="U27" s="58"/>
      <c r="V27" s="58"/>
      <c r="W27" s="54">
        <f>$D27-$BD27</f>
        <v>0</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1.3200000000000003</v>
      </c>
      <c r="BF27" s="16">
        <f t="shared" si="9"/>
        <v>1.3200000000000003</v>
      </c>
      <c r="BH27" s="171"/>
    </row>
    <row r="28" spans="1:60" ht="20.25" customHeight="1">
      <c r="A28" s="21" t="s">
        <v>402</v>
      </c>
      <c r="B28" s="25" t="s">
        <v>403</v>
      </c>
      <c r="C28" s="29" t="s">
        <v>321</v>
      </c>
      <c r="D28" s="58"/>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1.66</v>
      </c>
      <c r="BF28" s="16">
        <f t="shared" si="9"/>
        <v>1.66</v>
      </c>
      <c r="BH28" s="171"/>
    </row>
    <row r="29" spans="1:60" ht="20.25" customHeight="1">
      <c r="A29" s="21" t="s">
        <v>404</v>
      </c>
      <c r="B29" s="25" t="s">
        <v>405</v>
      </c>
      <c r="C29" s="29" t="s">
        <v>322</v>
      </c>
      <c r="D29" s="58"/>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0</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0</v>
      </c>
      <c r="BF29" s="16">
        <f t="shared" si="9"/>
        <v>0</v>
      </c>
      <c r="BH29" s="171"/>
    </row>
    <row r="30" spans="1:60" ht="34.15" customHeight="1">
      <c r="A30" s="21" t="s">
        <v>406</v>
      </c>
      <c r="B30" s="22" t="s">
        <v>407</v>
      </c>
      <c r="C30" s="23" t="s">
        <v>323</v>
      </c>
      <c r="D30" s="39">
        <f>SUM(D31:D41)</f>
        <v>42.71</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0.35</v>
      </c>
      <c r="R30" s="47">
        <f>SUM(R31:R41)</f>
        <v>0</v>
      </c>
      <c r="S30" s="47">
        <f t="shared" ref="S30:Y30" si="13">SUM(S31:S41)</f>
        <v>0</v>
      </c>
      <c r="T30" s="47">
        <f t="shared" si="13"/>
        <v>0</v>
      </c>
      <c r="U30" s="47">
        <f t="shared" si="13"/>
        <v>0</v>
      </c>
      <c r="V30" s="47">
        <f t="shared" si="13"/>
        <v>0</v>
      </c>
      <c r="W30" s="47">
        <f t="shared" si="13"/>
        <v>0.1</v>
      </c>
      <c r="X30" s="47">
        <f t="shared" si="13"/>
        <v>0</v>
      </c>
      <c r="Y30" s="47">
        <f t="shared" si="13"/>
        <v>0</v>
      </c>
      <c r="Z30" s="54">
        <f>$D30-$BD30</f>
        <v>42.36</v>
      </c>
      <c r="AA30" s="47">
        <f>SUM(AA32:AA41)</f>
        <v>0</v>
      </c>
      <c r="AB30" s="47">
        <f>SUM(AB31,AB33:AB41)</f>
        <v>0</v>
      </c>
      <c r="AC30" s="47">
        <f>SUM(AC31:AC32,AC34:AC41)</f>
        <v>0</v>
      </c>
      <c r="AD30" s="47">
        <f>SUM(AD31:AD33,AD35:AD41)</f>
        <v>0</v>
      </c>
      <c r="AE30" s="47">
        <f>SUM(AE31:AE34,AE36:AE41)</f>
        <v>0</v>
      </c>
      <c r="AF30" s="47">
        <f>SUM(AF31:AF35,AF37:AF41)</f>
        <v>0</v>
      </c>
      <c r="AG30" s="47">
        <f>SUM(AG31:AG36,AG38:AG41)</f>
        <v>0.25</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0.35</v>
      </c>
      <c r="BE30" s="16">
        <f>Z60-BD30</f>
        <v>23.319999999999993</v>
      </c>
      <c r="BF30" s="16">
        <f>SUM(BF31:BF41)</f>
        <v>66.029999999999987</v>
      </c>
      <c r="BH30" s="171"/>
    </row>
    <row r="31" spans="1:60" ht="20.25" customHeight="1">
      <c r="A31" s="21" t="s">
        <v>408</v>
      </c>
      <c r="B31" s="25" t="s">
        <v>409</v>
      </c>
      <c r="C31" s="29" t="s">
        <v>324</v>
      </c>
      <c r="D31" s="58">
        <v>27.57</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27.57</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18.389999999999997</v>
      </c>
      <c r="BF31" s="16">
        <f t="shared" ref="BF31:BF59" si="17">SUM(D31,BE31)</f>
        <v>45.959999999999994</v>
      </c>
      <c r="BH31" s="171"/>
    </row>
    <row r="32" spans="1:60" ht="20.25" customHeight="1">
      <c r="A32" s="21" t="s">
        <v>410</v>
      </c>
      <c r="B32" s="174" t="s">
        <v>411</v>
      </c>
      <c r="C32" s="179" t="s">
        <v>325</v>
      </c>
      <c r="D32" s="58">
        <v>10.5</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10.5</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0.89</v>
      </c>
      <c r="BF32" s="16">
        <f t="shared" si="17"/>
        <v>11.39</v>
      </c>
      <c r="BH32" s="171"/>
    </row>
    <row r="33" spans="1:60" ht="20.25" customHeight="1">
      <c r="A33" s="21" t="s">
        <v>412</v>
      </c>
      <c r="B33" s="174" t="s">
        <v>413</v>
      </c>
      <c r="C33" s="29" t="s">
        <v>326</v>
      </c>
      <c r="D33" s="190">
        <v>0.33</v>
      </c>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0.33</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2.63</v>
      </c>
      <c r="BF33" s="16">
        <f t="shared" si="17"/>
        <v>2.96</v>
      </c>
      <c r="BH33" s="171"/>
    </row>
    <row r="34" spans="1:60" ht="20.25" customHeight="1">
      <c r="A34" s="21" t="s">
        <v>414</v>
      </c>
      <c r="B34" s="174" t="s">
        <v>415</v>
      </c>
      <c r="C34" s="29" t="s">
        <v>327</v>
      </c>
      <c r="D34" s="191">
        <v>0.01</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0.01</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0.04</v>
      </c>
      <c r="BF34" s="16">
        <f t="shared" si="17"/>
        <v>0.05</v>
      </c>
      <c r="BH34" s="171"/>
    </row>
    <row r="35" spans="1:60" ht="20.25" customHeight="1">
      <c r="A35" s="21" t="s">
        <v>416</v>
      </c>
      <c r="B35" s="174" t="s">
        <v>417</v>
      </c>
      <c r="C35" s="29" t="s">
        <v>328</v>
      </c>
      <c r="D35" s="190">
        <v>0.42</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0.42</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0.02</v>
      </c>
      <c r="BF35" s="16">
        <f t="shared" si="17"/>
        <v>0.44</v>
      </c>
      <c r="BH35" s="171"/>
    </row>
    <row r="36" spans="1:60" ht="20.25" customHeight="1">
      <c r="A36" s="21" t="s">
        <v>418</v>
      </c>
      <c r="B36" s="174" t="s">
        <v>419</v>
      </c>
      <c r="C36" s="29" t="s">
        <v>329</v>
      </c>
      <c r="D36" s="190">
        <v>0.11</v>
      </c>
      <c r="E36" s="39">
        <f t="shared" si="15"/>
        <v>0</v>
      </c>
      <c r="F36" s="58"/>
      <c r="G36" s="58"/>
      <c r="H36" s="58"/>
      <c r="I36" s="58"/>
      <c r="J36" s="58"/>
      <c r="K36" s="58"/>
      <c r="L36" s="58"/>
      <c r="M36" s="58"/>
      <c r="N36" s="58"/>
      <c r="O36" s="58"/>
      <c r="P36" s="58"/>
      <c r="Q36" s="47">
        <f t="shared" si="18"/>
        <v>0.1</v>
      </c>
      <c r="R36" s="58"/>
      <c r="S36" s="58"/>
      <c r="T36" s="58"/>
      <c r="U36" s="58"/>
      <c r="V36" s="58"/>
      <c r="W36" s="58">
        <v>0.1</v>
      </c>
      <c r="X36" s="58"/>
      <c r="Y36" s="58"/>
      <c r="Z36" s="47">
        <f>SUM(AA36:AE36,AG36:AK36)</f>
        <v>0</v>
      </c>
      <c r="AA36" s="58"/>
      <c r="AB36" s="58"/>
      <c r="AC36" s="58"/>
      <c r="AD36" s="58"/>
      <c r="AE36" s="58"/>
      <c r="AF36" s="54">
        <f>$D36-$BD36</f>
        <v>9.999999999999995E-3</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0.1</v>
      </c>
      <c r="BE36" s="16">
        <f>AF$60-BD36</f>
        <v>0.1</v>
      </c>
      <c r="BF36" s="16">
        <f t="shared" si="17"/>
        <v>0.21000000000000002</v>
      </c>
      <c r="BH36" s="171"/>
    </row>
    <row r="37" spans="1:60" ht="20.25" customHeight="1">
      <c r="A37" s="21" t="s">
        <v>420</v>
      </c>
      <c r="B37" s="174" t="s">
        <v>421</v>
      </c>
      <c r="C37" s="29" t="s">
        <v>330</v>
      </c>
      <c r="D37" s="190">
        <v>2.56</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2.56</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1.05</v>
      </c>
      <c r="BF37" s="16">
        <f t="shared" si="17"/>
        <v>3.6100000000000003</v>
      </c>
      <c r="BH37" s="171"/>
    </row>
    <row r="38" spans="1:60" ht="20.25" customHeight="1">
      <c r="A38" s="21" t="s">
        <v>422</v>
      </c>
      <c r="B38" s="174" t="s">
        <v>423</v>
      </c>
      <c r="C38" s="29" t="s">
        <v>331</v>
      </c>
      <c r="D38" s="190">
        <v>0.5</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0.5</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0.45</v>
      </c>
      <c r="BF38" s="16">
        <f t="shared" si="17"/>
        <v>0.95</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191">
        <v>0.71</v>
      </c>
      <c r="E41" s="39">
        <f t="shared" si="15"/>
        <v>0</v>
      </c>
      <c r="F41" s="58"/>
      <c r="G41" s="58"/>
      <c r="H41" s="58"/>
      <c r="I41" s="58"/>
      <c r="J41" s="58"/>
      <c r="K41" s="58"/>
      <c r="L41" s="58"/>
      <c r="M41" s="58"/>
      <c r="N41" s="58"/>
      <c r="O41" s="58"/>
      <c r="P41" s="58"/>
      <c r="Q41" s="47">
        <f t="shared" si="18"/>
        <v>0.25</v>
      </c>
      <c r="R41" s="58"/>
      <c r="S41" s="58"/>
      <c r="T41" s="58"/>
      <c r="U41" s="58"/>
      <c r="V41" s="58"/>
      <c r="W41" s="58"/>
      <c r="X41" s="58"/>
      <c r="Y41" s="58"/>
      <c r="Z41" s="47">
        <f>SUM(AA41:AJ41)</f>
        <v>0.25</v>
      </c>
      <c r="AA41" s="58"/>
      <c r="AB41" s="58"/>
      <c r="AC41" s="58"/>
      <c r="AD41" s="58"/>
      <c r="AE41" s="58"/>
      <c r="AF41" s="58"/>
      <c r="AG41" s="58">
        <v>0.25</v>
      </c>
      <c r="AH41" s="58"/>
      <c r="AI41" s="58"/>
      <c r="AJ41" s="58"/>
      <c r="AK41" s="54">
        <f>$D41-$BD41</f>
        <v>0.45999999999999996</v>
      </c>
      <c r="AL41" s="58"/>
      <c r="AM41" s="58"/>
      <c r="AN41" s="58"/>
      <c r="AO41" s="58"/>
      <c r="AP41" s="58"/>
      <c r="AQ41" s="58"/>
      <c r="AR41" s="58"/>
      <c r="AS41" s="58"/>
      <c r="AT41" s="58"/>
      <c r="AU41" s="58"/>
      <c r="AV41" s="58"/>
      <c r="AW41" s="58"/>
      <c r="AX41" s="58"/>
      <c r="AY41" s="58"/>
      <c r="AZ41" s="58"/>
      <c r="BA41" s="58"/>
      <c r="BB41" s="58"/>
      <c r="BC41" s="58"/>
      <c r="BD41" s="16">
        <f t="shared" si="16"/>
        <v>0.25</v>
      </c>
      <c r="BE41" s="16">
        <f>AK$60-BD41</f>
        <v>-0.25</v>
      </c>
      <c r="BF41" s="16">
        <f t="shared" si="17"/>
        <v>0.45999999999999996</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v>
      </c>
      <c r="BF42" s="16">
        <f t="shared" si="17"/>
        <v>0</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0.2</v>
      </c>
      <c r="BF44" s="16">
        <f t="shared" si="17"/>
        <v>0.2</v>
      </c>
      <c r="BH44" s="171"/>
    </row>
    <row r="45" spans="1:60" ht="20.25" customHeight="1">
      <c r="A45" s="21" t="s">
        <v>436</v>
      </c>
      <c r="B45" s="25" t="s">
        <v>437</v>
      </c>
      <c r="C45" s="29" t="s">
        <v>338</v>
      </c>
      <c r="D45" s="190">
        <v>34.86</v>
      </c>
      <c r="E45" s="39">
        <f t="shared" si="15"/>
        <v>0</v>
      </c>
      <c r="F45" s="58"/>
      <c r="G45" s="58"/>
      <c r="H45" s="58"/>
      <c r="I45" s="58"/>
      <c r="J45" s="58"/>
      <c r="K45" s="58"/>
      <c r="L45" s="58"/>
      <c r="M45" s="58"/>
      <c r="N45" s="58"/>
      <c r="O45" s="58"/>
      <c r="P45" s="58"/>
      <c r="Q45" s="47">
        <f>SUM(R45:Z45,AL45:AN45,AP45:BB45)</f>
        <v>0.28000000000000003</v>
      </c>
      <c r="R45" s="58"/>
      <c r="S45" s="58"/>
      <c r="T45" s="58"/>
      <c r="U45" s="58"/>
      <c r="V45" s="58"/>
      <c r="W45" s="58"/>
      <c r="X45" s="58"/>
      <c r="Y45" s="58"/>
      <c r="Z45" s="47">
        <f t="shared" si="19"/>
        <v>0.28000000000000003</v>
      </c>
      <c r="AA45" s="58">
        <v>0.28000000000000003</v>
      </c>
      <c r="AB45" s="58"/>
      <c r="AC45" s="58"/>
      <c r="AD45" s="58"/>
      <c r="AE45" s="58"/>
      <c r="AF45" s="58"/>
      <c r="AG45" s="58"/>
      <c r="AH45" s="58"/>
      <c r="AI45" s="58"/>
      <c r="AJ45" s="58"/>
      <c r="AK45" s="58"/>
      <c r="AL45" s="58"/>
      <c r="AM45" s="58"/>
      <c r="AN45" s="58"/>
      <c r="AO45" s="54">
        <f>$D45-$BD45</f>
        <v>34.58</v>
      </c>
      <c r="AP45" s="58"/>
      <c r="AQ45" s="58"/>
      <c r="AR45" s="58"/>
      <c r="AS45" s="58"/>
      <c r="AT45" s="58"/>
      <c r="AU45" s="58"/>
      <c r="AV45" s="58"/>
      <c r="AW45" s="58"/>
      <c r="AX45" s="58"/>
      <c r="AY45" s="58"/>
      <c r="AZ45" s="58"/>
      <c r="BA45" s="58"/>
      <c r="BB45" s="58"/>
      <c r="BC45" s="58">
        <v>0</v>
      </c>
      <c r="BD45" s="16">
        <f t="shared" si="16"/>
        <v>0.28000000000000003</v>
      </c>
      <c r="BE45" s="16">
        <f>AO$60-BD45</f>
        <v>9.81</v>
      </c>
      <c r="BF45" s="16">
        <f t="shared" si="17"/>
        <v>44.67</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190">
        <v>0.53</v>
      </c>
      <c r="E47" s="39">
        <f t="shared" si="15"/>
        <v>0</v>
      </c>
      <c r="F47" s="58"/>
      <c r="G47" s="58"/>
      <c r="H47" s="58"/>
      <c r="I47" s="58"/>
      <c r="J47" s="58"/>
      <c r="K47" s="58"/>
      <c r="L47" s="58"/>
      <c r="M47" s="58"/>
      <c r="N47" s="58"/>
      <c r="O47" s="58"/>
      <c r="P47" s="58"/>
      <c r="Q47" s="47">
        <f>SUM(R47:Z47,AL47:AP47,AR47:BB47)</f>
        <v>0.05</v>
      </c>
      <c r="R47" s="58"/>
      <c r="S47" s="58">
        <v>0.05</v>
      </c>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0.48000000000000004</v>
      </c>
      <c r="AR47" s="58"/>
      <c r="AS47" s="58"/>
      <c r="AT47" s="58"/>
      <c r="AU47" s="58"/>
      <c r="AV47" s="58"/>
      <c r="AW47" s="58"/>
      <c r="AX47" s="58"/>
      <c r="AY47" s="58"/>
      <c r="AZ47" s="58"/>
      <c r="BA47" s="58"/>
      <c r="BB47" s="58"/>
      <c r="BC47" s="58"/>
      <c r="BD47" s="16">
        <f t="shared" si="16"/>
        <v>0.05</v>
      </c>
      <c r="BE47" s="16">
        <f>AQ$60-BD47</f>
        <v>0.25000000000000006</v>
      </c>
      <c r="BF47" s="16">
        <f t="shared" si="17"/>
        <v>0.78</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191">
        <v>0.98</v>
      </c>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0.98</v>
      </c>
      <c r="AU50" s="58">
        <v>0</v>
      </c>
      <c r="AV50" s="58">
        <v>0</v>
      </c>
      <c r="AW50" s="58">
        <v>0</v>
      </c>
      <c r="AX50" s="58">
        <v>0</v>
      </c>
      <c r="AY50" s="58">
        <v>0</v>
      </c>
      <c r="AZ50" s="58">
        <v>0</v>
      </c>
      <c r="BA50" s="58">
        <v>0</v>
      </c>
      <c r="BB50" s="58">
        <v>0</v>
      </c>
      <c r="BC50" s="58">
        <v>0</v>
      </c>
      <c r="BD50" s="16">
        <f t="shared" si="16"/>
        <v>0</v>
      </c>
      <c r="BE50" s="16">
        <f>AT$60-BD50</f>
        <v>0.1</v>
      </c>
      <c r="BF50" s="16">
        <f t="shared" si="17"/>
        <v>1.08</v>
      </c>
      <c r="BH50" s="171"/>
    </row>
    <row r="51" spans="1:60" ht="25.5">
      <c r="A51" s="21" t="s">
        <v>448</v>
      </c>
      <c r="B51" s="28" t="s">
        <v>449</v>
      </c>
      <c r="C51" s="29" t="s">
        <v>344</v>
      </c>
      <c r="D51" s="190">
        <v>2.27</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2.27</v>
      </c>
      <c r="AV51" s="58">
        <v>0</v>
      </c>
      <c r="AW51" s="58">
        <v>0</v>
      </c>
      <c r="AX51" s="58">
        <v>0</v>
      </c>
      <c r="AY51" s="58">
        <v>0</v>
      </c>
      <c r="AZ51" s="58">
        <v>0</v>
      </c>
      <c r="BA51" s="58">
        <v>0</v>
      </c>
      <c r="BB51" s="58">
        <v>0</v>
      </c>
      <c r="BC51" s="58">
        <v>0</v>
      </c>
      <c r="BD51" s="16">
        <f t="shared" si="16"/>
        <v>0</v>
      </c>
      <c r="BE51" s="16">
        <f>AU$60-BD51</f>
        <v>1.1400000000000001</v>
      </c>
      <c r="BF51" s="16">
        <f t="shared" si="17"/>
        <v>3.41</v>
      </c>
      <c r="BH51" s="171"/>
    </row>
    <row r="52" spans="1:60" ht="20.25" customHeight="1">
      <c r="A52" s="21" t="s">
        <v>450</v>
      </c>
      <c r="B52" s="25" t="s">
        <v>451</v>
      </c>
      <c r="C52" s="29" t="s">
        <v>345</v>
      </c>
      <c r="D52" s="190">
        <v>0.24</v>
      </c>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0.24</v>
      </c>
      <c r="AW52" s="58">
        <v>0</v>
      </c>
      <c r="AX52" s="58">
        <v>0</v>
      </c>
      <c r="AY52" s="58">
        <v>0</v>
      </c>
      <c r="AZ52" s="58">
        <v>0</v>
      </c>
      <c r="BA52" s="58">
        <v>0</v>
      </c>
      <c r="BB52" s="58">
        <v>0</v>
      </c>
      <c r="BC52" s="58">
        <v>0</v>
      </c>
      <c r="BD52" s="16">
        <f t="shared" si="16"/>
        <v>0</v>
      </c>
      <c r="BE52" s="16">
        <f>AV$60-BD52</f>
        <v>0</v>
      </c>
      <c r="BF52" s="16">
        <f t="shared" si="17"/>
        <v>0.24</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71"/>
    </row>
    <row r="55" spans="1:60" ht="20.25" customHeight="1">
      <c r="A55" s="21" t="s">
        <v>456</v>
      </c>
      <c r="B55" s="174" t="s">
        <v>457</v>
      </c>
      <c r="C55" s="29" t="s">
        <v>348</v>
      </c>
      <c r="D55" s="191">
        <v>0.04</v>
      </c>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0.04</v>
      </c>
      <c r="AZ55" s="58"/>
      <c r="BA55" s="58"/>
      <c r="BB55" s="58"/>
      <c r="BC55" s="58"/>
      <c r="BD55" s="16">
        <f t="shared" si="16"/>
        <v>0</v>
      </c>
      <c r="BE55" s="16">
        <f>AY$60-BD55</f>
        <v>0</v>
      </c>
      <c r="BF55" s="16">
        <f t="shared" si="17"/>
        <v>0.04</v>
      </c>
      <c r="BH55" s="171"/>
    </row>
    <row r="56" spans="1:60" ht="20.25" customHeight="1">
      <c r="A56" s="21" t="s">
        <v>458</v>
      </c>
      <c r="B56" s="25" t="s">
        <v>459</v>
      </c>
      <c r="C56" s="29" t="s">
        <v>349</v>
      </c>
      <c r="D56" s="190">
        <v>85.76</v>
      </c>
      <c r="E56" s="39">
        <f t="shared" si="15"/>
        <v>0</v>
      </c>
      <c r="F56" s="58"/>
      <c r="G56" s="58"/>
      <c r="H56" s="58"/>
      <c r="I56" s="58"/>
      <c r="J56" s="58"/>
      <c r="K56" s="58"/>
      <c r="L56" s="58"/>
      <c r="M56" s="58"/>
      <c r="N56" s="58"/>
      <c r="O56" s="58"/>
      <c r="P56" s="58"/>
      <c r="Q56" s="47">
        <f>SUM(R56:Z56,AL56:AY56,BA56:BB56)</f>
        <v>1.6</v>
      </c>
      <c r="R56" s="58"/>
      <c r="S56" s="58"/>
      <c r="T56" s="58"/>
      <c r="U56" s="58"/>
      <c r="V56" s="58"/>
      <c r="W56" s="58"/>
      <c r="X56" s="58"/>
      <c r="Y56" s="58"/>
      <c r="Z56" s="47">
        <f t="shared" si="19"/>
        <v>1.51</v>
      </c>
      <c r="AA56" s="58">
        <v>1.51</v>
      </c>
      <c r="AB56" s="58"/>
      <c r="AC56" s="58"/>
      <c r="AD56" s="58"/>
      <c r="AE56" s="58"/>
      <c r="AF56" s="58"/>
      <c r="AG56" s="58"/>
      <c r="AH56" s="58"/>
      <c r="AI56" s="58"/>
      <c r="AJ56" s="58"/>
      <c r="AK56" s="58"/>
      <c r="AL56" s="58"/>
      <c r="AM56" s="58"/>
      <c r="AN56" s="58"/>
      <c r="AO56" s="58">
        <v>0.09</v>
      </c>
      <c r="AP56" s="58"/>
      <c r="AQ56" s="58"/>
      <c r="AR56" s="58"/>
      <c r="AS56" s="58"/>
      <c r="AT56" s="58"/>
      <c r="AU56" s="58"/>
      <c r="AV56" s="58"/>
      <c r="AW56" s="58"/>
      <c r="AX56" s="58"/>
      <c r="AY56" s="58"/>
      <c r="AZ56" s="54">
        <f>$D56-$BD56</f>
        <v>84.160000000000011</v>
      </c>
      <c r="BA56" s="58"/>
      <c r="BB56" s="58"/>
      <c r="BC56" s="58"/>
      <c r="BD56" s="16">
        <f t="shared" si="16"/>
        <v>1.6</v>
      </c>
      <c r="BE56" s="16">
        <f>AZ$60-BD56</f>
        <v>-1.6</v>
      </c>
      <c r="BF56" s="16">
        <f t="shared" si="17"/>
        <v>84.160000000000011</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v>6.8</v>
      </c>
      <c r="E59" s="39">
        <f t="shared" si="15"/>
        <v>0</v>
      </c>
      <c r="F59" s="59"/>
      <c r="G59" s="59"/>
      <c r="H59" s="59"/>
      <c r="I59" s="59"/>
      <c r="J59" s="59"/>
      <c r="K59" s="59"/>
      <c r="L59" s="59"/>
      <c r="M59" s="59"/>
      <c r="N59" s="59"/>
      <c r="O59" s="59"/>
      <c r="P59" s="59"/>
      <c r="Q59" s="46">
        <f>SUM(R59:Z59,AL59:BB59)</f>
        <v>0</v>
      </c>
      <c r="R59" s="59"/>
      <c r="S59" s="59"/>
      <c r="T59" s="59"/>
      <c r="U59" s="59"/>
      <c r="V59" s="59"/>
      <c r="W59" s="59"/>
      <c r="X59" s="59"/>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6.8</v>
      </c>
      <c r="BD59" s="16">
        <f>SUM(E59,Q59)</f>
        <v>0</v>
      </c>
      <c r="BE59" s="16">
        <f>BC$60-BD59</f>
        <v>0</v>
      </c>
      <c r="BF59" s="16">
        <f t="shared" si="17"/>
        <v>6.8</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39.4</v>
      </c>
      <c r="L60" s="39">
        <f t="shared" si="20"/>
        <v>0</v>
      </c>
      <c r="M60" s="39">
        <f t="shared" si="20"/>
        <v>0</v>
      </c>
      <c r="N60" s="39">
        <f t="shared" si="20"/>
        <v>0</v>
      </c>
      <c r="O60" s="39">
        <f t="shared" si="20"/>
        <v>0</v>
      </c>
      <c r="P60" s="39">
        <f t="shared" si="20"/>
        <v>0</v>
      </c>
      <c r="Q60" s="47">
        <f>SUM(Q9,Q59)</f>
        <v>36.25</v>
      </c>
      <c r="R60" s="47">
        <f t="shared" si="20"/>
        <v>0</v>
      </c>
      <c r="S60" s="47">
        <f t="shared" si="20"/>
        <v>0.05</v>
      </c>
      <c r="T60" s="47">
        <f t="shared" si="20"/>
        <v>0</v>
      </c>
      <c r="U60" s="47">
        <f t="shared" si="20"/>
        <v>0</v>
      </c>
      <c r="V60" s="47">
        <f t="shared" si="20"/>
        <v>0</v>
      </c>
      <c r="W60" s="47">
        <f t="shared" si="20"/>
        <v>1.3200000000000003</v>
      </c>
      <c r="X60" s="47">
        <f t="shared" si="20"/>
        <v>1.66</v>
      </c>
      <c r="Y60" s="47">
        <f t="shared" si="20"/>
        <v>0</v>
      </c>
      <c r="Z60" s="47">
        <f t="shared" si="20"/>
        <v>23.669999999999995</v>
      </c>
      <c r="AA60" s="47">
        <f t="shared" si="20"/>
        <v>18.389999999999997</v>
      </c>
      <c r="AB60" s="47">
        <f t="shared" si="20"/>
        <v>0.89</v>
      </c>
      <c r="AC60" s="47">
        <f t="shared" si="20"/>
        <v>2.63</v>
      </c>
      <c r="AD60" s="47">
        <f t="shared" si="20"/>
        <v>0.04</v>
      </c>
      <c r="AE60" s="47">
        <f t="shared" si="20"/>
        <v>0.02</v>
      </c>
      <c r="AF60" s="47">
        <f t="shared" si="20"/>
        <v>0.2</v>
      </c>
      <c r="AG60" s="47">
        <f t="shared" si="20"/>
        <v>1.05</v>
      </c>
      <c r="AH60" s="47">
        <f t="shared" si="20"/>
        <v>0.45</v>
      </c>
      <c r="AI60" s="47">
        <f t="shared" si="20"/>
        <v>0</v>
      </c>
      <c r="AJ60" s="47">
        <f t="shared" si="20"/>
        <v>0</v>
      </c>
      <c r="AK60" s="47">
        <f t="shared" si="20"/>
        <v>0</v>
      </c>
      <c r="AL60" s="47">
        <f t="shared" si="20"/>
        <v>0</v>
      </c>
      <c r="AM60" s="47">
        <f t="shared" si="20"/>
        <v>0</v>
      </c>
      <c r="AN60" s="47">
        <f t="shared" si="20"/>
        <v>0.2</v>
      </c>
      <c r="AO60" s="47">
        <f t="shared" si="20"/>
        <v>10.09</v>
      </c>
      <c r="AP60" s="47">
        <f t="shared" si="20"/>
        <v>0</v>
      </c>
      <c r="AQ60" s="47">
        <f t="shared" si="20"/>
        <v>0.30000000000000004</v>
      </c>
      <c r="AR60" s="47">
        <f t="shared" si="20"/>
        <v>0</v>
      </c>
      <c r="AS60" s="47">
        <f t="shared" si="20"/>
        <v>0</v>
      </c>
      <c r="AT60" s="47">
        <f t="shared" si="20"/>
        <v>0.1</v>
      </c>
      <c r="AU60" s="47">
        <f t="shared" si="20"/>
        <v>1.1400000000000001</v>
      </c>
      <c r="AV60" s="47">
        <f t="shared" si="20"/>
        <v>0</v>
      </c>
      <c r="AW60" s="47">
        <f t="shared" si="20"/>
        <v>0</v>
      </c>
      <c r="AX60" s="47">
        <f t="shared" si="20"/>
        <v>0</v>
      </c>
      <c r="AY60" s="47">
        <f t="shared" si="20"/>
        <v>0</v>
      </c>
      <c r="AZ60" s="47">
        <f t="shared" si="20"/>
        <v>0</v>
      </c>
      <c r="BA60" s="47">
        <f t="shared" si="20"/>
        <v>0</v>
      </c>
      <c r="BB60" s="47">
        <f t="shared" si="20"/>
        <v>0</v>
      </c>
      <c r="BC60" s="16"/>
      <c r="BD60" s="16">
        <f>SUM(BD9,BD21,BD59)</f>
        <v>36.25</v>
      </c>
      <c r="BE60" s="16"/>
      <c r="BF60" s="16"/>
    </row>
    <row r="61" spans="1:60" s="170" customFormat="1" ht="20.25" customHeight="1">
      <c r="A61" s="183"/>
      <c r="B61" s="184" t="s">
        <v>466</v>
      </c>
      <c r="C61" s="183"/>
      <c r="D61" s="149"/>
      <c r="E61" s="38">
        <f>$D9+E$60-$BD9</f>
        <v>2160.25</v>
      </c>
      <c r="F61" s="38">
        <f>$D10+F$60-$BD10</f>
        <v>120.16</v>
      </c>
      <c r="G61" s="38">
        <f>$D11+G$60-$BD11</f>
        <v>87.54</v>
      </c>
      <c r="H61" s="38">
        <f>$D12+H$60-$BD12</f>
        <v>32.620000000000005</v>
      </c>
      <c r="I61" s="38">
        <f>$D13+I$60-$BD13</f>
        <v>0</v>
      </c>
      <c r="J61" s="38">
        <f>$D14+J$60-$BD14</f>
        <v>323.24</v>
      </c>
      <c r="K61" s="38">
        <f>$D15+K$60-$BD15</f>
        <v>598.55999999999995</v>
      </c>
      <c r="L61" s="38">
        <f>$D16+L$60-$BD16</f>
        <v>0</v>
      </c>
      <c r="M61" s="38">
        <f>$D17+M$60-$BD17</f>
        <v>0</v>
      </c>
      <c r="N61" s="38">
        <f>$D18+N$60-$BD18</f>
        <v>1066.22</v>
      </c>
      <c r="O61" s="38">
        <f>$D19+O$60-$BD19</f>
        <v>52.07</v>
      </c>
      <c r="P61" s="38">
        <f>$D20+P$60-$BD20</f>
        <v>0</v>
      </c>
      <c r="Q61" s="46">
        <f>$D21+Q$60-$BD21</f>
        <v>203.64</v>
      </c>
      <c r="R61" s="46">
        <f>$D22+R$60-$BD22</f>
        <v>0</v>
      </c>
      <c r="S61" s="46">
        <f>$D23+S$60-$BD23</f>
        <v>0.05</v>
      </c>
      <c r="T61" s="46">
        <f>$D24+T$60-$BD24</f>
        <v>0</v>
      </c>
      <c r="U61" s="46">
        <f>$D25+U$60-$BD25</f>
        <v>0</v>
      </c>
      <c r="V61" s="46">
        <f>$D26+V$60-$BD26</f>
        <v>0</v>
      </c>
      <c r="W61" s="46">
        <f>$D27+W$60-$BD27</f>
        <v>1.3200000000000003</v>
      </c>
      <c r="X61" s="46">
        <f>$D28+X$60-$BD28</f>
        <v>1.66</v>
      </c>
      <c r="Y61" s="46">
        <f>$D29+Y$60-$BD29</f>
        <v>0</v>
      </c>
      <c r="Z61" s="46">
        <f>$D30+Z$60-$BD30</f>
        <v>66.03</v>
      </c>
      <c r="AA61" s="46">
        <f>$D31+AA$60-$BD31</f>
        <v>45.959999999999994</v>
      </c>
      <c r="AB61" s="46">
        <f>$D32+AB$60-$BD32</f>
        <v>11.39</v>
      </c>
      <c r="AC61" s="46">
        <f>$D33+AC$60-$BD33</f>
        <v>2.96</v>
      </c>
      <c r="AD61" s="46">
        <f>$D34+AD$60-$BD34</f>
        <v>0.05</v>
      </c>
      <c r="AE61" s="46">
        <f>$D35+AE$60-$BD35</f>
        <v>0.44</v>
      </c>
      <c r="AF61" s="46">
        <f>$D36+AF$60-$BD36</f>
        <v>0.21</v>
      </c>
      <c r="AG61" s="46">
        <f>$D37+AG$60-$BD37</f>
        <v>3.6100000000000003</v>
      </c>
      <c r="AH61" s="46">
        <f>$D38+AH$60-$BD38</f>
        <v>0.95</v>
      </c>
      <c r="AI61" s="46">
        <f>$D39+AI$60-$BD39</f>
        <v>0</v>
      </c>
      <c r="AJ61" s="46">
        <f>$D40+AJ$60-$BD40</f>
        <v>0</v>
      </c>
      <c r="AK61" s="46">
        <f>$D41+AK$60-$BD41</f>
        <v>0.45999999999999996</v>
      </c>
      <c r="AL61" s="46">
        <f>$D42+AL$60-$BD42</f>
        <v>0</v>
      </c>
      <c r="AM61" s="46">
        <f>$D43+AM$60-$BD43</f>
        <v>0</v>
      </c>
      <c r="AN61" s="46">
        <f>$D44+AN$60-$BD44</f>
        <v>0.2</v>
      </c>
      <c r="AO61" s="46">
        <f>$D45+AO$60-$BD45</f>
        <v>44.67</v>
      </c>
      <c r="AP61" s="46">
        <f>$D46+AP$60-$BD46</f>
        <v>0</v>
      </c>
      <c r="AQ61" s="46">
        <f>$D47+AQ$60-$BD47</f>
        <v>0.78</v>
      </c>
      <c r="AR61" s="46">
        <f>$D48+AR$60-$BD48</f>
        <v>0</v>
      </c>
      <c r="AS61" s="46">
        <f>$D49+AS$60-$BD49</f>
        <v>0</v>
      </c>
      <c r="AT61" s="46">
        <f>$D50+AT$60-$BD50</f>
        <v>1.08</v>
      </c>
      <c r="AU61" s="46">
        <f>$D51+AU$60-$BD51</f>
        <v>3.41</v>
      </c>
      <c r="AV61" s="46">
        <f>$D52+AV$60-$BD52</f>
        <v>0.24</v>
      </c>
      <c r="AW61" s="46">
        <f>$D53+AW$60-$BD53</f>
        <v>0</v>
      </c>
      <c r="AX61" s="46">
        <f>$D54+AX$60-$BD54</f>
        <v>0</v>
      </c>
      <c r="AY61" s="46">
        <f>$D55+AY$60-$BD55</f>
        <v>0.04</v>
      </c>
      <c r="AZ61" s="46">
        <f>$D56+AZ$60-$BD56</f>
        <v>84.160000000000011</v>
      </c>
      <c r="BA61" s="46">
        <f>$D57+BA$60-$BD57</f>
        <v>0</v>
      </c>
      <c r="BB61" s="46">
        <f>$D58+BB$60-$BD58</f>
        <v>0</v>
      </c>
      <c r="BC61" s="46">
        <f>$D59+BC$60-$BD59</f>
        <v>6.8</v>
      </c>
      <c r="BD61" s="149"/>
      <c r="BE61" s="149"/>
      <c r="BF61" s="149"/>
    </row>
    <row r="62" spans="1:60" s="185" customFormat="1" ht="12">
      <c r="D62" s="192"/>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93"/>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dimension ref="A1:BH63"/>
  <sheetViews>
    <sheetView showZeros="0" zoomScale="55" zoomScaleNormal="55" workbookViewId="0">
      <selection activeCell="X16" sqref="X16"/>
    </sheetView>
  </sheetViews>
  <sheetFormatPr defaultColWidth="8.109375" defaultRowHeight="15"/>
  <cols>
    <col min="1" max="1" width="4.77734375" style="155" customWidth="1"/>
    <col min="2" max="2" width="33.21875" style="155" customWidth="1"/>
    <col min="3" max="3" width="5.6640625" style="155" customWidth="1"/>
    <col min="4" max="4" width="9.21875" style="155" customWidth="1"/>
    <col min="5" max="5" width="8.5546875" style="155" customWidth="1"/>
    <col min="6" max="6" width="6.33203125" style="155" customWidth="1"/>
    <col min="7" max="7" width="6" style="155" customWidth="1"/>
    <col min="8" max="9" width="4.77734375" style="155" customWidth="1"/>
    <col min="10" max="11" width="6.5546875" style="155" customWidth="1"/>
    <col min="12" max="12" width="8.109375" style="155" customWidth="1"/>
    <col min="13" max="13" width="5.88671875" style="155" customWidth="1"/>
    <col min="14" max="14" width="7.88671875" style="155" bestFit="1"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5" width="4.77734375" style="155" customWidth="1"/>
    <col min="26" max="26" width="7" style="155" bestFit="1" customWidth="1"/>
    <col min="27" max="27" width="5.44140625" style="155" customWidth="1"/>
    <col min="28"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4.21875" style="155" customWidth="1"/>
    <col min="46" max="46" width="5.44140625" style="155" customWidth="1"/>
    <col min="47" max="47" width="5.6640625" style="155" customWidth="1"/>
    <col min="48" max="48" width="4.77734375" style="155" customWidth="1"/>
    <col min="49" max="49" width="5.33203125" style="155" customWidth="1"/>
    <col min="50" max="51" width="5.44140625" style="155" customWidth="1"/>
    <col min="52" max="52" width="7.44140625" style="155" customWidth="1"/>
    <col min="53" max="53" width="5.88671875" style="155" customWidth="1"/>
    <col min="54" max="54" width="3.88671875" style="155" bestFit="1" customWidth="1"/>
    <col min="55" max="55" width="6"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1366</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6" customHeight="1">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12904.75</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12904.750000000002</v>
      </c>
      <c r="BH8" s="171"/>
    </row>
    <row r="9" spans="1:60" s="170" customFormat="1" ht="20.25" customHeight="1">
      <c r="A9" s="172">
        <v>1</v>
      </c>
      <c r="B9" s="173" t="s">
        <v>366</v>
      </c>
      <c r="C9" s="150" t="s">
        <v>302</v>
      </c>
      <c r="D9" s="38">
        <f>SUM(D10,D14:D20)</f>
        <v>12662.87</v>
      </c>
      <c r="E9" s="38">
        <f>SUM(F10,J14,K15,L16,M17,N18,O19,P20,F9,J9:P9)</f>
        <v>12634.3</v>
      </c>
      <c r="F9" s="38">
        <f>SUM(F14,F15,F16,F17,F18,F19,F20)</f>
        <v>0</v>
      </c>
      <c r="G9" s="38">
        <f>SUM(G12:G20)</f>
        <v>0</v>
      </c>
      <c r="H9" s="38">
        <f>SUM(H11,H13:H20)</f>
        <v>0</v>
      </c>
      <c r="I9" s="38">
        <f>SUM(I11:I12,I14:I20)</f>
        <v>0</v>
      </c>
      <c r="J9" s="38">
        <f>SUM(J10,J15,J16,J17,J18,J19,J20)</f>
        <v>0</v>
      </c>
      <c r="K9" s="38">
        <f>SUM(K10,K14,K16,K17,K18,K19,K20)</f>
        <v>108.4</v>
      </c>
      <c r="L9" s="38">
        <f>SUM(L10,L14,L15,L17,L18,L19,L20)</f>
        <v>0</v>
      </c>
      <c r="M9" s="38">
        <f>SUM(M10,M14,M15,M17,M18,M19,M20)</f>
        <v>0</v>
      </c>
      <c r="N9" s="38">
        <f>SUM(N10,N14,N15,N16,N17,N19,N20)</f>
        <v>0</v>
      </c>
      <c r="O9" s="38">
        <f>SUM(O10,O14,O15,O16,O17,O18,O20)</f>
        <v>0</v>
      </c>
      <c r="P9" s="38">
        <f>SUM(P10,P14,P15,P16,P17,P18,P19)</f>
        <v>5</v>
      </c>
      <c r="Q9" s="46">
        <f t="shared" ref="Q9:BF9" si="0">SUM(Q10,Q14,Q15,Q16,Q17,Q18,Q19,Q20)</f>
        <v>28.57</v>
      </c>
      <c r="R9" s="46">
        <f>SUM(R10,R14,R15,R16,R17,R18,R19,R20)</f>
        <v>0</v>
      </c>
      <c r="S9" s="46">
        <f t="shared" si="0"/>
        <v>0</v>
      </c>
      <c r="T9" s="46">
        <f t="shared" si="0"/>
        <v>0</v>
      </c>
      <c r="U9" s="46">
        <f t="shared" si="0"/>
        <v>0</v>
      </c>
      <c r="V9" s="46">
        <f t="shared" si="0"/>
        <v>0</v>
      </c>
      <c r="W9" s="46">
        <f t="shared" si="0"/>
        <v>2.2999999999999998</v>
      </c>
      <c r="X9" s="46">
        <f t="shared" si="0"/>
        <v>1.7</v>
      </c>
      <c r="Y9" s="46">
        <f t="shared" si="0"/>
        <v>0</v>
      </c>
      <c r="Z9" s="46">
        <f t="shared" si="0"/>
        <v>10.119999999999999</v>
      </c>
      <c r="AA9" s="46">
        <f t="shared" si="0"/>
        <v>4.2300000000000004</v>
      </c>
      <c r="AB9" s="46">
        <f t="shared" si="0"/>
        <v>0.51</v>
      </c>
      <c r="AC9" s="46">
        <f t="shared" si="0"/>
        <v>2.63</v>
      </c>
      <c r="AD9" s="46">
        <f t="shared" si="0"/>
        <v>0.02</v>
      </c>
      <c r="AE9" s="46">
        <f t="shared" si="0"/>
        <v>0</v>
      </c>
      <c r="AF9" s="46">
        <f t="shared" si="0"/>
        <v>0</v>
      </c>
      <c r="AG9" s="46">
        <f t="shared" si="0"/>
        <v>0.25</v>
      </c>
      <c r="AH9" s="46">
        <f t="shared" si="0"/>
        <v>0.98</v>
      </c>
      <c r="AI9" s="46">
        <f t="shared" si="0"/>
        <v>0</v>
      </c>
      <c r="AJ9" s="46">
        <f t="shared" si="0"/>
        <v>0</v>
      </c>
      <c r="AK9" s="46">
        <f t="shared" si="0"/>
        <v>1.5</v>
      </c>
      <c r="AL9" s="46">
        <f t="shared" si="0"/>
        <v>0</v>
      </c>
      <c r="AM9" s="46">
        <f t="shared" si="0"/>
        <v>0</v>
      </c>
      <c r="AN9" s="46">
        <f t="shared" si="0"/>
        <v>0.7</v>
      </c>
      <c r="AO9" s="46">
        <f t="shared" si="0"/>
        <v>10.3</v>
      </c>
      <c r="AP9" s="46">
        <f t="shared" si="0"/>
        <v>0</v>
      </c>
      <c r="AQ9" s="46">
        <f t="shared" si="0"/>
        <v>0.7</v>
      </c>
      <c r="AR9" s="46">
        <f t="shared" si="0"/>
        <v>0</v>
      </c>
      <c r="AS9" s="46">
        <f t="shared" si="0"/>
        <v>0</v>
      </c>
      <c r="AT9" s="46">
        <f t="shared" si="0"/>
        <v>0.05</v>
      </c>
      <c r="AU9" s="46">
        <f t="shared" si="0"/>
        <v>2.7</v>
      </c>
      <c r="AV9" s="46">
        <f t="shared" si="0"/>
        <v>0</v>
      </c>
      <c r="AW9" s="46">
        <f t="shared" si="0"/>
        <v>0</v>
      </c>
      <c r="AX9" s="46">
        <f t="shared" si="0"/>
        <v>0</v>
      </c>
      <c r="AY9" s="46">
        <f t="shared" si="0"/>
        <v>0</v>
      </c>
      <c r="AZ9" s="46">
        <f t="shared" si="0"/>
        <v>0</v>
      </c>
      <c r="BA9" s="46">
        <f t="shared" si="0"/>
        <v>0</v>
      </c>
      <c r="BB9" s="46">
        <f t="shared" si="0"/>
        <v>0</v>
      </c>
      <c r="BC9" s="46">
        <f t="shared" si="0"/>
        <v>0</v>
      </c>
      <c r="BD9" s="47">
        <f>SUM(Q9,BC9)</f>
        <v>28.57</v>
      </c>
      <c r="BE9" s="46">
        <f t="shared" si="0"/>
        <v>-28.570000000000022</v>
      </c>
      <c r="BF9" s="46">
        <f t="shared" si="0"/>
        <v>12634.300000000001</v>
      </c>
      <c r="BH9" s="171"/>
    </row>
    <row r="10" spans="1:60" ht="20.25" customHeight="1">
      <c r="A10" s="174" t="s">
        <v>367</v>
      </c>
      <c r="B10" s="21" t="s">
        <v>368</v>
      </c>
      <c r="C10" s="29" t="s">
        <v>303</v>
      </c>
      <c r="D10" s="39">
        <f>SUM(D11:D13)</f>
        <v>89.53</v>
      </c>
      <c r="E10" s="39">
        <f>SUM(J10:P10)</f>
        <v>0</v>
      </c>
      <c r="F10" s="54">
        <f>$D10-$BD10</f>
        <v>87.52</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2.0100000000000002</v>
      </c>
      <c r="R10" s="47">
        <f>SUM(R11:R13)</f>
        <v>0</v>
      </c>
      <c r="S10" s="47">
        <f t="shared" ref="S10:BF10" si="2">SUM(S11:S13)</f>
        <v>0</v>
      </c>
      <c r="T10" s="47">
        <f t="shared" si="2"/>
        <v>0</v>
      </c>
      <c r="U10" s="47">
        <f t="shared" si="2"/>
        <v>0</v>
      </c>
      <c r="V10" s="47">
        <f t="shared" si="2"/>
        <v>0</v>
      </c>
      <c r="W10" s="47">
        <f t="shared" si="2"/>
        <v>0</v>
      </c>
      <c r="X10" s="47">
        <f t="shared" si="2"/>
        <v>0</v>
      </c>
      <c r="Y10" s="47">
        <f t="shared" si="2"/>
        <v>0</v>
      </c>
      <c r="Z10" s="47">
        <f t="shared" si="2"/>
        <v>2.0100000000000002</v>
      </c>
      <c r="AA10" s="47">
        <f t="shared" si="2"/>
        <v>1.32</v>
      </c>
      <c r="AB10" s="47">
        <f t="shared" si="2"/>
        <v>0.46</v>
      </c>
      <c r="AC10" s="47">
        <f t="shared" si="2"/>
        <v>0.23</v>
      </c>
      <c r="AD10" s="47">
        <f t="shared" si="2"/>
        <v>0</v>
      </c>
      <c r="AE10" s="47">
        <f t="shared" si="2"/>
        <v>0</v>
      </c>
      <c r="AF10" s="47">
        <f t="shared" si="2"/>
        <v>0</v>
      </c>
      <c r="AG10" s="47">
        <f t="shared" si="2"/>
        <v>0</v>
      </c>
      <c r="AH10" s="47">
        <f t="shared" si="2"/>
        <v>0</v>
      </c>
      <c r="AI10" s="47">
        <f t="shared" si="2"/>
        <v>0</v>
      </c>
      <c r="AJ10" s="47">
        <f t="shared" si="2"/>
        <v>0</v>
      </c>
      <c r="AK10" s="47">
        <f t="shared" si="2"/>
        <v>0</v>
      </c>
      <c r="AL10" s="47">
        <f t="shared" si="2"/>
        <v>0</v>
      </c>
      <c r="AM10" s="47">
        <f t="shared" si="2"/>
        <v>0</v>
      </c>
      <c r="AN10" s="47">
        <f t="shared" si="2"/>
        <v>0</v>
      </c>
      <c r="AO10" s="47">
        <f t="shared" si="2"/>
        <v>0</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2.0100000000000002</v>
      </c>
      <c r="BE10" s="47">
        <f t="shared" si="2"/>
        <v>-2.0100000000000002</v>
      </c>
      <c r="BF10" s="47">
        <f t="shared" si="2"/>
        <v>87.52000000000001</v>
      </c>
      <c r="BH10" s="171"/>
    </row>
    <row r="11" spans="1:60" ht="20.25" customHeight="1">
      <c r="A11" s="174" t="s">
        <v>369</v>
      </c>
      <c r="B11" s="175" t="s">
        <v>370</v>
      </c>
      <c r="C11" s="29" t="s">
        <v>304</v>
      </c>
      <c r="D11" s="204">
        <v>83.87</v>
      </c>
      <c r="E11" s="39">
        <f>SUM(H11:P11)</f>
        <v>0</v>
      </c>
      <c r="F11" s="58"/>
      <c r="G11" s="54">
        <f>$D11-$BD11</f>
        <v>82.740000000000009</v>
      </c>
      <c r="H11" s="58">
        <v>0</v>
      </c>
      <c r="I11" s="58">
        <v>0</v>
      </c>
      <c r="J11" s="58"/>
      <c r="K11" s="58"/>
      <c r="L11" s="58"/>
      <c r="M11" s="58"/>
      <c r="N11" s="58"/>
      <c r="O11" s="58"/>
      <c r="P11" s="58"/>
      <c r="Q11" s="47">
        <f>SUM(R11:Z11,AL11:BB11)</f>
        <v>1.1300000000000001</v>
      </c>
      <c r="R11" s="58"/>
      <c r="S11" s="58"/>
      <c r="T11" s="58"/>
      <c r="U11" s="58"/>
      <c r="V11" s="58"/>
      <c r="W11" s="58"/>
      <c r="X11" s="58"/>
      <c r="Y11" s="58"/>
      <c r="Z11" s="47">
        <f>SUM(AA11:AK11)</f>
        <v>1.1300000000000001</v>
      </c>
      <c r="AA11" s="58">
        <v>0.44</v>
      </c>
      <c r="AB11" s="58">
        <v>0.46</v>
      </c>
      <c r="AC11" s="58">
        <v>0.23</v>
      </c>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16">
        <f>SUM(E11,Q11,BC11)</f>
        <v>1.1300000000000001</v>
      </c>
      <c r="BE11" s="16">
        <f>G60-BD11</f>
        <v>-1.1300000000000001</v>
      </c>
      <c r="BF11" s="16">
        <f>SUM(D11,BE11)</f>
        <v>82.740000000000009</v>
      </c>
      <c r="BH11" s="171"/>
    </row>
    <row r="12" spans="1:60" ht="20.25" customHeight="1">
      <c r="A12" s="174" t="s">
        <v>371</v>
      </c>
      <c r="B12" s="175" t="s">
        <v>372</v>
      </c>
      <c r="C12" s="29" t="s">
        <v>305</v>
      </c>
      <c r="D12" s="204">
        <v>5.66</v>
      </c>
      <c r="E12" s="39">
        <f>SUM(G12,I12:P12)</f>
        <v>0</v>
      </c>
      <c r="F12" s="58"/>
      <c r="G12" s="58"/>
      <c r="H12" s="54">
        <f>$D12-$BD12</f>
        <v>4.78</v>
      </c>
      <c r="I12" s="58"/>
      <c r="J12" s="58"/>
      <c r="K12" s="58"/>
      <c r="L12" s="58"/>
      <c r="M12" s="58"/>
      <c r="N12" s="58"/>
      <c r="O12" s="58"/>
      <c r="P12" s="58"/>
      <c r="Q12" s="47">
        <f t="shared" ref="Q12:Q17" si="3">SUM(R12:Z12,AL12:BB12)</f>
        <v>0.88</v>
      </c>
      <c r="R12" s="58"/>
      <c r="S12" s="58"/>
      <c r="T12" s="58"/>
      <c r="U12" s="58"/>
      <c r="V12" s="58"/>
      <c r="W12" s="58"/>
      <c r="X12" s="58"/>
      <c r="Y12" s="58"/>
      <c r="Z12" s="47">
        <f t="shared" ref="Z12:Z29" si="4">SUM(AA12:AK12)</f>
        <v>0.88</v>
      </c>
      <c r="AA12" s="58">
        <v>0.88</v>
      </c>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v>0</v>
      </c>
      <c r="BD12" s="16">
        <f t="shared" ref="BD12:BD20" si="5">SUM(E12,Q12,BC12)</f>
        <v>0.88</v>
      </c>
      <c r="BE12" s="16">
        <f>H60-BD12</f>
        <v>-0.88</v>
      </c>
      <c r="BF12" s="16">
        <f t="shared" ref="BF12:BF20" si="6">SUM(D12,BE12)</f>
        <v>4.78</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204">
        <v>80.64</v>
      </c>
      <c r="E14" s="39">
        <f>SUM(F14:G14,K14:P14)</f>
        <v>0</v>
      </c>
      <c r="F14" s="58"/>
      <c r="G14" s="58"/>
      <c r="H14" s="58"/>
      <c r="I14" s="58"/>
      <c r="J14" s="54">
        <f>$D14-$BD14</f>
        <v>78.28</v>
      </c>
      <c r="K14" s="58"/>
      <c r="L14" s="58"/>
      <c r="M14" s="58"/>
      <c r="N14" s="58"/>
      <c r="O14" s="58"/>
      <c r="P14" s="58"/>
      <c r="Q14" s="47">
        <f t="shared" si="3"/>
        <v>2.36</v>
      </c>
      <c r="R14" s="58"/>
      <c r="S14" s="58"/>
      <c r="T14" s="58"/>
      <c r="U14" s="58"/>
      <c r="V14" s="58"/>
      <c r="W14" s="58"/>
      <c r="X14" s="58"/>
      <c r="Y14" s="58"/>
      <c r="Z14" s="47">
        <f t="shared" si="4"/>
        <v>1.4</v>
      </c>
      <c r="AA14" s="58">
        <v>1</v>
      </c>
      <c r="AB14" s="58"/>
      <c r="AC14" s="58">
        <v>0.4</v>
      </c>
      <c r="AD14" s="58"/>
      <c r="AE14" s="58"/>
      <c r="AF14" s="58"/>
      <c r="AG14" s="58"/>
      <c r="AH14" s="58"/>
      <c r="AI14" s="58"/>
      <c r="AJ14" s="58"/>
      <c r="AK14" s="58"/>
      <c r="AL14" s="58"/>
      <c r="AM14" s="58"/>
      <c r="AN14" s="58"/>
      <c r="AO14" s="58">
        <v>0.96</v>
      </c>
      <c r="AP14" s="58"/>
      <c r="AQ14" s="58"/>
      <c r="AR14" s="58"/>
      <c r="AS14" s="58"/>
      <c r="AT14" s="58"/>
      <c r="AU14" s="58"/>
      <c r="AV14" s="58"/>
      <c r="AW14" s="58"/>
      <c r="AX14" s="58"/>
      <c r="AY14" s="58"/>
      <c r="AZ14" s="58"/>
      <c r="BA14" s="58"/>
      <c r="BB14" s="58"/>
      <c r="BC14" s="58">
        <v>0</v>
      </c>
      <c r="BD14" s="16">
        <f t="shared" si="5"/>
        <v>2.36</v>
      </c>
      <c r="BE14" s="16">
        <f>J60-BD14</f>
        <v>-2.36</v>
      </c>
      <c r="BF14" s="16">
        <f t="shared" si="6"/>
        <v>78.28</v>
      </c>
      <c r="BH14" s="171"/>
    </row>
    <row r="15" spans="1:60" ht="20.25" customHeight="1">
      <c r="A15" s="21" t="s">
        <v>377</v>
      </c>
      <c r="B15" s="25" t="s">
        <v>378</v>
      </c>
      <c r="C15" s="29" t="s">
        <v>308</v>
      </c>
      <c r="D15" s="204">
        <v>737.91</v>
      </c>
      <c r="E15" s="39">
        <f>SUM(F15:J15,L15:P15)</f>
        <v>4</v>
      </c>
      <c r="F15" s="58"/>
      <c r="G15" s="58"/>
      <c r="H15" s="58"/>
      <c r="I15" s="58"/>
      <c r="J15" s="58"/>
      <c r="K15" s="54">
        <f>$D15-$BD15</f>
        <v>724.73</v>
      </c>
      <c r="L15" s="58"/>
      <c r="M15" s="58"/>
      <c r="N15" s="58"/>
      <c r="O15" s="58"/>
      <c r="P15" s="58">
        <v>4</v>
      </c>
      <c r="Q15" s="47">
        <f t="shared" si="3"/>
        <v>9.18</v>
      </c>
      <c r="R15" s="58"/>
      <c r="S15" s="58"/>
      <c r="T15" s="58"/>
      <c r="U15" s="58"/>
      <c r="V15" s="58"/>
      <c r="W15" s="58">
        <v>1.1000000000000001</v>
      </c>
      <c r="X15" s="58">
        <v>1.5</v>
      </c>
      <c r="Y15" s="58"/>
      <c r="Z15" s="47">
        <f t="shared" si="4"/>
        <v>2.5300000000000002</v>
      </c>
      <c r="AA15" s="58">
        <v>0.76</v>
      </c>
      <c r="AB15" s="58"/>
      <c r="AC15" s="58">
        <v>1.3</v>
      </c>
      <c r="AD15" s="58">
        <v>0.02</v>
      </c>
      <c r="AE15" s="58"/>
      <c r="AF15" s="58"/>
      <c r="AG15" s="58">
        <v>0.25</v>
      </c>
      <c r="AH15" s="58">
        <v>0.2</v>
      </c>
      <c r="AI15" s="58"/>
      <c r="AJ15" s="58"/>
      <c r="AK15" s="58"/>
      <c r="AL15" s="58"/>
      <c r="AM15" s="58"/>
      <c r="AN15" s="58"/>
      <c r="AO15" s="58">
        <v>3.3</v>
      </c>
      <c r="AP15" s="58"/>
      <c r="AQ15" s="58">
        <v>0.7</v>
      </c>
      <c r="AR15" s="58"/>
      <c r="AS15" s="58"/>
      <c r="AT15" s="58">
        <v>0.05</v>
      </c>
      <c r="AU15" s="58"/>
      <c r="AV15" s="58"/>
      <c r="AW15" s="58"/>
      <c r="AX15" s="58"/>
      <c r="AY15" s="58"/>
      <c r="AZ15" s="58"/>
      <c r="BA15" s="58"/>
      <c r="BB15" s="58"/>
      <c r="BC15" s="58">
        <v>0</v>
      </c>
      <c r="BD15" s="16">
        <f t="shared" si="5"/>
        <v>13.18</v>
      </c>
      <c r="BE15" s="16">
        <f>K60-BD15</f>
        <v>95.22</v>
      </c>
      <c r="BF15" s="16">
        <f t="shared" si="6"/>
        <v>833.13</v>
      </c>
      <c r="BH15" s="171"/>
    </row>
    <row r="16" spans="1:60" ht="20.25" customHeight="1">
      <c r="A16" s="21" t="s">
        <v>379</v>
      </c>
      <c r="B16" s="21" t="s">
        <v>380</v>
      </c>
      <c r="C16" s="176" t="s">
        <v>309</v>
      </c>
      <c r="D16" s="205">
        <v>3100.09</v>
      </c>
      <c r="E16" s="39">
        <f>SUM(F16:K16,M16:P16)</f>
        <v>0</v>
      </c>
      <c r="F16" s="58"/>
      <c r="G16" s="58"/>
      <c r="H16" s="58"/>
      <c r="I16" s="58"/>
      <c r="J16" s="58"/>
      <c r="K16" s="58"/>
      <c r="L16" s="54">
        <f>$D16-$BD16</f>
        <v>3098.94</v>
      </c>
      <c r="M16" s="58"/>
      <c r="N16" s="58"/>
      <c r="O16" s="58"/>
      <c r="P16" s="58"/>
      <c r="Q16" s="47">
        <f t="shared" si="3"/>
        <v>1.1499999999999999</v>
      </c>
      <c r="R16" s="58"/>
      <c r="S16" s="58"/>
      <c r="T16" s="58"/>
      <c r="U16" s="58"/>
      <c r="V16" s="58"/>
      <c r="W16" s="58"/>
      <c r="X16" s="58"/>
      <c r="Y16" s="58"/>
      <c r="Z16" s="47">
        <f t="shared" si="4"/>
        <v>1.1499999999999999</v>
      </c>
      <c r="AA16" s="58">
        <v>1.1499999999999999</v>
      </c>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1.1499999999999999</v>
      </c>
      <c r="BE16" s="16">
        <f>L60-BD16</f>
        <v>-1.1499999999999999</v>
      </c>
      <c r="BF16" s="16">
        <f t="shared" si="6"/>
        <v>3098.94</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205">
        <v>8634.42</v>
      </c>
      <c r="E18" s="39">
        <f>SUM(F18:M18,O18:P18)</f>
        <v>109.4</v>
      </c>
      <c r="F18" s="58"/>
      <c r="G18" s="58"/>
      <c r="H18" s="58"/>
      <c r="I18" s="58"/>
      <c r="J18" s="58"/>
      <c r="K18" s="58">
        <v>108.4</v>
      </c>
      <c r="L18" s="58"/>
      <c r="M18" s="58"/>
      <c r="N18" s="54">
        <f>$D18-$BD18</f>
        <v>8512.15</v>
      </c>
      <c r="O18" s="58"/>
      <c r="P18" s="58">
        <v>1</v>
      </c>
      <c r="Q18" s="47">
        <f>SUM(R18:Z18,AL18:BB18)</f>
        <v>12.870000000000001</v>
      </c>
      <c r="R18" s="58"/>
      <c r="S18" s="58"/>
      <c r="T18" s="58"/>
      <c r="U18" s="58"/>
      <c r="V18" s="58"/>
      <c r="W18" s="58">
        <v>1.2</v>
      </c>
      <c r="X18" s="58">
        <v>0.2</v>
      </c>
      <c r="Y18" s="58"/>
      <c r="Z18" s="47">
        <f t="shared" si="4"/>
        <v>2.83</v>
      </c>
      <c r="AA18" s="58"/>
      <c r="AB18" s="58">
        <v>0.05</v>
      </c>
      <c r="AC18" s="58">
        <v>0.7</v>
      </c>
      <c r="AD18" s="58"/>
      <c r="AE18" s="58"/>
      <c r="AF18" s="58"/>
      <c r="AG18" s="58"/>
      <c r="AH18" s="58">
        <v>0.57999999999999996</v>
      </c>
      <c r="AI18" s="58"/>
      <c r="AJ18" s="58"/>
      <c r="AK18" s="58">
        <v>1.5</v>
      </c>
      <c r="AL18" s="58"/>
      <c r="AM18" s="58"/>
      <c r="AN18" s="58">
        <v>0.7</v>
      </c>
      <c r="AO18" s="58">
        <v>5.24</v>
      </c>
      <c r="AP18" s="58"/>
      <c r="AQ18" s="58"/>
      <c r="AR18" s="58"/>
      <c r="AS18" s="58"/>
      <c r="AT18" s="58"/>
      <c r="AU18" s="58">
        <v>2.7</v>
      </c>
      <c r="AV18" s="58"/>
      <c r="AW18" s="58"/>
      <c r="AX18" s="58"/>
      <c r="AY18" s="58"/>
      <c r="AZ18" s="58"/>
      <c r="BA18" s="58"/>
      <c r="BB18" s="58"/>
      <c r="BC18" s="58">
        <v>0</v>
      </c>
      <c r="BD18" s="16">
        <f t="shared" si="5"/>
        <v>122.27000000000001</v>
      </c>
      <c r="BE18" s="16">
        <f>N60-BD18</f>
        <v>-122.27000000000001</v>
      </c>
      <c r="BF18" s="16">
        <f t="shared" si="6"/>
        <v>8512.15</v>
      </c>
      <c r="BH18" s="171"/>
    </row>
    <row r="19" spans="1:60" ht="20.25" customHeight="1">
      <c r="A19" s="25" t="s">
        <v>385</v>
      </c>
      <c r="B19" s="174" t="s">
        <v>386</v>
      </c>
      <c r="C19" s="29" t="s">
        <v>312</v>
      </c>
      <c r="D19" s="205">
        <v>20.28</v>
      </c>
      <c r="E19" s="39">
        <f>SUM(F19:N19,P19)</f>
        <v>0</v>
      </c>
      <c r="F19" s="58"/>
      <c r="G19" s="58"/>
      <c r="H19" s="58"/>
      <c r="I19" s="58"/>
      <c r="J19" s="58"/>
      <c r="K19" s="58"/>
      <c r="L19" s="58"/>
      <c r="M19" s="58"/>
      <c r="N19" s="58"/>
      <c r="O19" s="54">
        <f>$D19-$BD19</f>
        <v>19.28</v>
      </c>
      <c r="P19" s="58"/>
      <c r="Q19" s="47">
        <f>SUM(R19:Z19,AL19:BB19)</f>
        <v>1</v>
      </c>
      <c r="R19" s="58"/>
      <c r="S19" s="58"/>
      <c r="T19" s="58"/>
      <c r="U19" s="58"/>
      <c r="V19" s="58"/>
      <c r="W19" s="58"/>
      <c r="X19" s="58"/>
      <c r="Y19" s="58"/>
      <c r="Z19" s="47">
        <f t="shared" si="4"/>
        <v>0.2</v>
      </c>
      <c r="AA19" s="58"/>
      <c r="AB19" s="58"/>
      <c r="AC19" s="58"/>
      <c r="AD19" s="58"/>
      <c r="AE19" s="58"/>
      <c r="AF19" s="58"/>
      <c r="AG19" s="58"/>
      <c r="AH19" s="58">
        <v>0.2</v>
      </c>
      <c r="AI19" s="58"/>
      <c r="AJ19" s="58"/>
      <c r="AK19" s="58"/>
      <c r="AL19" s="58"/>
      <c r="AM19" s="58"/>
      <c r="AN19" s="58"/>
      <c r="AO19" s="58">
        <v>0.8</v>
      </c>
      <c r="AP19" s="58"/>
      <c r="AQ19" s="58"/>
      <c r="AR19" s="58"/>
      <c r="AS19" s="58"/>
      <c r="AT19" s="58"/>
      <c r="AU19" s="58"/>
      <c r="AV19" s="58"/>
      <c r="AW19" s="58"/>
      <c r="AX19" s="58"/>
      <c r="AY19" s="58"/>
      <c r="AZ19" s="58"/>
      <c r="BA19" s="58"/>
      <c r="BB19" s="58"/>
      <c r="BC19" s="58">
        <v>0</v>
      </c>
      <c r="BD19" s="16">
        <f t="shared" si="5"/>
        <v>1</v>
      </c>
      <c r="BE19" s="16">
        <f>O60-BD19</f>
        <v>-1</v>
      </c>
      <c r="BF19" s="16">
        <f t="shared" si="6"/>
        <v>19.28</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5</v>
      </c>
      <c r="BF20" s="16">
        <f t="shared" si="6"/>
        <v>5</v>
      </c>
      <c r="BH20" s="171"/>
    </row>
    <row r="21" spans="1:60" s="170" customFormat="1" ht="20.25" customHeight="1">
      <c r="A21" s="172">
        <v>2</v>
      </c>
      <c r="B21" s="173" t="s">
        <v>389</v>
      </c>
      <c r="C21" s="150" t="s">
        <v>314</v>
      </c>
      <c r="D21" s="38">
        <f>SUM(D22:D30,D42:D58)</f>
        <v>241.88</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241.88</v>
      </c>
      <c r="R21" s="46">
        <f>SUM(R23:R30,R42:R58)</f>
        <v>0</v>
      </c>
      <c r="S21" s="46">
        <f>SUM(S22,S24:S30,S42:S58)</f>
        <v>0.1</v>
      </c>
      <c r="T21" s="46">
        <f>SUM(T22:T23,T25:T30,T42:T58)</f>
        <v>0</v>
      </c>
      <c r="U21" s="46">
        <f>SUM(U22:U24,U26:U30,U42:U58)</f>
        <v>0</v>
      </c>
      <c r="V21" s="46">
        <f>SUM(V22:V25,V27:V30,V42:V58)</f>
        <v>0</v>
      </c>
      <c r="W21" s="46">
        <f>SUM(W22:W26,W28:W30,W42:W58)</f>
        <v>0</v>
      </c>
      <c r="X21" s="46">
        <f>SUM(X22:X27,X29:X30,X42:X58)</f>
        <v>0</v>
      </c>
      <c r="Y21" s="46">
        <f>SUM(Y22:Y28,Y30,Y42:Y58)</f>
        <v>0</v>
      </c>
      <c r="Z21" s="47">
        <f t="shared" si="4"/>
        <v>0</v>
      </c>
      <c r="AA21" s="46">
        <f t="shared" ref="AA21:AK21" si="8">SUM(AA22:AA30,AA42:AA58)</f>
        <v>0</v>
      </c>
      <c r="AB21" s="46">
        <f t="shared" si="8"/>
        <v>0</v>
      </c>
      <c r="AC21" s="46">
        <f t="shared" si="8"/>
        <v>0</v>
      </c>
      <c r="AD21" s="46">
        <f t="shared" si="8"/>
        <v>0</v>
      </c>
      <c r="AE21" s="46">
        <f t="shared" si="8"/>
        <v>0</v>
      </c>
      <c r="AF21" s="46">
        <f t="shared" si="8"/>
        <v>0</v>
      </c>
      <c r="AG21" s="46">
        <f t="shared" si="8"/>
        <v>0</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28.57</v>
      </c>
      <c r="BF21" s="149">
        <f>SUM(BF22:BF30,BF42:BF58)</f>
        <v>270.45</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206">
        <v>0.22</v>
      </c>
      <c r="E27" s="39">
        <f t="shared" si="10"/>
        <v>0</v>
      </c>
      <c r="F27" s="58"/>
      <c r="G27" s="58"/>
      <c r="H27" s="58"/>
      <c r="I27" s="58"/>
      <c r="J27" s="58"/>
      <c r="K27" s="58"/>
      <c r="L27" s="58"/>
      <c r="M27" s="58"/>
      <c r="N27" s="58"/>
      <c r="O27" s="58"/>
      <c r="P27" s="58"/>
      <c r="Q27" s="47">
        <f>SUM(R27:V27,X27:Z27,AL27:BB27)</f>
        <v>0</v>
      </c>
      <c r="R27" s="58"/>
      <c r="S27" s="58"/>
      <c r="T27" s="58"/>
      <c r="U27" s="58"/>
      <c r="V27" s="58"/>
      <c r="W27" s="54">
        <f>$D27-$BD27</f>
        <v>0.22</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2.2999999999999998</v>
      </c>
      <c r="BF27" s="16">
        <f t="shared" si="9"/>
        <v>2.52</v>
      </c>
      <c r="BH27" s="171"/>
    </row>
    <row r="28" spans="1:60" ht="20.25" customHeight="1">
      <c r="A28" s="21" t="s">
        <v>402</v>
      </c>
      <c r="B28" s="25" t="s">
        <v>403</v>
      </c>
      <c r="C28" s="29" t="s">
        <v>321</v>
      </c>
      <c r="D28" s="206">
        <v>0.66</v>
      </c>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0.66</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1.7</v>
      </c>
      <c r="BF28" s="16">
        <f t="shared" si="9"/>
        <v>2.36</v>
      </c>
      <c r="BH28" s="171"/>
    </row>
    <row r="29" spans="1:60" ht="20.25" customHeight="1">
      <c r="A29" s="21" t="s">
        <v>404</v>
      </c>
      <c r="B29" s="25" t="s">
        <v>405</v>
      </c>
      <c r="C29" s="29" t="s">
        <v>322</v>
      </c>
      <c r="D29" s="58"/>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0</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0</v>
      </c>
      <c r="BF29" s="16">
        <f t="shared" si="9"/>
        <v>0</v>
      </c>
      <c r="BH29" s="171"/>
    </row>
    <row r="30" spans="1:60" ht="25.5">
      <c r="A30" s="21" t="s">
        <v>406</v>
      </c>
      <c r="B30" s="22" t="s">
        <v>407</v>
      </c>
      <c r="C30" s="23" t="s">
        <v>323</v>
      </c>
      <c r="D30" s="39">
        <f>SUM(D31:D41)</f>
        <v>60.690000000000005</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v>
      </c>
      <c r="R30" s="47">
        <f>SUM(R31:R41)</f>
        <v>0</v>
      </c>
      <c r="S30" s="47">
        <f t="shared" ref="S30:Y30" si="13">SUM(S31:S41)</f>
        <v>0</v>
      </c>
      <c r="T30" s="47">
        <f t="shared" si="13"/>
        <v>0</v>
      </c>
      <c r="U30" s="47">
        <f t="shared" si="13"/>
        <v>0</v>
      </c>
      <c r="V30" s="47">
        <f t="shared" si="13"/>
        <v>0</v>
      </c>
      <c r="W30" s="47">
        <f t="shared" si="13"/>
        <v>0</v>
      </c>
      <c r="X30" s="47">
        <f t="shared" si="13"/>
        <v>0</v>
      </c>
      <c r="Y30" s="47">
        <f t="shared" si="13"/>
        <v>0</v>
      </c>
      <c r="Z30" s="54">
        <f>$D30-$BD30</f>
        <v>60.690000000000005</v>
      </c>
      <c r="AA30" s="47">
        <f>SUM(AA32:AA41)</f>
        <v>0</v>
      </c>
      <c r="AB30" s="47">
        <f>SUM(AB31,AB33:AB41)</f>
        <v>0</v>
      </c>
      <c r="AC30" s="47">
        <f>SUM(AC31:AC32,AC34:AC41)</f>
        <v>0</v>
      </c>
      <c r="AD30" s="47">
        <f>SUM(AD31:AD33,AD35:AD41)</f>
        <v>0</v>
      </c>
      <c r="AE30" s="47">
        <f>SUM(AE31:AE34,AE36:AE41)</f>
        <v>0</v>
      </c>
      <c r="AF30" s="47">
        <f>SUM(AF31:AF35,AF37:AF41)</f>
        <v>0</v>
      </c>
      <c r="AG30" s="47">
        <f>SUM(AG31:AG36,AG38:AG41)</f>
        <v>0</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v>
      </c>
      <c r="BE30" s="16">
        <f>Z60-BD30</f>
        <v>10.119999999999999</v>
      </c>
      <c r="BF30" s="16">
        <f>SUM(BF31:BF41)</f>
        <v>70.809999999999988</v>
      </c>
      <c r="BH30" s="171"/>
    </row>
    <row r="31" spans="1:60" ht="20.25" customHeight="1">
      <c r="A31" s="21" t="s">
        <v>408</v>
      </c>
      <c r="B31" s="25" t="s">
        <v>409</v>
      </c>
      <c r="C31" s="29" t="s">
        <v>324</v>
      </c>
      <c r="D31" s="58">
        <v>54.46</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54.46</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4.2300000000000004</v>
      </c>
      <c r="BF31" s="16">
        <f t="shared" ref="BF31:BF59" si="17">SUM(D31,BE31)</f>
        <v>58.69</v>
      </c>
      <c r="BH31" s="171"/>
    </row>
    <row r="32" spans="1:60" ht="20.25" customHeight="1">
      <c r="A32" s="21" t="s">
        <v>410</v>
      </c>
      <c r="B32" s="174" t="s">
        <v>411</v>
      </c>
      <c r="C32" s="179" t="s">
        <v>325</v>
      </c>
      <c r="D32" s="58">
        <v>0.54</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0.54</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0.51</v>
      </c>
      <c r="BF32" s="16">
        <f t="shared" si="17"/>
        <v>1.05</v>
      </c>
      <c r="BH32" s="171"/>
    </row>
    <row r="33" spans="1:60" ht="20.25" customHeight="1">
      <c r="A33" s="21" t="s">
        <v>412</v>
      </c>
      <c r="B33" s="174" t="s">
        <v>413</v>
      </c>
      <c r="C33" s="29" t="s">
        <v>326</v>
      </c>
      <c r="D33" s="206">
        <v>0.03</v>
      </c>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0.03</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2.63</v>
      </c>
      <c r="BF33" s="16">
        <f t="shared" si="17"/>
        <v>2.6599999999999997</v>
      </c>
      <c r="BH33" s="171"/>
    </row>
    <row r="34" spans="1:60" ht="20.25" customHeight="1">
      <c r="A34" s="21" t="s">
        <v>414</v>
      </c>
      <c r="B34" s="174" t="s">
        <v>415</v>
      </c>
      <c r="C34" s="29" t="s">
        <v>327</v>
      </c>
      <c r="D34" s="207">
        <v>0.03</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0.03</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0.02</v>
      </c>
      <c r="BF34" s="16">
        <f t="shared" si="17"/>
        <v>0.05</v>
      </c>
      <c r="BH34" s="171"/>
    </row>
    <row r="35" spans="1:60" ht="20.25" customHeight="1">
      <c r="A35" s="21" t="s">
        <v>416</v>
      </c>
      <c r="B35" s="174" t="s">
        <v>417</v>
      </c>
      <c r="C35" s="29" t="s">
        <v>328</v>
      </c>
      <c r="D35" s="206">
        <v>0.57999999999999996</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0.57999999999999996</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v>
      </c>
      <c r="BF35" s="16">
        <f t="shared" si="17"/>
        <v>0.57999999999999996</v>
      </c>
      <c r="BH35" s="171"/>
    </row>
    <row r="36" spans="1:60" ht="20.25" customHeight="1">
      <c r="A36" s="21" t="s">
        <v>418</v>
      </c>
      <c r="B36" s="174" t="s">
        <v>419</v>
      </c>
      <c r="C36" s="29" t="s">
        <v>329</v>
      </c>
      <c r="D36" s="206">
        <v>0.42</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0.42</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0.42</v>
      </c>
      <c r="BH36" s="171"/>
    </row>
    <row r="37" spans="1:60" ht="20.25" customHeight="1">
      <c r="A37" s="21" t="s">
        <v>420</v>
      </c>
      <c r="B37" s="174" t="s">
        <v>421</v>
      </c>
      <c r="C37" s="29" t="s">
        <v>330</v>
      </c>
      <c r="D37" s="206">
        <v>3.59</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3.59</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0.25</v>
      </c>
      <c r="BF37" s="16">
        <f t="shared" si="17"/>
        <v>3.84</v>
      </c>
      <c r="BH37" s="171"/>
    </row>
    <row r="38" spans="1:60" ht="20.25" customHeight="1">
      <c r="A38" s="21" t="s">
        <v>422</v>
      </c>
      <c r="B38" s="174" t="s">
        <v>423</v>
      </c>
      <c r="C38" s="29" t="s">
        <v>331</v>
      </c>
      <c r="D38" s="206">
        <v>0.79</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0.79</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0.98</v>
      </c>
      <c r="BF38" s="16">
        <f t="shared" si="17"/>
        <v>1.77</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207">
        <v>0.25</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0.25</v>
      </c>
      <c r="AL41" s="58"/>
      <c r="AM41" s="58"/>
      <c r="AN41" s="58"/>
      <c r="AO41" s="58"/>
      <c r="AP41" s="58"/>
      <c r="AQ41" s="58"/>
      <c r="AR41" s="58"/>
      <c r="AS41" s="58"/>
      <c r="AT41" s="58"/>
      <c r="AU41" s="58"/>
      <c r="AV41" s="58"/>
      <c r="AW41" s="58"/>
      <c r="AX41" s="58"/>
      <c r="AY41" s="58"/>
      <c r="AZ41" s="58"/>
      <c r="BA41" s="58"/>
      <c r="BB41" s="58"/>
      <c r="BC41" s="58"/>
      <c r="BD41" s="16">
        <f t="shared" si="16"/>
        <v>0</v>
      </c>
      <c r="BE41" s="16">
        <f>AK$60-BD41</f>
        <v>1.5</v>
      </c>
      <c r="BF41" s="16">
        <f t="shared" si="17"/>
        <v>1.75</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v>
      </c>
      <c r="BF42" s="16">
        <f t="shared" si="17"/>
        <v>0</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0.7</v>
      </c>
      <c r="BF44" s="16">
        <f t="shared" si="17"/>
        <v>0.7</v>
      </c>
      <c r="BH44" s="171"/>
    </row>
    <row r="45" spans="1:60" ht="20.25" customHeight="1">
      <c r="A45" s="21" t="s">
        <v>436</v>
      </c>
      <c r="B45" s="25" t="s">
        <v>437</v>
      </c>
      <c r="C45" s="29" t="s">
        <v>338</v>
      </c>
      <c r="D45" s="206">
        <v>49.39</v>
      </c>
      <c r="E45" s="39">
        <f t="shared" si="15"/>
        <v>0</v>
      </c>
      <c r="F45" s="58"/>
      <c r="G45" s="58"/>
      <c r="H45" s="58"/>
      <c r="I45" s="58"/>
      <c r="J45" s="58"/>
      <c r="K45" s="58"/>
      <c r="L45" s="58"/>
      <c r="M45" s="58"/>
      <c r="N45" s="58"/>
      <c r="O45" s="58"/>
      <c r="P45" s="58"/>
      <c r="Q45" s="47">
        <f>SUM(R45:Z45,AL45:AN45,AP45:BB45)</f>
        <v>0</v>
      </c>
      <c r="R45" s="58"/>
      <c r="S45" s="58"/>
      <c r="T45" s="58"/>
      <c r="U45" s="58"/>
      <c r="V45" s="58"/>
      <c r="W45" s="58"/>
      <c r="X45" s="58"/>
      <c r="Y45" s="58"/>
      <c r="Z45" s="47">
        <f t="shared" si="19"/>
        <v>0</v>
      </c>
      <c r="AA45" s="58"/>
      <c r="AB45" s="58"/>
      <c r="AC45" s="58"/>
      <c r="AD45" s="58"/>
      <c r="AE45" s="58"/>
      <c r="AF45" s="58"/>
      <c r="AG45" s="58"/>
      <c r="AH45" s="58"/>
      <c r="AI45" s="58"/>
      <c r="AJ45" s="58"/>
      <c r="AK45" s="58"/>
      <c r="AL45" s="58"/>
      <c r="AM45" s="58"/>
      <c r="AN45" s="58"/>
      <c r="AO45" s="54">
        <f>$D45-$BD45</f>
        <v>49.39</v>
      </c>
      <c r="AP45" s="58"/>
      <c r="AQ45" s="58"/>
      <c r="AR45" s="58"/>
      <c r="AS45" s="58"/>
      <c r="AT45" s="58"/>
      <c r="AU45" s="58"/>
      <c r="AV45" s="58"/>
      <c r="AW45" s="58"/>
      <c r="AX45" s="58"/>
      <c r="AY45" s="58"/>
      <c r="AZ45" s="58"/>
      <c r="BA45" s="58"/>
      <c r="BB45" s="58"/>
      <c r="BC45" s="58">
        <v>0</v>
      </c>
      <c r="BD45" s="16">
        <f t="shared" si="16"/>
        <v>0</v>
      </c>
      <c r="BE45" s="16">
        <f>AO$60-BD45</f>
        <v>10.3</v>
      </c>
      <c r="BF45" s="16">
        <f t="shared" si="17"/>
        <v>59.69</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206">
        <v>0.85</v>
      </c>
      <c r="E47" s="39">
        <f t="shared" si="15"/>
        <v>0</v>
      </c>
      <c r="F47" s="58"/>
      <c r="G47" s="58"/>
      <c r="H47" s="58"/>
      <c r="I47" s="58"/>
      <c r="J47" s="58"/>
      <c r="K47" s="58"/>
      <c r="L47" s="58"/>
      <c r="M47" s="58"/>
      <c r="N47" s="58"/>
      <c r="O47" s="58"/>
      <c r="P47" s="58"/>
      <c r="Q47" s="47">
        <f>SUM(R47:Z47,AL47:AP47,AR47:BB47)</f>
        <v>0.1</v>
      </c>
      <c r="R47" s="58"/>
      <c r="S47" s="58">
        <v>0.1</v>
      </c>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0.75</v>
      </c>
      <c r="AR47" s="58"/>
      <c r="AS47" s="58"/>
      <c r="AT47" s="58"/>
      <c r="AU47" s="58"/>
      <c r="AV47" s="58"/>
      <c r="AW47" s="58"/>
      <c r="AX47" s="58"/>
      <c r="AY47" s="58"/>
      <c r="AZ47" s="58"/>
      <c r="BA47" s="58"/>
      <c r="BB47" s="58"/>
      <c r="BC47" s="58"/>
      <c r="BD47" s="16">
        <f t="shared" si="16"/>
        <v>0.1</v>
      </c>
      <c r="BE47" s="16">
        <f>AQ$60-BD47</f>
        <v>0.6</v>
      </c>
      <c r="BF47" s="16">
        <f t="shared" si="17"/>
        <v>1.45</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58"/>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v>
      </c>
      <c r="AU50" s="58">
        <v>0</v>
      </c>
      <c r="AV50" s="58">
        <v>0</v>
      </c>
      <c r="AW50" s="58">
        <v>0</v>
      </c>
      <c r="AX50" s="58">
        <v>0</v>
      </c>
      <c r="AY50" s="58">
        <v>0</v>
      </c>
      <c r="AZ50" s="58">
        <v>0</v>
      </c>
      <c r="BA50" s="58">
        <v>0</v>
      </c>
      <c r="BB50" s="58">
        <v>0</v>
      </c>
      <c r="BC50" s="58">
        <v>0</v>
      </c>
      <c r="BD50" s="16">
        <f t="shared" si="16"/>
        <v>0</v>
      </c>
      <c r="BE50" s="16">
        <f>AT$60-BD50</f>
        <v>0.05</v>
      </c>
      <c r="BF50" s="16">
        <f t="shared" si="17"/>
        <v>0.05</v>
      </c>
      <c r="BH50" s="171"/>
    </row>
    <row r="51" spans="1:60" ht="20.25" customHeight="1">
      <c r="A51" s="21" t="s">
        <v>448</v>
      </c>
      <c r="B51" s="28" t="s">
        <v>449</v>
      </c>
      <c r="C51" s="29" t="s">
        <v>344</v>
      </c>
      <c r="D51" s="206">
        <v>3.18</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3.18</v>
      </c>
      <c r="AV51" s="58">
        <v>0</v>
      </c>
      <c r="AW51" s="58">
        <v>0</v>
      </c>
      <c r="AX51" s="58">
        <v>0</v>
      </c>
      <c r="AY51" s="58">
        <v>0</v>
      </c>
      <c r="AZ51" s="58">
        <v>0</v>
      </c>
      <c r="BA51" s="58">
        <v>0</v>
      </c>
      <c r="BB51" s="58">
        <v>0</v>
      </c>
      <c r="BC51" s="58">
        <v>0</v>
      </c>
      <c r="BD51" s="16">
        <f t="shared" si="16"/>
        <v>0</v>
      </c>
      <c r="BE51" s="16">
        <f>AU$60-BD51</f>
        <v>2.7</v>
      </c>
      <c r="BF51" s="16">
        <f t="shared" si="17"/>
        <v>5.8800000000000008</v>
      </c>
      <c r="BH51" s="171"/>
    </row>
    <row r="52" spans="1:60" ht="20.25" customHeight="1">
      <c r="A52" s="21" t="s">
        <v>450</v>
      </c>
      <c r="B52" s="25" t="s">
        <v>451</v>
      </c>
      <c r="C52" s="29" t="s">
        <v>345</v>
      </c>
      <c r="D52" s="206">
        <v>1</v>
      </c>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1</v>
      </c>
      <c r="AW52" s="58">
        <v>0</v>
      </c>
      <c r="AX52" s="58">
        <v>0</v>
      </c>
      <c r="AY52" s="58">
        <v>0</v>
      </c>
      <c r="AZ52" s="58">
        <v>0</v>
      </c>
      <c r="BA52" s="58">
        <v>0</v>
      </c>
      <c r="BB52" s="58">
        <v>0</v>
      </c>
      <c r="BC52" s="58">
        <v>0</v>
      </c>
      <c r="BD52" s="16">
        <f t="shared" si="16"/>
        <v>0</v>
      </c>
      <c r="BE52" s="16">
        <f>AV$60-BD52</f>
        <v>0</v>
      </c>
      <c r="BF52" s="16">
        <f t="shared" si="17"/>
        <v>1</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71"/>
    </row>
    <row r="55" spans="1:60" ht="20.25" customHeight="1">
      <c r="A55" s="21" t="s">
        <v>456</v>
      </c>
      <c r="B55" s="17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71"/>
    </row>
    <row r="56" spans="1:60" ht="20.25" customHeight="1">
      <c r="A56" s="21" t="s">
        <v>458</v>
      </c>
      <c r="B56" s="25" t="s">
        <v>459</v>
      </c>
      <c r="C56" s="29" t="s">
        <v>349</v>
      </c>
      <c r="D56" s="206">
        <v>125.89</v>
      </c>
      <c r="E56" s="39">
        <f t="shared" si="15"/>
        <v>0</v>
      </c>
      <c r="F56" s="58"/>
      <c r="G56" s="58"/>
      <c r="H56" s="58"/>
      <c r="I56" s="58"/>
      <c r="J56" s="58"/>
      <c r="K56" s="58"/>
      <c r="L56" s="58"/>
      <c r="M56" s="58"/>
      <c r="N56" s="58"/>
      <c r="O56" s="58"/>
      <c r="P56" s="58"/>
      <c r="Q56" s="47">
        <f>SUM(R56:Z56,AL56:AY56,BA56:BB56)</f>
        <v>0</v>
      </c>
      <c r="R56" s="58"/>
      <c r="S56" s="58"/>
      <c r="T56" s="58"/>
      <c r="U56" s="58"/>
      <c r="V56" s="58"/>
      <c r="W56" s="58"/>
      <c r="X56" s="58"/>
      <c r="Y56" s="58"/>
      <c r="Z56" s="47">
        <f t="shared" si="19"/>
        <v>0</v>
      </c>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125.89</v>
      </c>
      <c r="BA56" s="58"/>
      <c r="BB56" s="58"/>
      <c r="BC56" s="58"/>
      <c r="BD56" s="16">
        <f t="shared" si="16"/>
        <v>0</v>
      </c>
      <c r="BE56" s="16">
        <f>AZ$60-BD56</f>
        <v>0</v>
      </c>
      <c r="BF56" s="16">
        <f t="shared" si="17"/>
        <v>125.89</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c r="E59" s="39">
        <f t="shared" si="15"/>
        <v>0</v>
      </c>
      <c r="F59" s="59"/>
      <c r="G59" s="59"/>
      <c r="H59" s="59"/>
      <c r="I59" s="59"/>
      <c r="J59" s="59"/>
      <c r="K59" s="59"/>
      <c r="L59" s="59"/>
      <c r="M59" s="59"/>
      <c r="N59" s="59"/>
      <c r="O59" s="59"/>
      <c r="P59" s="59"/>
      <c r="Q59" s="46">
        <f>SUM(R59:Z59,AL59:BB59)</f>
        <v>0</v>
      </c>
      <c r="R59" s="59"/>
      <c r="S59" s="59"/>
      <c r="T59" s="59"/>
      <c r="U59" s="59"/>
      <c r="V59" s="59"/>
      <c r="W59" s="59"/>
      <c r="X59" s="59"/>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0</v>
      </c>
      <c r="BD59" s="16">
        <f>SUM(E59,Q59)</f>
        <v>0</v>
      </c>
      <c r="BE59" s="16">
        <f>BC$60-BD59</f>
        <v>0</v>
      </c>
      <c r="BF59" s="16">
        <f t="shared" si="17"/>
        <v>0</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108.4</v>
      </c>
      <c r="L60" s="39">
        <f t="shared" si="20"/>
        <v>0</v>
      </c>
      <c r="M60" s="39">
        <f t="shared" si="20"/>
        <v>0</v>
      </c>
      <c r="N60" s="39">
        <f t="shared" si="20"/>
        <v>0</v>
      </c>
      <c r="O60" s="39">
        <f t="shared" si="20"/>
        <v>0</v>
      </c>
      <c r="P60" s="39">
        <f t="shared" si="20"/>
        <v>5</v>
      </c>
      <c r="Q60" s="47">
        <f>SUM(Q9,Q59)</f>
        <v>28.57</v>
      </c>
      <c r="R60" s="47">
        <f t="shared" si="20"/>
        <v>0</v>
      </c>
      <c r="S60" s="47">
        <f t="shared" si="20"/>
        <v>0.1</v>
      </c>
      <c r="T60" s="47">
        <f t="shared" si="20"/>
        <v>0</v>
      </c>
      <c r="U60" s="47">
        <f t="shared" si="20"/>
        <v>0</v>
      </c>
      <c r="V60" s="47">
        <f t="shared" si="20"/>
        <v>0</v>
      </c>
      <c r="W60" s="47">
        <f t="shared" si="20"/>
        <v>2.2999999999999998</v>
      </c>
      <c r="X60" s="47">
        <f t="shared" si="20"/>
        <v>1.7</v>
      </c>
      <c r="Y60" s="47">
        <f t="shared" si="20"/>
        <v>0</v>
      </c>
      <c r="Z60" s="47">
        <f t="shared" si="20"/>
        <v>10.119999999999999</v>
      </c>
      <c r="AA60" s="47">
        <f t="shared" si="20"/>
        <v>4.2300000000000004</v>
      </c>
      <c r="AB60" s="47">
        <f t="shared" si="20"/>
        <v>0.51</v>
      </c>
      <c r="AC60" s="47">
        <f t="shared" si="20"/>
        <v>2.63</v>
      </c>
      <c r="AD60" s="47">
        <f t="shared" si="20"/>
        <v>0.02</v>
      </c>
      <c r="AE60" s="47">
        <f t="shared" si="20"/>
        <v>0</v>
      </c>
      <c r="AF60" s="47">
        <f t="shared" si="20"/>
        <v>0</v>
      </c>
      <c r="AG60" s="47">
        <f t="shared" si="20"/>
        <v>0.25</v>
      </c>
      <c r="AH60" s="47">
        <f t="shared" si="20"/>
        <v>0.98</v>
      </c>
      <c r="AI60" s="47">
        <f t="shared" si="20"/>
        <v>0</v>
      </c>
      <c r="AJ60" s="47">
        <f t="shared" si="20"/>
        <v>0</v>
      </c>
      <c r="AK60" s="47">
        <f t="shared" si="20"/>
        <v>1.5</v>
      </c>
      <c r="AL60" s="47">
        <f t="shared" si="20"/>
        <v>0</v>
      </c>
      <c r="AM60" s="47">
        <f t="shared" si="20"/>
        <v>0</v>
      </c>
      <c r="AN60" s="47">
        <f t="shared" si="20"/>
        <v>0.7</v>
      </c>
      <c r="AO60" s="47">
        <f t="shared" si="20"/>
        <v>10.3</v>
      </c>
      <c r="AP60" s="47">
        <f t="shared" si="20"/>
        <v>0</v>
      </c>
      <c r="AQ60" s="47">
        <f t="shared" si="20"/>
        <v>0.7</v>
      </c>
      <c r="AR60" s="47">
        <f t="shared" si="20"/>
        <v>0</v>
      </c>
      <c r="AS60" s="47">
        <f t="shared" si="20"/>
        <v>0</v>
      </c>
      <c r="AT60" s="47">
        <f t="shared" si="20"/>
        <v>0.05</v>
      </c>
      <c r="AU60" s="47">
        <f t="shared" si="20"/>
        <v>2.7</v>
      </c>
      <c r="AV60" s="47">
        <f t="shared" si="20"/>
        <v>0</v>
      </c>
      <c r="AW60" s="47">
        <f t="shared" si="20"/>
        <v>0</v>
      </c>
      <c r="AX60" s="47">
        <f t="shared" si="20"/>
        <v>0</v>
      </c>
      <c r="AY60" s="47">
        <f t="shared" si="20"/>
        <v>0</v>
      </c>
      <c r="AZ60" s="47">
        <f t="shared" si="20"/>
        <v>0</v>
      </c>
      <c r="BA60" s="47">
        <f t="shared" si="20"/>
        <v>0</v>
      </c>
      <c r="BB60" s="47">
        <f t="shared" si="20"/>
        <v>0</v>
      </c>
      <c r="BC60" s="16"/>
      <c r="BD60" s="16">
        <f>SUM(BD9,BD21,BD59)</f>
        <v>28.57</v>
      </c>
      <c r="BE60" s="16"/>
      <c r="BF60" s="16"/>
    </row>
    <row r="61" spans="1:60" s="170" customFormat="1" ht="20.25" customHeight="1">
      <c r="A61" s="183"/>
      <c r="B61" s="184" t="s">
        <v>466</v>
      </c>
      <c r="C61" s="183"/>
      <c r="D61" s="149"/>
      <c r="E61" s="38">
        <f>$D9+E$60-$BD9</f>
        <v>12634.300000000001</v>
      </c>
      <c r="F61" s="38">
        <f>$D10+F$60-$BD10</f>
        <v>87.52</v>
      </c>
      <c r="G61" s="38">
        <f>$D11+G$60-$BD11</f>
        <v>82.740000000000009</v>
      </c>
      <c r="H61" s="38">
        <f>$D12+H$60-$BD12</f>
        <v>4.78</v>
      </c>
      <c r="I61" s="38">
        <f>$D13+I$60-$BD13</f>
        <v>0</v>
      </c>
      <c r="J61" s="38">
        <f>$D14+J$60-$BD14</f>
        <v>78.28</v>
      </c>
      <c r="K61" s="38">
        <f>$D15+K$60-$BD15</f>
        <v>833.13</v>
      </c>
      <c r="L61" s="38">
        <f>$D16+L$60-$BD16</f>
        <v>3098.94</v>
      </c>
      <c r="M61" s="38">
        <f>$D17+M$60-$BD17</f>
        <v>0</v>
      </c>
      <c r="N61" s="38">
        <f>$D18+N$60-$BD18</f>
        <v>8512.15</v>
      </c>
      <c r="O61" s="38">
        <f>$D19+O$60-$BD19</f>
        <v>19.28</v>
      </c>
      <c r="P61" s="38">
        <f>$D20+P$60-$BD20</f>
        <v>5</v>
      </c>
      <c r="Q61" s="46">
        <f>$D21+Q$60-$BD21</f>
        <v>270.45</v>
      </c>
      <c r="R61" s="46">
        <f>$D22+R$60-$BD22</f>
        <v>0</v>
      </c>
      <c r="S61" s="46">
        <f>$D23+S$60-$BD23</f>
        <v>0.1</v>
      </c>
      <c r="T61" s="46">
        <f>$D24+T$60-$BD24</f>
        <v>0</v>
      </c>
      <c r="U61" s="46">
        <f>$D25+U$60-$BD25</f>
        <v>0</v>
      </c>
      <c r="V61" s="46">
        <f>$D26+V$60-$BD26</f>
        <v>0</v>
      </c>
      <c r="W61" s="46">
        <f>$D27+W$60-$BD27</f>
        <v>2.52</v>
      </c>
      <c r="X61" s="46">
        <f>$D28+X$60-$BD28</f>
        <v>2.36</v>
      </c>
      <c r="Y61" s="46">
        <f>$D29+Y$60-$BD29</f>
        <v>0</v>
      </c>
      <c r="Z61" s="46">
        <f>$D30+Z$60-$BD30</f>
        <v>70.81</v>
      </c>
      <c r="AA61" s="46">
        <f>$D31+AA$60-$BD31</f>
        <v>58.69</v>
      </c>
      <c r="AB61" s="46">
        <f>$D32+AB$60-$BD32</f>
        <v>1.05</v>
      </c>
      <c r="AC61" s="46">
        <f>$D33+AC$60-$BD33</f>
        <v>2.6599999999999997</v>
      </c>
      <c r="AD61" s="46">
        <f>$D34+AD$60-$BD34</f>
        <v>0.05</v>
      </c>
      <c r="AE61" s="46">
        <f>$D35+AE$60-$BD35</f>
        <v>0.57999999999999996</v>
      </c>
      <c r="AF61" s="46">
        <f>$D36+AF$60-$BD36</f>
        <v>0.42</v>
      </c>
      <c r="AG61" s="46">
        <f>$D37+AG$60-$BD37</f>
        <v>3.84</v>
      </c>
      <c r="AH61" s="46">
        <f>$D38+AH$60-$BD38</f>
        <v>1.77</v>
      </c>
      <c r="AI61" s="46">
        <f>$D39+AI$60-$BD39</f>
        <v>0</v>
      </c>
      <c r="AJ61" s="46">
        <f>$D40+AJ$60-$BD40</f>
        <v>0</v>
      </c>
      <c r="AK61" s="46">
        <f>$D41+AK$60-$BD41</f>
        <v>1.75</v>
      </c>
      <c r="AL61" s="46">
        <f>$D42+AL$60-$BD42</f>
        <v>0</v>
      </c>
      <c r="AM61" s="46">
        <f>$D43+AM$60-$BD43</f>
        <v>0</v>
      </c>
      <c r="AN61" s="46">
        <f>$D44+AN$60-$BD44</f>
        <v>0.7</v>
      </c>
      <c r="AO61" s="46">
        <f>$D45+AO$60-$BD45</f>
        <v>59.69</v>
      </c>
      <c r="AP61" s="46">
        <f>$D46+AP$60-$BD46</f>
        <v>0</v>
      </c>
      <c r="AQ61" s="46">
        <f>$D47+AQ$60-$BD47</f>
        <v>1.4499999999999997</v>
      </c>
      <c r="AR61" s="46">
        <f>$D48+AR$60-$BD48</f>
        <v>0</v>
      </c>
      <c r="AS61" s="46">
        <f>$D49+AS$60-$BD49</f>
        <v>0</v>
      </c>
      <c r="AT61" s="46">
        <f>$D50+AT$60-$BD50</f>
        <v>0.05</v>
      </c>
      <c r="AU61" s="46">
        <f>$D51+AU$60-$BD51</f>
        <v>5.8800000000000008</v>
      </c>
      <c r="AV61" s="46">
        <f>$D52+AV$60-$BD52</f>
        <v>1</v>
      </c>
      <c r="AW61" s="46">
        <f>$D53+AW$60-$BD53</f>
        <v>0</v>
      </c>
      <c r="AX61" s="46">
        <f>$D54+AX$60-$BD54</f>
        <v>0</v>
      </c>
      <c r="AY61" s="46">
        <f>$D55+AY$60-$BD55</f>
        <v>0</v>
      </c>
      <c r="AZ61" s="46">
        <f>$D56+AZ$60-$BD56</f>
        <v>125.89</v>
      </c>
      <c r="BA61" s="46">
        <f>$D57+BA$60-$BD57</f>
        <v>0</v>
      </c>
      <c r="BB61" s="46">
        <f>$D58+BB$60-$BD58</f>
        <v>0</v>
      </c>
      <c r="BC61" s="46">
        <f>$D59+BC$60-$BD59</f>
        <v>0</v>
      </c>
      <c r="BD61" s="149"/>
      <c r="BE61" s="149"/>
      <c r="BF61" s="149"/>
    </row>
    <row r="62" spans="1:60" s="185" customFormat="1" ht="12">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BH63"/>
  <sheetViews>
    <sheetView showZeros="0" zoomScale="55" zoomScaleNormal="55" workbookViewId="0">
      <selection activeCell="X16" sqref="X16"/>
    </sheetView>
  </sheetViews>
  <sheetFormatPr defaultColWidth="8.109375" defaultRowHeight="15"/>
  <cols>
    <col min="1" max="1" width="4.77734375" style="155" customWidth="1"/>
    <col min="2" max="2" width="33.21875" style="155" customWidth="1"/>
    <col min="3" max="3" width="5.6640625" style="155" customWidth="1"/>
    <col min="4" max="4" width="9.21875" style="155" customWidth="1"/>
    <col min="5" max="5" width="9" style="155" customWidth="1"/>
    <col min="6" max="6" width="6.33203125" style="155" customWidth="1"/>
    <col min="7" max="7" width="7.77734375" style="155" customWidth="1"/>
    <col min="8" max="8" width="6.5546875" style="155" customWidth="1"/>
    <col min="9" max="9" width="4.77734375" style="155" customWidth="1"/>
    <col min="10" max="10" width="6.5546875" style="155" customWidth="1"/>
    <col min="11" max="12" width="8.21875" style="155" customWidth="1"/>
    <col min="13" max="13" width="5.88671875" style="155" customWidth="1"/>
    <col min="14" max="14" width="7.88671875" style="155" bestFit="1"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3" width="4.77734375" style="155" customWidth="1"/>
    <col min="24" max="24" width="6" style="155" customWidth="1"/>
    <col min="25" max="25" width="6.6640625" style="155" customWidth="1"/>
    <col min="26" max="26" width="7" style="155" bestFit="1" customWidth="1"/>
    <col min="27" max="27" width="6.6640625" style="155" customWidth="1"/>
    <col min="28"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5.6640625" style="155" customWidth="1"/>
    <col min="46" max="46" width="5.44140625" style="155" customWidth="1"/>
    <col min="47" max="47" width="5.6640625" style="155" customWidth="1"/>
    <col min="48" max="48" width="6" style="155" customWidth="1"/>
    <col min="49" max="49" width="5.33203125" style="155" customWidth="1"/>
    <col min="50" max="51" width="5.44140625" style="155" customWidth="1"/>
    <col min="52" max="52" width="6.77734375" style="155" customWidth="1"/>
    <col min="53" max="53" width="7.88671875" style="155" bestFit="1" customWidth="1"/>
    <col min="54" max="54" width="3.88671875" style="155" bestFit="1" customWidth="1"/>
    <col min="55" max="55" width="6.7773437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t="s">
        <v>295</v>
      </c>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1367</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6" customHeight="1">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9352.44</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9352.44</v>
      </c>
      <c r="BH8" s="171"/>
    </row>
    <row r="9" spans="1:60" s="170" customFormat="1" ht="20.25" customHeight="1">
      <c r="A9" s="172">
        <v>1</v>
      </c>
      <c r="B9" s="173" t="s">
        <v>366</v>
      </c>
      <c r="C9" s="150" t="s">
        <v>302</v>
      </c>
      <c r="D9" s="38">
        <f>SUM(D10,D14:D20)</f>
        <v>8763.4599999999991</v>
      </c>
      <c r="E9" s="38">
        <f>SUM(F10,J14,K15,L16,M17,N18,O19,P20,F9,J9:P9)</f>
        <v>8667.5399999999991</v>
      </c>
      <c r="F9" s="38">
        <f>SUM(F14,F15,F16,F17,F18,F19,F20)</f>
        <v>0</v>
      </c>
      <c r="G9" s="38">
        <f>SUM(G12:G20)</f>
        <v>0</v>
      </c>
      <c r="H9" s="38">
        <f>SUM(H11,H13:H20)</f>
        <v>0</v>
      </c>
      <c r="I9" s="38">
        <f>SUM(I11:I12,I14:I20)</f>
        <v>0</v>
      </c>
      <c r="J9" s="38">
        <f>SUM(J10,J15,J16,J17,J18,J19,J20)</f>
        <v>0</v>
      </c>
      <c r="K9" s="38">
        <f>SUM(K10,K14,K16,K17,K18,K19,K20)</f>
        <v>34</v>
      </c>
      <c r="L9" s="38">
        <f>SUM(L10,L14,L15,L17,L18,L19,L20)</f>
        <v>0</v>
      </c>
      <c r="M9" s="38">
        <f>SUM(M10,M14,M15,M17,M18,M19,M20)</f>
        <v>0</v>
      </c>
      <c r="N9" s="38">
        <f>SUM(N10,N14,N15,N16,N17,N19,N20)</f>
        <v>0</v>
      </c>
      <c r="O9" s="38">
        <f>SUM(O10,O14,O15,O16,O17,O18,O20)</f>
        <v>0</v>
      </c>
      <c r="P9" s="38">
        <f>SUM(P10,P14,P15,P16,P17,P18,P19)</f>
        <v>7</v>
      </c>
      <c r="Q9" s="46">
        <f t="shared" ref="Q9:BF9" si="0">SUM(Q10,Q14,Q15,Q16,Q17,Q18,Q19,Q20)</f>
        <v>95.92</v>
      </c>
      <c r="R9" s="46">
        <f>SUM(R10,R14,R15,R16,R17,R18,R19,R20)</f>
        <v>2.9</v>
      </c>
      <c r="S9" s="46">
        <f t="shared" si="0"/>
        <v>0</v>
      </c>
      <c r="T9" s="46">
        <f t="shared" si="0"/>
        <v>0</v>
      </c>
      <c r="U9" s="46">
        <f t="shared" si="0"/>
        <v>0</v>
      </c>
      <c r="V9" s="46">
        <f t="shared" si="0"/>
        <v>0</v>
      </c>
      <c r="W9" s="46">
        <f t="shared" si="0"/>
        <v>3.65</v>
      </c>
      <c r="X9" s="46">
        <f t="shared" si="0"/>
        <v>25.560000000000002</v>
      </c>
      <c r="Y9" s="46">
        <f t="shared" si="0"/>
        <v>2.5</v>
      </c>
      <c r="Z9" s="46">
        <f t="shared" si="0"/>
        <v>45.91</v>
      </c>
      <c r="AA9" s="46">
        <f t="shared" si="0"/>
        <v>35.97</v>
      </c>
      <c r="AB9" s="46">
        <f t="shared" si="0"/>
        <v>0.01</v>
      </c>
      <c r="AC9" s="46">
        <f t="shared" si="0"/>
        <v>7.28</v>
      </c>
      <c r="AD9" s="46">
        <f t="shared" si="0"/>
        <v>0</v>
      </c>
      <c r="AE9" s="46">
        <f t="shared" si="0"/>
        <v>0.32</v>
      </c>
      <c r="AF9" s="46">
        <f t="shared" si="0"/>
        <v>0</v>
      </c>
      <c r="AG9" s="46">
        <f t="shared" si="0"/>
        <v>0.45</v>
      </c>
      <c r="AH9" s="46">
        <f t="shared" si="0"/>
        <v>1.3800000000000001</v>
      </c>
      <c r="AI9" s="46">
        <f t="shared" si="0"/>
        <v>0</v>
      </c>
      <c r="AJ9" s="46">
        <f t="shared" si="0"/>
        <v>0</v>
      </c>
      <c r="AK9" s="46">
        <f t="shared" si="0"/>
        <v>0.5</v>
      </c>
      <c r="AL9" s="46">
        <f t="shared" si="0"/>
        <v>0</v>
      </c>
      <c r="AM9" s="46">
        <f t="shared" si="0"/>
        <v>0</v>
      </c>
      <c r="AN9" s="46">
        <f t="shared" si="0"/>
        <v>0.04</v>
      </c>
      <c r="AO9" s="46">
        <f t="shared" si="0"/>
        <v>11.200000000000001</v>
      </c>
      <c r="AP9" s="46">
        <f t="shared" si="0"/>
        <v>0</v>
      </c>
      <c r="AQ9" s="46">
        <f t="shared" si="0"/>
        <v>0.1</v>
      </c>
      <c r="AR9" s="46">
        <f t="shared" si="0"/>
        <v>0</v>
      </c>
      <c r="AS9" s="46">
        <f t="shared" si="0"/>
        <v>0</v>
      </c>
      <c r="AT9" s="46">
        <f t="shared" si="0"/>
        <v>0.06</v>
      </c>
      <c r="AU9" s="46">
        <f t="shared" si="0"/>
        <v>4</v>
      </c>
      <c r="AV9" s="46">
        <f t="shared" si="0"/>
        <v>0</v>
      </c>
      <c r="AW9" s="46">
        <f t="shared" si="0"/>
        <v>0</v>
      </c>
      <c r="AX9" s="46">
        <f t="shared" si="0"/>
        <v>0</v>
      </c>
      <c r="AY9" s="46">
        <f t="shared" si="0"/>
        <v>0</v>
      </c>
      <c r="AZ9" s="46">
        <f t="shared" si="0"/>
        <v>0</v>
      </c>
      <c r="BA9" s="46">
        <f t="shared" si="0"/>
        <v>0</v>
      </c>
      <c r="BB9" s="46">
        <f t="shared" si="0"/>
        <v>0</v>
      </c>
      <c r="BC9" s="46">
        <f t="shared" si="0"/>
        <v>0</v>
      </c>
      <c r="BD9" s="47">
        <f>SUM(Q9,BC9)</f>
        <v>95.92</v>
      </c>
      <c r="BE9" s="46">
        <f t="shared" si="0"/>
        <v>-95.92</v>
      </c>
      <c r="BF9" s="46">
        <f t="shared" si="0"/>
        <v>8667.5399999999991</v>
      </c>
      <c r="BH9" s="171"/>
    </row>
    <row r="10" spans="1:60" ht="20.25" customHeight="1">
      <c r="A10" s="174" t="s">
        <v>367</v>
      </c>
      <c r="B10" s="21" t="s">
        <v>368</v>
      </c>
      <c r="C10" s="29" t="s">
        <v>303</v>
      </c>
      <c r="D10" s="39">
        <f>SUM(D11:D13)</f>
        <v>213.54000000000002</v>
      </c>
      <c r="E10" s="39">
        <f>SUM(J10:P10)</f>
        <v>0</v>
      </c>
      <c r="F10" s="54">
        <f>$D10-$BD10</f>
        <v>196.43</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17.11</v>
      </c>
      <c r="R10" s="47">
        <f>SUM(R11:R13)</f>
        <v>0</v>
      </c>
      <c r="S10" s="47">
        <f t="shared" ref="S10:BF10" si="2">SUM(S11:S13)</f>
        <v>0</v>
      </c>
      <c r="T10" s="47">
        <f t="shared" si="2"/>
        <v>0</v>
      </c>
      <c r="U10" s="47">
        <f t="shared" si="2"/>
        <v>0</v>
      </c>
      <c r="V10" s="47">
        <f t="shared" si="2"/>
        <v>0</v>
      </c>
      <c r="W10" s="47">
        <f t="shared" si="2"/>
        <v>0.2</v>
      </c>
      <c r="X10" s="47">
        <f t="shared" si="2"/>
        <v>9</v>
      </c>
      <c r="Y10" s="47">
        <f t="shared" si="2"/>
        <v>0</v>
      </c>
      <c r="Z10" s="47">
        <f t="shared" si="2"/>
        <v>6.61</v>
      </c>
      <c r="AA10" s="47">
        <f t="shared" si="2"/>
        <v>4.82</v>
      </c>
      <c r="AB10" s="47">
        <f t="shared" si="2"/>
        <v>0</v>
      </c>
      <c r="AC10" s="47">
        <f t="shared" si="2"/>
        <v>0.23</v>
      </c>
      <c r="AD10" s="47">
        <f t="shared" si="2"/>
        <v>0</v>
      </c>
      <c r="AE10" s="47">
        <f t="shared" si="2"/>
        <v>0</v>
      </c>
      <c r="AF10" s="47">
        <f t="shared" si="2"/>
        <v>0</v>
      </c>
      <c r="AG10" s="47">
        <f t="shared" si="2"/>
        <v>0.06</v>
      </c>
      <c r="AH10" s="47">
        <f t="shared" si="2"/>
        <v>1</v>
      </c>
      <c r="AI10" s="47">
        <f t="shared" si="2"/>
        <v>0</v>
      </c>
      <c r="AJ10" s="47">
        <f t="shared" si="2"/>
        <v>0</v>
      </c>
      <c r="AK10" s="47">
        <f t="shared" si="2"/>
        <v>0.5</v>
      </c>
      <c r="AL10" s="47">
        <f t="shared" si="2"/>
        <v>0</v>
      </c>
      <c r="AM10" s="47">
        <f t="shared" si="2"/>
        <v>0</v>
      </c>
      <c r="AN10" s="47">
        <f t="shared" si="2"/>
        <v>0</v>
      </c>
      <c r="AO10" s="47">
        <f t="shared" si="2"/>
        <v>1.3</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17.11</v>
      </c>
      <c r="BE10" s="47">
        <f t="shared" si="2"/>
        <v>-17.11</v>
      </c>
      <c r="BF10" s="47">
        <f t="shared" si="2"/>
        <v>196.43</v>
      </c>
      <c r="BH10" s="171"/>
    </row>
    <row r="11" spans="1:60" ht="20.25" customHeight="1">
      <c r="A11" s="174" t="s">
        <v>369</v>
      </c>
      <c r="B11" s="175" t="s">
        <v>370</v>
      </c>
      <c r="C11" s="29" t="s">
        <v>304</v>
      </c>
      <c r="D11" s="204">
        <v>177.65</v>
      </c>
      <c r="E11" s="39">
        <f>SUM(H11:P11)</f>
        <v>0</v>
      </c>
      <c r="F11" s="58"/>
      <c r="G11" s="54">
        <f>$D11-$BD11</f>
        <v>163.22</v>
      </c>
      <c r="H11" s="58">
        <v>0</v>
      </c>
      <c r="I11" s="58">
        <v>0</v>
      </c>
      <c r="J11" s="58"/>
      <c r="K11" s="58"/>
      <c r="L11" s="58"/>
      <c r="M11" s="58"/>
      <c r="N11" s="58"/>
      <c r="O11" s="58"/>
      <c r="P11" s="58"/>
      <c r="Q11" s="47">
        <f>SUM(R11:Z11,AL11:BB11)</f>
        <v>14.43</v>
      </c>
      <c r="R11" s="58"/>
      <c r="S11" s="58"/>
      <c r="T11" s="58"/>
      <c r="U11" s="58"/>
      <c r="V11" s="58"/>
      <c r="W11" s="58">
        <v>0.2</v>
      </c>
      <c r="X11" s="58">
        <v>9</v>
      </c>
      <c r="Y11" s="58"/>
      <c r="Z11" s="47">
        <f>SUM(AA11:AK11)</f>
        <v>3.93</v>
      </c>
      <c r="AA11" s="58">
        <v>2.14</v>
      </c>
      <c r="AB11" s="58"/>
      <c r="AC11" s="58">
        <v>0.23</v>
      </c>
      <c r="AD11" s="58"/>
      <c r="AE11" s="58"/>
      <c r="AF11" s="58"/>
      <c r="AG11" s="58">
        <v>0.06</v>
      </c>
      <c r="AH11" s="58">
        <v>1</v>
      </c>
      <c r="AI11" s="58"/>
      <c r="AJ11" s="58"/>
      <c r="AK11" s="58">
        <v>0.5</v>
      </c>
      <c r="AL11" s="58"/>
      <c r="AM11" s="58"/>
      <c r="AN11" s="58"/>
      <c r="AO11" s="58">
        <v>1.3</v>
      </c>
      <c r="AP11" s="58"/>
      <c r="AQ11" s="58"/>
      <c r="AR11" s="58"/>
      <c r="AS11" s="58"/>
      <c r="AT11" s="58"/>
      <c r="AU11" s="58"/>
      <c r="AV11" s="58"/>
      <c r="AW11" s="58"/>
      <c r="AX11" s="58"/>
      <c r="AY11" s="58"/>
      <c r="AZ11" s="58"/>
      <c r="BA11" s="58"/>
      <c r="BB11" s="58"/>
      <c r="BC11" s="58"/>
      <c r="BD11" s="16">
        <f>SUM(E11,Q11,BC11)</f>
        <v>14.43</v>
      </c>
      <c r="BE11" s="16">
        <f>G60-BD11</f>
        <v>-14.43</v>
      </c>
      <c r="BF11" s="16">
        <f>SUM(D11,BE11)</f>
        <v>163.22</v>
      </c>
      <c r="BH11" s="171"/>
    </row>
    <row r="12" spans="1:60" ht="20.25" customHeight="1">
      <c r="A12" s="174" t="s">
        <v>371</v>
      </c>
      <c r="B12" s="175" t="s">
        <v>372</v>
      </c>
      <c r="C12" s="29" t="s">
        <v>305</v>
      </c>
      <c r="D12" s="204">
        <v>35.89</v>
      </c>
      <c r="E12" s="39">
        <f>SUM(G12,I12:P12)</f>
        <v>0</v>
      </c>
      <c r="F12" s="58"/>
      <c r="G12" s="58"/>
      <c r="H12" s="54">
        <f>$D12-$BD12</f>
        <v>33.21</v>
      </c>
      <c r="I12" s="58"/>
      <c r="J12" s="58"/>
      <c r="K12" s="58"/>
      <c r="L12" s="58"/>
      <c r="M12" s="58"/>
      <c r="N12" s="58"/>
      <c r="O12" s="58"/>
      <c r="P12" s="58"/>
      <c r="Q12" s="47">
        <f t="shared" ref="Q12:Q17" si="3">SUM(R12:Z12,AL12:BB12)</f>
        <v>2.68</v>
      </c>
      <c r="R12" s="58"/>
      <c r="S12" s="58"/>
      <c r="T12" s="58"/>
      <c r="U12" s="58"/>
      <c r="V12" s="58"/>
      <c r="W12" s="58"/>
      <c r="X12" s="58"/>
      <c r="Y12" s="58"/>
      <c r="Z12" s="47">
        <f t="shared" ref="Z12:Z29" si="4">SUM(AA12:AK12)</f>
        <v>2.68</v>
      </c>
      <c r="AA12" s="58">
        <v>2.68</v>
      </c>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v>0</v>
      </c>
      <c r="BD12" s="16">
        <f t="shared" ref="BD12:BD20" si="5">SUM(E12,Q12,BC12)</f>
        <v>2.68</v>
      </c>
      <c r="BE12" s="16">
        <f>H60-BD12</f>
        <v>-2.68</v>
      </c>
      <c r="BF12" s="16">
        <f t="shared" ref="BF12:BF20" si="6">SUM(D12,BE12)</f>
        <v>33.21</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204">
        <v>67.98</v>
      </c>
      <c r="E14" s="39">
        <f>SUM(F14:G14,K14:P14)</f>
        <v>0</v>
      </c>
      <c r="F14" s="58"/>
      <c r="G14" s="58"/>
      <c r="H14" s="58"/>
      <c r="I14" s="58"/>
      <c r="J14" s="54">
        <f>$D14-$BD14</f>
        <v>52.84</v>
      </c>
      <c r="K14" s="58"/>
      <c r="L14" s="58"/>
      <c r="M14" s="58"/>
      <c r="N14" s="58"/>
      <c r="O14" s="58"/>
      <c r="P14" s="58"/>
      <c r="Q14" s="47">
        <f t="shared" si="3"/>
        <v>15.139999999999999</v>
      </c>
      <c r="R14" s="58"/>
      <c r="S14" s="58"/>
      <c r="T14" s="58"/>
      <c r="U14" s="58"/>
      <c r="V14" s="58"/>
      <c r="W14" s="58"/>
      <c r="X14" s="58">
        <v>6.16</v>
      </c>
      <c r="Y14" s="58"/>
      <c r="Z14" s="47">
        <f t="shared" si="4"/>
        <v>8.4599999999999991</v>
      </c>
      <c r="AA14" s="58">
        <v>4.7</v>
      </c>
      <c r="AB14" s="58">
        <v>0.01</v>
      </c>
      <c r="AC14" s="58">
        <v>3.64</v>
      </c>
      <c r="AD14" s="58"/>
      <c r="AE14" s="58"/>
      <c r="AF14" s="58"/>
      <c r="AG14" s="58"/>
      <c r="AH14" s="58">
        <v>0.11</v>
      </c>
      <c r="AI14" s="58"/>
      <c r="AJ14" s="58"/>
      <c r="AK14" s="58"/>
      <c r="AL14" s="58"/>
      <c r="AM14" s="58"/>
      <c r="AN14" s="58">
        <v>0.02</v>
      </c>
      <c r="AO14" s="58">
        <v>0.5</v>
      </c>
      <c r="AP14" s="58"/>
      <c r="AQ14" s="58"/>
      <c r="AR14" s="58"/>
      <c r="AS14" s="58"/>
      <c r="AT14" s="58"/>
      <c r="AU14" s="58"/>
      <c r="AV14" s="58"/>
      <c r="AW14" s="58"/>
      <c r="AX14" s="58"/>
      <c r="AY14" s="58"/>
      <c r="AZ14" s="58"/>
      <c r="BA14" s="58"/>
      <c r="BB14" s="58"/>
      <c r="BC14" s="58">
        <v>0</v>
      </c>
      <c r="BD14" s="16">
        <f t="shared" si="5"/>
        <v>15.139999999999999</v>
      </c>
      <c r="BE14" s="16">
        <f>J60-BD14</f>
        <v>-15.139999999999999</v>
      </c>
      <c r="BF14" s="16">
        <f t="shared" si="6"/>
        <v>52.84</v>
      </c>
      <c r="BH14" s="171"/>
    </row>
    <row r="15" spans="1:60" ht="20.25" customHeight="1">
      <c r="A15" s="21" t="s">
        <v>377</v>
      </c>
      <c r="B15" s="25" t="s">
        <v>378</v>
      </c>
      <c r="C15" s="29" t="s">
        <v>308</v>
      </c>
      <c r="D15" s="204">
        <v>1231.68</v>
      </c>
      <c r="E15" s="39">
        <f>SUM(F15:J15,L15:P15)</f>
        <v>1.7</v>
      </c>
      <c r="F15" s="58"/>
      <c r="G15" s="58"/>
      <c r="H15" s="58"/>
      <c r="I15" s="58"/>
      <c r="J15" s="58"/>
      <c r="K15" s="54">
        <f>$D15-$BD15</f>
        <v>1193.46</v>
      </c>
      <c r="L15" s="58"/>
      <c r="M15" s="58"/>
      <c r="N15" s="58"/>
      <c r="O15" s="58"/>
      <c r="P15" s="58">
        <v>1.7</v>
      </c>
      <c r="Q15" s="47">
        <f t="shared" si="3"/>
        <v>36.520000000000003</v>
      </c>
      <c r="R15" s="58">
        <v>0.4</v>
      </c>
      <c r="S15" s="58"/>
      <c r="T15" s="58"/>
      <c r="U15" s="58"/>
      <c r="V15" s="58"/>
      <c r="W15" s="58">
        <v>2.2999999999999998</v>
      </c>
      <c r="X15" s="58">
        <v>6.9</v>
      </c>
      <c r="Y15" s="58"/>
      <c r="Z15" s="47">
        <f t="shared" si="4"/>
        <v>17.84</v>
      </c>
      <c r="AA15" s="58">
        <v>15.06</v>
      </c>
      <c r="AB15" s="58"/>
      <c r="AC15" s="58">
        <v>1.8</v>
      </c>
      <c r="AD15" s="58"/>
      <c r="AE15" s="58">
        <v>0.32</v>
      </c>
      <c r="AF15" s="58"/>
      <c r="AG15" s="58">
        <v>0.39</v>
      </c>
      <c r="AH15" s="58">
        <v>0.27</v>
      </c>
      <c r="AI15" s="58"/>
      <c r="AJ15" s="58"/>
      <c r="AK15" s="58"/>
      <c r="AL15" s="58"/>
      <c r="AM15" s="58"/>
      <c r="AN15" s="58">
        <v>0.02</v>
      </c>
      <c r="AO15" s="58">
        <v>8.9</v>
      </c>
      <c r="AP15" s="58"/>
      <c r="AQ15" s="58">
        <v>0.1</v>
      </c>
      <c r="AR15" s="58"/>
      <c r="AS15" s="58"/>
      <c r="AT15" s="58">
        <v>0.06</v>
      </c>
      <c r="AU15" s="58"/>
      <c r="AV15" s="58"/>
      <c r="AW15" s="58"/>
      <c r="AX15" s="58"/>
      <c r="AY15" s="58"/>
      <c r="AZ15" s="58"/>
      <c r="BA15" s="58"/>
      <c r="BB15" s="58"/>
      <c r="BC15" s="58">
        <v>0</v>
      </c>
      <c r="BD15" s="16">
        <f t="shared" si="5"/>
        <v>38.220000000000006</v>
      </c>
      <c r="BE15" s="16">
        <f>K60-BD15</f>
        <v>-4.220000000000006</v>
      </c>
      <c r="BF15" s="16">
        <f t="shared" si="6"/>
        <v>1227.46</v>
      </c>
      <c r="BH15" s="171"/>
    </row>
    <row r="16" spans="1:60" ht="20.25" customHeight="1">
      <c r="A16" s="21" t="s">
        <v>379</v>
      </c>
      <c r="B16" s="21" t="s">
        <v>380</v>
      </c>
      <c r="C16" s="176" t="s">
        <v>309</v>
      </c>
      <c r="D16" s="205">
        <v>1098.08</v>
      </c>
      <c r="E16" s="39">
        <f>SUM(F16:K16,M16:P16)</f>
        <v>0</v>
      </c>
      <c r="F16" s="58"/>
      <c r="G16" s="58"/>
      <c r="H16" s="58"/>
      <c r="I16" s="58"/>
      <c r="J16" s="58"/>
      <c r="K16" s="58"/>
      <c r="L16" s="54">
        <f>$D16-$BD16</f>
        <v>1095.6299999999999</v>
      </c>
      <c r="M16" s="58"/>
      <c r="N16" s="58"/>
      <c r="O16" s="58"/>
      <c r="P16" s="58"/>
      <c r="Q16" s="47">
        <f t="shared" si="3"/>
        <v>2.4500000000000002</v>
      </c>
      <c r="R16" s="58"/>
      <c r="S16" s="58"/>
      <c r="T16" s="58"/>
      <c r="U16" s="58"/>
      <c r="V16" s="58"/>
      <c r="W16" s="58"/>
      <c r="X16" s="58"/>
      <c r="Y16" s="58"/>
      <c r="Z16" s="47">
        <f t="shared" si="4"/>
        <v>2.4500000000000002</v>
      </c>
      <c r="AA16" s="58">
        <v>2.4500000000000002</v>
      </c>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2.4500000000000002</v>
      </c>
      <c r="BE16" s="16">
        <f>L60-BD16</f>
        <v>-2.4500000000000002</v>
      </c>
      <c r="BF16" s="16">
        <f t="shared" si="6"/>
        <v>1095.6299999999999</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205">
        <v>6116.46</v>
      </c>
      <c r="E18" s="39">
        <f>SUM(F18:M18,O18:P18)</f>
        <v>37.6</v>
      </c>
      <c r="F18" s="58"/>
      <c r="G18" s="58"/>
      <c r="H18" s="58"/>
      <c r="I18" s="58"/>
      <c r="J18" s="58"/>
      <c r="K18" s="58">
        <v>34</v>
      </c>
      <c r="L18" s="58"/>
      <c r="M18" s="58"/>
      <c r="N18" s="54">
        <f>$D18-$BD18</f>
        <v>6054.26</v>
      </c>
      <c r="O18" s="58"/>
      <c r="P18" s="58">
        <v>3.6</v>
      </c>
      <c r="Q18" s="47">
        <f>SUM(R18:Z18,AL18:BB18)</f>
        <v>24.599999999999998</v>
      </c>
      <c r="R18" s="58">
        <v>2.5</v>
      </c>
      <c r="S18" s="58"/>
      <c r="T18" s="58"/>
      <c r="U18" s="58"/>
      <c r="V18" s="58"/>
      <c r="W18" s="58">
        <v>1.1499999999999999</v>
      </c>
      <c r="X18" s="58">
        <v>3.5</v>
      </c>
      <c r="Y18" s="58">
        <v>2.5</v>
      </c>
      <c r="Z18" s="47">
        <f t="shared" si="4"/>
        <v>10.549999999999999</v>
      </c>
      <c r="AA18" s="58">
        <v>8.94</v>
      </c>
      <c r="AB18" s="58"/>
      <c r="AC18" s="58">
        <v>1.61</v>
      </c>
      <c r="AD18" s="58"/>
      <c r="AE18" s="58"/>
      <c r="AF18" s="58"/>
      <c r="AG18" s="58"/>
      <c r="AH18" s="58"/>
      <c r="AI18" s="58"/>
      <c r="AJ18" s="58"/>
      <c r="AK18" s="58"/>
      <c r="AL18" s="58"/>
      <c r="AM18" s="58"/>
      <c r="AN18" s="58"/>
      <c r="AO18" s="58">
        <v>0.4</v>
      </c>
      <c r="AP18" s="58"/>
      <c r="AQ18" s="58"/>
      <c r="AR18" s="58"/>
      <c r="AS18" s="58"/>
      <c r="AT18" s="58"/>
      <c r="AU18" s="58">
        <v>4</v>
      </c>
      <c r="AV18" s="58"/>
      <c r="AW18" s="58"/>
      <c r="AX18" s="58"/>
      <c r="AY18" s="58"/>
      <c r="AZ18" s="58"/>
      <c r="BA18" s="58"/>
      <c r="BB18" s="58"/>
      <c r="BC18" s="58">
        <v>0</v>
      </c>
      <c r="BD18" s="16">
        <f t="shared" si="5"/>
        <v>62.2</v>
      </c>
      <c r="BE18" s="16">
        <f>N60-BD18</f>
        <v>-62.2</v>
      </c>
      <c r="BF18" s="16">
        <f t="shared" si="6"/>
        <v>6054.26</v>
      </c>
      <c r="BH18" s="171"/>
    </row>
    <row r="19" spans="1:60" ht="20.25" customHeight="1">
      <c r="A19" s="25" t="s">
        <v>385</v>
      </c>
      <c r="B19" s="174" t="s">
        <v>386</v>
      </c>
      <c r="C19" s="29" t="s">
        <v>312</v>
      </c>
      <c r="D19" s="205">
        <v>35.72</v>
      </c>
      <c r="E19" s="39">
        <f>SUM(F19:N19,P19)</f>
        <v>1.7</v>
      </c>
      <c r="F19" s="58"/>
      <c r="G19" s="58"/>
      <c r="H19" s="58"/>
      <c r="I19" s="58"/>
      <c r="J19" s="58"/>
      <c r="K19" s="58"/>
      <c r="L19" s="58"/>
      <c r="M19" s="58"/>
      <c r="N19" s="58"/>
      <c r="O19" s="54">
        <f>$D19-$BD19</f>
        <v>33.92</v>
      </c>
      <c r="P19" s="58">
        <v>1.7</v>
      </c>
      <c r="Q19" s="47">
        <f>SUM(R19:Z19,AL19:BB19)</f>
        <v>0.1</v>
      </c>
      <c r="R19" s="58"/>
      <c r="S19" s="58"/>
      <c r="T19" s="58"/>
      <c r="U19" s="58"/>
      <c r="V19" s="58"/>
      <c r="W19" s="58"/>
      <c r="X19" s="58"/>
      <c r="Y19" s="58"/>
      <c r="Z19" s="47">
        <f t="shared" si="4"/>
        <v>0</v>
      </c>
      <c r="AA19" s="58"/>
      <c r="AB19" s="58"/>
      <c r="AC19" s="58"/>
      <c r="AD19" s="58"/>
      <c r="AE19" s="58"/>
      <c r="AF19" s="58"/>
      <c r="AG19" s="58"/>
      <c r="AH19" s="58"/>
      <c r="AI19" s="58"/>
      <c r="AJ19" s="58"/>
      <c r="AK19" s="58"/>
      <c r="AL19" s="58"/>
      <c r="AM19" s="58"/>
      <c r="AN19" s="58"/>
      <c r="AO19" s="58">
        <v>0.1</v>
      </c>
      <c r="AP19" s="58"/>
      <c r="AQ19" s="58"/>
      <c r="AR19" s="58"/>
      <c r="AS19" s="58"/>
      <c r="AT19" s="58"/>
      <c r="AU19" s="58"/>
      <c r="AV19" s="58"/>
      <c r="AW19" s="58"/>
      <c r="AX19" s="58"/>
      <c r="AY19" s="58"/>
      <c r="AZ19" s="58"/>
      <c r="BA19" s="58"/>
      <c r="BB19" s="58"/>
      <c r="BC19" s="58">
        <v>0</v>
      </c>
      <c r="BD19" s="16">
        <f t="shared" si="5"/>
        <v>1.8</v>
      </c>
      <c r="BE19" s="16">
        <f>O60-BD19</f>
        <v>-1.8</v>
      </c>
      <c r="BF19" s="16">
        <f t="shared" si="6"/>
        <v>33.92</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7</v>
      </c>
      <c r="BF20" s="16">
        <f t="shared" si="6"/>
        <v>7</v>
      </c>
      <c r="BH20" s="171"/>
    </row>
    <row r="21" spans="1:60" s="170" customFormat="1" ht="20.25" customHeight="1">
      <c r="A21" s="172">
        <v>2</v>
      </c>
      <c r="B21" s="173" t="s">
        <v>389</v>
      </c>
      <c r="C21" s="150" t="s">
        <v>314</v>
      </c>
      <c r="D21" s="38">
        <f>SUM(D22:D30,D42:D58)</f>
        <v>419.44000000000005</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419.44000000000005</v>
      </c>
      <c r="R21" s="46">
        <f>SUM(R23:R30,R42:R58)</f>
        <v>0</v>
      </c>
      <c r="S21" s="46">
        <f>SUM(S22,S24:S30,S42:S58)</f>
        <v>0.1</v>
      </c>
      <c r="T21" s="46">
        <f>SUM(T22:T23,T25:T30,T42:T58)</f>
        <v>0</v>
      </c>
      <c r="U21" s="46">
        <f>SUM(U22:U24,U26:U30,U42:U58)</f>
        <v>0</v>
      </c>
      <c r="V21" s="46">
        <f>SUM(V22:V25,V27:V30,V42:V58)</f>
        <v>0</v>
      </c>
      <c r="W21" s="46">
        <f>SUM(W22:W26,W28:W30,W42:W58)</f>
        <v>0.5</v>
      </c>
      <c r="X21" s="46">
        <f>SUM(X22:X27,X29:X30,X42:X58)</f>
        <v>0</v>
      </c>
      <c r="Y21" s="46">
        <f>SUM(Y22:Y28,Y30,Y42:Y58)</f>
        <v>0</v>
      </c>
      <c r="Z21" s="47">
        <f t="shared" si="4"/>
        <v>0.95</v>
      </c>
      <c r="AA21" s="46">
        <f t="shared" ref="AA21:AK21" si="8">SUM(AA22:AA30,AA42:AA58)</f>
        <v>0.44999999999999996</v>
      </c>
      <c r="AB21" s="46">
        <f t="shared" si="8"/>
        <v>0.5</v>
      </c>
      <c r="AC21" s="46">
        <f t="shared" si="8"/>
        <v>0</v>
      </c>
      <c r="AD21" s="46">
        <f t="shared" si="8"/>
        <v>0</v>
      </c>
      <c r="AE21" s="46">
        <f t="shared" si="8"/>
        <v>0</v>
      </c>
      <c r="AF21" s="46">
        <f t="shared" si="8"/>
        <v>0</v>
      </c>
      <c r="AG21" s="46">
        <f t="shared" si="8"/>
        <v>0</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118.02000000000001</v>
      </c>
      <c r="BF21" s="149">
        <f>SUM(BF22:BF30,BF42:BF58)</f>
        <v>537.46</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2.9</v>
      </c>
      <c r="BF22" s="16">
        <f t="shared" ref="BF22:BF29" si="9">SUM(D22,BE22)</f>
        <v>2.9</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206">
        <v>0.16</v>
      </c>
      <c r="E27" s="39">
        <f t="shared" si="10"/>
        <v>0</v>
      </c>
      <c r="F27" s="58"/>
      <c r="G27" s="58"/>
      <c r="H27" s="58"/>
      <c r="I27" s="58"/>
      <c r="J27" s="58"/>
      <c r="K27" s="58"/>
      <c r="L27" s="58"/>
      <c r="M27" s="58"/>
      <c r="N27" s="58"/>
      <c r="O27" s="58"/>
      <c r="P27" s="58"/>
      <c r="Q27" s="47">
        <f>SUM(R27:V27,X27:Z27,AL27:BB27)</f>
        <v>0</v>
      </c>
      <c r="R27" s="58"/>
      <c r="S27" s="58"/>
      <c r="T27" s="58"/>
      <c r="U27" s="58"/>
      <c r="V27" s="58"/>
      <c r="W27" s="54">
        <f>$D27-$BD27</f>
        <v>0.16</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7.15</v>
      </c>
      <c r="BF27" s="16">
        <f t="shared" si="9"/>
        <v>7.3100000000000005</v>
      </c>
      <c r="BH27" s="171"/>
    </row>
    <row r="28" spans="1:60" ht="20.25" customHeight="1">
      <c r="A28" s="21" t="s">
        <v>402</v>
      </c>
      <c r="B28" s="25" t="s">
        <v>403</v>
      </c>
      <c r="C28" s="29" t="s">
        <v>321</v>
      </c>
      <c r="D28" s="206">
        <v>0.99</v>
      </c>
      <c r="E28" s="39">
        <f t="shared" si="10"/>
        <v>0</v>
      </c>
      <c r="F28" s="58"/>
      <c r="G28" s="58"/>
      <c r="H28" s="58"/>
      <c r="I28" s="58"/>
      <c r="J28" s="58"/>
      <c r="K28" s="58"/>
      <c r="L28" s="58"/>
      <c r="M28" s="58"/>
      <c r="N28" s="58"/>
      <c r="O28" s="58"/>
      <c r="P28" s="58"/>
      <c r="Q28" s="47">
        <f>SUM(R28:W28,Y28:Z28,AL28:BB28)</f>
        <v>0.5</v>
      </c>
      <c r="R28" s="58"/>
      <c r="S28" s="58"/>
      <c r="T28" s="58"/>
      <c r="U28" s="58"/>
      <c r="V28" s="58"/>
      <c r="W28" s="58">
        <v>0.5</v>
      </c>
      <c r="X28" s="54">
        <f>$D28-$BD28</f>
        <v>0.49</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0.5</v>
      </c>
      <c r="BE28" s="16">
        <f>X60-BD28</f>
        <v>26.060000000000002</v>
      </c>
      <c r="BF28" s="16">
        <f t="shared" si="9"/>
        <v>27.05</v>
      </c>
      <c r="BH28" s="171"/>
    </row>
    <row r="29" spans="1:60" ht="20.25" customHeight="1">
      <c r="A29" s="21" t="s">
        <v>404</v>
      </c>
      <c r="B29" s="25" t="s">
        <v>405</v>
      </c>
      <c r="C29" s="29" t="s">
        <v>322</v>
      </c>
      <c r="D29" s="206">
        <v>10.24</v>
      </c>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10.24</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16.100000000000001</v>
      </c>
      <c r="BF29" s="16">
        <f t="shared" si="9"/>
        <v>26.340000000000003</v>
      </c>
      <c r="BH29" s="171"/>
    </row>
    <row r="30" spans="1:60" ht="25.5">
      <c r="A30" s="21" t="s">
        <v>406</v>
      </c>
      <c r="B30" s="22" t="s">
        <v>407</v>
      </c>
      <c r="C30" s="23" t="s">
        <v>323</v>
      </c>
      <c r="D30" s="39">
        <f>SUM(D31:D41)</f>
        <v>113.43</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v>
      </c>
      <c r="R30" s="47">
        <f>SUM(R31:R41)</f>
        <v>0</v>
      </c>
      <c r="S30" s="47">
        <f t="shared" ref="S30:Y30" si="13">SUM(S31:S41)</f>
        <v>0</v>
      </c>
      <c r="T30" s="47">
        <f t="shared" si="13"/>
        <v>0</v>
      </c>
      <c r="U30" s="47">
        <f t="shared" si="13"/>
        <v>0</v>
      </c>
      <c r="V30" s="47">
        <f t="shared" si="13"/>
        <v>0</v>
      </c>
      <c r="W30" s="47">
        <f t="shared" si="13"/>
        <v>0</v>
      </c>
      <c r="X30" s="47">
        <f t="shared" si="13"/>
        <v>0</v>
      </c>
      <c r="Y30" s="47">
        <f t="shared" si="13"/>
        <v>0</v>
      </c>
      <c r="Z30" s="54">
        <f>$D30-$BD30</f>
        <v>113.43</v>
      </c>
      <c r="AA30" s="47">
        <f>SUM(AA32:AA41)</f>
        <v>0</v>
      </c>
      <c r="AB30" s="47">
        <f>SUM(AB31,AB33:AB41)</f>
        <v>0</v>
      </c>
      <c r="AC30" s="47">
        <f>SUM(AC31:AC32,AC34:AC41)</f>
        <v>0</v>
      </c>
      <c r="AD30" s="47">
        <f>SUM(AD31:AD33,AD35:AD41)</f>
        <v>0</v>
      </c>
      <c r="AE30" s="47">
        <f>SUM(AE31:AE34,AE36:AE41)</f>
        <v>0</v>
      </c>
      <c r="AF30" s="47">
        <f>SUM(AF31:AF35,AF37:AF41)</f>
        <v>0</v>
      </c>
      <c r="AG30" s="47">
        <f>SUM(AG31:AG36,AG38:AG41)</f>
        <v>0</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v>
      </c>
      <c r="BE30" s="16">
        <f>Z60-BD30</f>
        <v>46.86</v>
      </c>
      <c r="BF30" s="16">
        <f>SUM(BF31:BF41)</f>
        <v>160.29000000000002</v>
      </c>
      <c r="BH30" s="171"/>
    </row>
    <row r="31" spans="1:60" ht="20.25" customHeight="1">
      <c r="A31" s="21" t="s">
        <v>408</v>
      </c>
      <c r="B31" s="25" t="s">
        <v>409</v>
      </c>
      <c r="C31" s="29" t="s">
        <v>324</v>
      </c>
      <c r="D31" s="58">
        <v>95.06</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95.06</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36.42</v>
      </c>
      <c r="BF31" s="16">
        <f t="shared" ref="BF31:BF59" si="17">SUM(D31,BE31)</f>
        <v>131.48000000000002</v>
      </c>
      <c r="BH31" s="171"/>
    </row>
    <row r="32" spans="1:60" ht="20.25" customHeight="1">
      <c r="A32" s="21" t="s">
        <v>410</v>
      </c>
      <c r="B32" s="174" t="s">
        <v>411</v>
      </c>
      <c r="C32" s="179" t="s">
        <v>325</v>
      </c>
      <c r="D32" s="58">
        <v>8</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8</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0.51</v>
      </c>
      <c r="BF32" s="16">
        <f t="shared" si="17"/>
        <v>8.51</v>
      </c>
      <c r="BH32" s="171"/>
    </row>
    <row r="33" spans="1:60" ht="20.25" customHeight="1">
      <c r="A33" s="21" t="s">
        <v>412</v>
      </c>
      <c r="B33" s="174" t="s">
        <v>413</v>
      </c>
      <c r="C33" s="29" t="s">
        <v>326</v>
      </c>
      <c r="D33" s="206">
        <v>3.72</v>
      </c>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3.72</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7.28</v>
      </c>
      <c r="BF33" s="16">
        <f t="shared" si="17"/>
        <v>11</v>
      </c>
      <c r="BH33" s="171"/>
    </row>
    <row r="34" spans="1:60" ht="20.25" customHeight="1">
      <c r="A34" s="21" t="s">
        <v>414</v>
      </c>
      <c r="B34" s="174" t="s">
        <v>415</v>
      </c>
      <c r="C34" s="29" t="s">
        <v>327</v>
      </c>
      <c r="D34" s="207">
        <v>0.09</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0.09</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0.09</v>
      </c>
      <c r="BH34" s="171"/>
    </row>
    <row r="35" spans="1:60" ht="20.25" customHeight="1">
      <c r="A35" s="21" t="s">
        <v>416</v>
      </c>
      <c r="B35" s="174" t="s">
        <v>417</v>
      </c>
      <c r="C35" s="29" t="s">
        <v>328</v>
      </c>
      <c r="D35" s="206">
        <v>1.2</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1.2</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0.32</v>
      </c>
      <c r="BF35" s="16">
        <f t="shared" si="17"/>
        <v>1.52</v>
      </c>
      <c r="BH35" s="171"/>
    </row>
    <row r="36" spans="1:60" ht="20.25" customHeight="1">
      <c r="A36" s="21" t="s">
        <v>418</v>
      </c>
      <c r="B36" s="174" t="s">
        <v>419</v>
      </c>
      <c r="C36" s="29" t="s">
        <v>329</v>
      </c>
      <c r="D36" s="206">
        <v>0.19</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0.19</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0.19</v>
      </c>
      <c r="BH36" s="171"/>
    </row>
    <row r="37" spans="1:60" ht="20.25" customHeight="1">
      <c r="A37" s="21" t="s">
        <v>420</v>
      </c>
      <c r="B37" s="174" t="s">
        <v>421</v>
      </c>
      <c r="C37" s="29" t="s">
        <v>330</v>
      </c>
      <c r="D37" s="206">
        <v>4.84</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4.84</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0.45</v>
      </c>
      <c r="BF37" s="16">
        <f t="shared" si="17"/>
        <v>5.29</v>
      </c>
      <c r="BH37" s="171"/>
    </row>
    <row r="38" spans="1:60" ht="20.25" customHeight="1">
      <c r="A38" s="21" t="s">
        <v>422</v>
      </c>
      <c r="B38" s="174" t="s">
        <v>423</v>
      </c>
      <c r="C38" s="29" t="s">
        <v>331</v>
      </c>
      <c r="D38" s="58"/>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0</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1.3800000000000001</v>
      </c>
      <c r="BF38" s="16">
        <f t="shared" si="17"/>
        <v>1.3800000000000001</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207">
        <v>0.33</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0.33</v>
      </c>
      <c r="AL41" s="58"/>
      <c r="AM41" s="58"/>
      <c r="AN41" s="58"/>
      <c r="AO41" s="58"/>
      <c r="AP41" s="58"/>
      <c r="AQ41" s="58"/>
      <c r="AR41" s="58"/>
      <c r="AS41" s="58"/>
      <c r="AT41" s="58"/>
      <c r="AU41" s="58"/>
      <c r="AV41" s="58"/>
      <c r="AW41" s="58"/>
      <c r="AX41" s="58"/>
      <c r="AY41" s="58"/>
      <c r="AZ41" s="58"/>
      <c r="BA41" s="58"/>
      <c r="BB41" s="58"/>
      <c r="BC41" s="58"/>
      <c r="BD41" s="16">
        <f t="shared" si="16"/>
        <v>0</v>
      </c>
      <c r="BE41" s="16">
        <f>AK$60-BD41</f>
        <v>0.5</v>
      </c>
      <c r="BF41" s="16">
        <f t="shared" si="17"/>
        <v>0.83000000000000007</v>
      </c>
      <c r="BH41" s="171"/>
    </row>
    <row r="42" spans="1:60" ht="20.25" customHeight="1">
      <c r="A42" s="25" t="s">
        <v>430</v>
      </c>
      <c r="B42" s="180" t="s">
        <v>431</v>
      </c>
      <c r="C42" s="29" t="s">
        <v>335</v>
      </c>
      <c r="D42" s="206">
        <v>3.7</v>
      </c>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3.7</v>
      </c>
      <c r="AM42" s="58"/>
      <c r="AN42" s="58"/>
      <c r="AO42" s="58"/>
      <c r="AP42" s="58"/>
      <c r="AQ42" s="58"/>
      <c r="AR42" s="58"/>
      <c r="AS42" s="58"/>
      <c r="AT42" s="58"/>
      <c r="AU42" s="58"/>
      <c r="AV42" s="58"/>
      <c r="AW42" s="58"/>
      <c r="AX42" s="58"/>
      <c r="AY42" s="58"/>
      <c r="AZ42" s="58"/>
      <c r="BA42" s="58"/>
      <c r="BB42" s="58"/>
      <c r="BC42" s="58"/>
      <c r="BD42" s="16">
        <f t="shared" si="16"/>
        <v>0</v>
      </c>
      <c r="BE42" s="16">
        <f>AL$60-BD42</f>
        <v>4.5</v>
      </c>
      <c r="BF42" s="16">
        <f t="shared" si="17"/>
        <v>8.1999999999999993</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207">
        <v>1.8</v>
      </c>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1.8</v>
      </c>
      <c r="AO44" s="58"/>
      <c r="AP44" s="58"/>
      <c r="AQ44" s="58"/>
      <c r="AR44" s="58"/>
      <c r="AS44" s="58"/>
      <c r="AT44" s="58"/>
      <c r="AU44" s="58"/>
      <c r="AV44" s="58"/>
      <c r="AW44" s="58"/>
      <c r="AX44" s="58"/>
      <c r="AY44" s="58"/>
      <c r="AZ44" s="58"/>
      <c r="BA44" s="58"/>
      <c r="BB44" s="58"/>
      <c r="BC44" s="58"/>
      <c r="BD44" s="16">
        <f t="shared" si="16"/>
        <v>0</v>
      </c>
      <c r="BE44" s="16">
        <f>AN$60-BD44</f>
        <v>0.04</v>
      </c>
      <c r="BF44" s="16">
        <f t="shared" si="17"/>
        <v>1.84</v>
      </c>
      <c r="BH44" s="171"/>
    </row>
    <row r="45" spans="1:60" ht="20.25" customHeight="1">
      <c r="A45" s="21" t="s">
        <v>436</v>
      </c>
      <c r="B45" s="25" t="s">
        <v>437</v>
      </c>
      <c r="C45" s="29" t="s">
        <v>338</v>
      </c>
      <c r="D45" s="206">
        <v>66.739999999999995</v>
      </c>
      <c r="E45" s="39">
        <f t="shared" si="15"/>
        <v>0</v>
      </c>
      <c r="F45" s="58"/>
      <c r="G45" s="58"/>
      <c r="H45" s="58"/>
      <c r="I45" s="58"/>
      <c r="J45" s="58"/>
      <c r="K45" s="58"/>
      <c r="L45" s="58"/>
      <c r="M45" s="58"/>
      <c r="N45" s="58"/>
      <c r="O45" s="58"/>
      <c r="P45" s="58"/>
      <c r="Q45" s="47">
        <f>SUM(R45:Z45,AL45:AN45,AP45:BB45)</f>
        <v>0.42</v>
      </c>
      <c r="R45" s="58"/>
      <c r="S45" s="58"/>
      <c r="T45" s="58"/>
      <c r="U45" s="58"/>
      <c r="V45" s="58"/>
      <c r="W45" s="58"/>
      <c r="X45" s="58"/>
      <c r="Y45" s="58"/>
      <c r="Z45" s="47">
        <f t="shared" si="19"/>
        <v>0.42</v>
      </c>
      <c r="AA45" s="58">
        <v>0.42</v>
      </c>
      <c r="AB45" s="58"/>
      <c r="AC45" s="58"/>
      <c r="AD45" s="58"/>
      <c r="AE45" s="58"/>
      <c r="AF45" s="58"/>
      <c r="AG45" s="58"/>
      <c r="AH45" s="58"/>
      <c r="AI45" s="58"/>
      <c r="AJ45" s="58"/>
      <c r="AK45" s="58"/>
      <c r="AL45" s="58"/>
      <c r="AM45" s="58"/>
      <c r="AN45" s="58"/>
      <c r="AO45" s="54">
        <f>$D45-$BD45</f>
        <v>66.319999999999993</v>
      </c>
      <c r="AP45" s="58"/>
      <c r="AQ45" s="58"/>
      <c r="AR45" s="58"/>
      <c r="AS45" s="58"/>
      <c r="AT45" s="58"/>
      <c r="AU45" s="58"/>
      <c r="AV45" s="58"/>
      <c r="AW45" s="58"/>
      <c r="AX45" s="58"/>
      <c r="AY45" s="58"/>
      <c r="AZ45" s="58"/>
      <c r="BA45" s="58"/>
      <c r="BB45" s="58"/>
      <c r="BC45" s="58">
        <v>0</v>
      </c>
      <c r="BD45" s="16">
        <f t="shared" si="16"/>
        <v>0.42</v>
      </c>
      <c r="BE45" s="16">
        <f>AO$60-BD45</f>
        <v>10.780000000000001</v>
      </c>
      <c r="BF45" s="16">
        <f t="shared" si="17"/>
        <v>77.52</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206">
        <v>0.24</v>
      </c>
      <c r="E47" s="39">
        <f t="shared" si="15"/>
        <v>0</v>
      </c>
      <c r="F47" s="58"/>
      <c r="G47" s="58"/>
      <c r="H47" s="58"/>
      <c r="I47" s="58"/>
      <c r="J47" s="58"/>
      <c r="K47" s="58"/>
      <c r="L47" s="58"/>
      <c r="M47" s="58"/>
      <c r="N47" s="58"/>
      <c r="O47" s="58"/>
      <c r="P47" s="58"/>
      <c r="Q47" s="47">
        <f>SUM(R47:Z47,AL47:AP47,AR47:BB47)</f>
        <v>0.1</v>
      </c>
      <c r="R47" s="58"/>
      <c r="S47" s="58">
        <v>0.1</v>
      </c>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0.13999999999999999</v>
      </c>
      <c r="AR47" s="58"/>
      <c r="AS47" s="58"/>
      <c r="AT47" s="58"/>
      <c r="AU47" s="58"/>
      <c r="AV47" s="58"/>
      <c r="AW47" s="58"/>
      <c r="AX47" s="58"/>
      <c r="AY47" s="58"/>
      <c r="AZ47" s="58"/>
      <c r="BA47" s="58"/>
      <c r="BB47" s="58"/>
      <c r="BC47" s="58"/>
      <c r="BD47" s="16">
        <f t="shared" si="16"/>
        <v>0.1</v>
      </c>
      <c r="BE47" s="16">
        <f>AQ$60-BD47</f>
        <v>0</v>
      </c>
      <c r="BF47" s="16">
        <f t="shared" si="17"/>
        <v>0.24</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58"/>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v>
      </c>
      <c r="AU50" s="58">
        <v>0</v>
      </c>
      <c r="AV50" s="58">
        <v>0</v>
      </c>
      <c r="AW50" s="58">
        <v>0</v>
      </c>
      <c r="AX50" s="58">
        <v>0</v>
      </c>
      <c r="AY50" s="58">
        <v>0</v>
      </c>
      <c r="AZ50" s="58">
        <v>0</v>
      </c>
      <c r="BA50" s="58">
        <v>0</v>
      </c>
      <c r="BB50" s="58">
        <v>0</v>
      </c>
      <c r="BC50" s="58">
        <v>0</v>
      </c>
      <c r="BD50" s="16">
        <f t="shared" si="16"/>
        <v>0</v>
      </c>
      <c r="BE50" s="16">
        <f>AT$60-BD50</f>
        <v>0.06</v>
      </c>
      <c r="BF50" s="16">
        <f t="shared" si="17"/>
        <v>0.06</v>
      </c>
      <c r="BH50" s="171"/>
    </row>
    <row r="51" spans="1:60" ht="20.25" customHeight="1">
      <c r="A51" s="21" t="s">
        <v>448</v>
      </c>
      <c r="B51" s="28" t="s">
        <v>449</v>
      </c>
      <c r="C51" s="29" t="s">
        <v>344</v>
      </c>
      <c r="D51" s="206">
        <v>12.16</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12.16</v>
      </c>
      <c r="AV51" s="58">
        <v>0</v>
      </c>
      <c r="AW51" s="58">
        <v>0</v>
      </c>
      <c r="AX51" s="58">
        <v>0</v>
      </c>
      <c r="AY51" s="58">
        <v>0</v>
      </c>
      <c r="AZ51" s="58">
        <v>0</v>
      </c>
      <c r="BA51" s="58">
        <v>0</v>
      </c>
      <c r="BB51" s="58">
        <v>0</v>
      </c>
      <c r="BC51" s="58">
        <v>0</v>
      </c>
      <c r="BD51" s="16">
        <f t="shared" si="16"/>
        <v>0</v>
      </c>
      <c r="BE51" s="16">
        <f>AU$60-BD51</f>
        <v>4</v>
      </c>
      <c r="BF51" s="16">
        <f t="shared" si="17"/>
        <v>16.16</v>
      </c>
      <c r="BH51" s="171"/>
    </row>
    <row r="52" spans="1:60" ht="20.25" customHeight="1">
      <c r="A52" s="21" t="s">
        <v>450</v>
      </c>
      <c r="B52" s="25" t="s">
        <v>451</v>
      </c>
      <c r="C52" s="29" t="s">
        <v>345</v>
      </c>
      <c r="D52" s="206">
        <v>6.05</v>
      </c>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6.05</v>
      </c>
      <c r="AW52" s="58">
        <v>0</v>
      </c>
      <c r="AX52" s="58">
        <v>0</v>
      </c>
      <c r="AY52" s="58">
        <v>0</v>
      </c>
      <c r="AZ52" s="58">
        <v>0</v>
      </c>
      <c r="BA52" s="58">
        <v>0</v>
      </c>
      <c r="BB52" s="58">
        <v>0</v>
      </c>
      <c r="BC52" s="58">
        <v>0</v>
      </c>
      <c r="BD52" s="16">
        <f t="shared" si="16"/>
        <v>0</v>
      </c>
      <c r="BE52" s="16">
        <f>AV$60-BD52</f>
        <v>0</v>
      </c>
      <c r="BF52" s="16">
        <f t="shared" si="17"/>
        <v>6.05</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71"/>
    </row>
    <row r="55" spans="1:60" ht="20.25" customHeight="1">
      <c r="A55" s="21" t="s">
        <v>456</v>
      </c>
      <c r="B55" s="174" t="s">
        <v>457</v>
      </c>
      <c r="C55" s="29" t="s">
        <v>348</v>
      </c>
      <c r="D55" s="207">
        <v>0.15</v>
      </c>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0.15</v>
      </c>
      <c r="AZ55" s="58"/>
      <c r="BA55" s="58"/>
      <c r="BB55" s="58"/>
      <c r="BC55" s="58"/>
      <c r="BD55" s="16">
        <f t="shared" si="16"/>
        <v>0</v>
      </c>
      <c r="BE55" s="16">
        <f>AY$60-BD55</f>
        <v>0</v>
      </c>
      <c r="BF55" s="16">
        <f t="shared" si="17"/>
        <v>0.15</v>
      </c>
      <c r="BH55" s="171"/>
    </row>
    <row r="56" spans="1:60" ht="20.25" customHeight="1">
      <c r="A56" s="21" t="s">
        <v>458</v>
      </c>
      <c r="B56" s="25" t="s">
        <v>459</v>
      </c>
      <c r="C56" s="29" t="s">
        <v>349</v>
      </c>
      <c r="D56" s="206">
        <v>203.78</v>
      </c>
      <c r="E56" s="39">
        <f t="shared" si="15"/>
        <v>0</v>
      </c>
      <c r="F56" s="58"/>
      <c r="G56" s="58"/>
      <c r="H56" s="58"/>
      <c r="I56" s="58"/>
      <c r="J56" s="58"/>
      <c r="K56" s="58"/>
      <c r="L56" s="58"/>
      <c r="M56" s="58"/>
      <c r="N56" s="58"/>
      <c r="O56" s="58"/>
      <c r="P56" s="58"/>
      <c r="Q56" s="47">
        <f>SUM(R56:Z56,AL56:AY56,BA56:BB56)</f>
        <v>0.53</v>
      </c>
      <c r="R56" s="58"/>
      <c r="S56" s="58"/>
      <c r="T56" s="58"/>
      <c r="U56" s="58"/>
      <c r="V56" s="58"/>
      <c r="W56" s="58"/>
      <c r="X56" s="58"/>
      <c r="Y56" s="58"/>
      <c r="Z56" s="47">
        <f t="shared" si="19"/>
        <v>0.53</v>
      </c>
      <c r="AA56" s="58">
        <v>0.03</v>
      </c>
      <c r="AB56" s="58">
        <v>0.5</v>
      </c>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203.25</v>
      </c>
      <c r="BA56" s="58"/>
      <c r="BB56" s="58"/>
      <c r="BC56" s="58"/>
      <c r="BD56" s="16">
        <f t="shared" si="16"/>
        <v>0.53</v>
      </c>
      <c r="BE56" s="16">
        <f>AZ$60-BD56</f>
        <v>-0.53</v>
      </c>
      <c r="BF56" s="16">
        <f t="shared" si="17"/>
        <v>203.25</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v>169.54</v>
      </c>
      <c r="E59" s="39">
        <f t="shared" si="15"/>
        <v>0</v>
      </c>
      <c r="F59" s="59"/>
      <c r="G59" s="59"/>
      <c r="H59" s="59"/>
      <c r="I59" s="59"/>
      <c r="J59" s="59"/>
      <c r="K59" s="59"/>
      <c r="L59" s="59"/>
      <c r="M59" s="59"/>
      <c r="N59" s="59"/>
      <c r="O59" s="59"/>
      <c r="P59" s="59"/>
      <c r="Q59" s="46">
        <f>SUM(R59:Z59,AL59:BB59)</f>
        <v>22.1</v>
      </c>
      <c r="R59" s="59"/>
      <c r="S59" s="59"/>
      <c r="T59" s="59"/>
      <c r="U59" s="59"/>
      <c r="V59" s="59"/>
      <c r="W59" s="59">
        <v>3</v>
      </c>
      <c r="X59" s="59">
        <v>1</v>
      </c>
      <c r="Y59" s="59">
        <v>13.6</v>
      </c>
      <c r="Z59" s="46">
        <f t="shared" si="19"/>
        <v>0</v>
      </c>
      <c r="AA59" s="59"/>
      <c r="AB59" s="59"/>
      <c r="AC59" s="59"/>
      <c r="AD59" s="59"/>
      <c r="AE59" s="59"/>
      <c r="AF59" s="59"/>
      <c r="AG59" s="59"/>
      <c r="AH59" s="59"/>
      <c r="AI59" s="59"/>
      <c r="AJ59" s="59"/>
      <c r="AK59" s="59"/>
      <c r="AL59" s="59">
        <v>4.5</v>
      </c>
      <c r="AM59" s="59"/>
      <c r="AN59" s="59"/>
      <c r="AO59" s="59"/>
      <c r="AP59" s="59"/>
      <c r="AQ59" s="59"/>
      <c r="AR59" s="59"/>
      <c r="AS59" s="59"/>
      <c r="AT59" s="59"/>
      <c r="AU59" s="59"/>
      <c r="AV59" s="59"/>
      <c r="AW59" s="59"/>
      <c r="AX59" s="59"/>
      <c r="AY59" s="59"/>
      <c r="AZ59" s="59"/>
      <c r="BA59" s="59">
        <v>0</v>
      </c>
      <c r="BB59" s="59">
        <v>0</v>
      </c>
      <c r="BC59" s="54">
        <f>$D59-$BD59</f>
        <v>147.44</v>
      </c>
      <c r="BD59" s="16">
        <f>SUM(E59,Q59)</f>
        <v>22.1</v>
      </c>
      <c r="BE59" s="16">
        <f>BC$60-BD59</f>
        <v>-22.1</v>
      </c>
      <c r="BF59" s="16">
        <f t="shared" si="17"/>
        <v>147.44</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34</v>
      </c>
      <c r="L60" s="39">
        <f t="shared" si="20"/>
        <v>0</v>
      </c>
      <c r="M60" s="39">
        <f t="shared" si="20"/>
        <v>0</v>
      </c>
      <c r="N60" s="39">
        <f t="shared" si="20"/>
        <v>0</v>
      </c>
      <c r="O60" s="39">
        <f t="shared" si="20"/>
        <v>0</v>
      </c>
      <c r="P60" s="39">
        <f t="shared" si="20"/>
        <v>7</v>
      </c>
      <c r="Q60" s="47">
        <f>SUM(Q9,Q59)</f>
        <v>118.02000000000001</v>
      </c>
      <c r="R60" s="47">
        <f t="shared" si="20"/>
        <v>2.9</v>
      </c>
      <c r="S60" s="47">
        <f t="shared" si="20"/>
        <v>0.1</v>
      </c>
      <c r="T60" s="47">
        <f t="shared" si="20"/>
        <v>0</v>
      </c>
      <c r="U60" s="47">
        <f t="shared" si="20"/>
        <v>0</v>
      </c>
      <c r="V60" s="47">
        <f t="shared" si="20"/>
        <v>0</v>
      </c>
      <c r="W60" s="47">
        <f t="shared" si="20"/>
        <v>7.15</v>
      </c>
      <c r="X60" s="47">
        <f t="shared" si="20"/>
        <v>26.560000000000002</v>
      </c>
      <c r="Y60" s="47">
        <f t="shared" si="20"/>
        <v>16.100000000000001</v>
      </c>
      <c r="Z60" s="47">
        <f t="shared" si="20"/>
        <v>46.86</v>
      </c>
      <c r="AA60" s="47">
        <f t="shared" si="20"/>
        <v>36.42</v>
      </c>
      <c r="AB60" s="47">
        <f t="shared" si="20"/>
        <v>0.51</v>
      </c>
      <c r="AC60" s="47">
        <f t="shared" si="20"/>
        <v>7.28</v>
      </c>
      <c r="AD60" s="47">
        <f t="shared" si="20"/>
        <v>0</v>
      </c>
      <c r="AE60" s="47">
        <f t="shared" si="20"/>
        <v>0.32</v>
      </c>
      <c r="AF60" s="47">
        <f t="shared" si="20"/>
        <v>0</v>
      </c>
      <c r="AG60" s="47">
        <f t="shared" si="20"/>
        <v>0.45</v>
      </c>
      <c r="AH60" s="47">
        <f t="shared" si="20"/>
        <v>1.3800000000000001</v>
      </c>
      <c r="AI60" s="47">
        <f t="shared" si="20"/>
        <v>0</v>
      </c>
      <c r="AJ60" s="47">
        <f t="shared" si="20"/>
        <v>0</v>
      </c>
      <c r="AK60" s="47">
        <f t="shared" si="20"/>
        <v>0.5</v>
      </c>
      <c r="AL60" s="47">
        <f t="shared" si="20"/>
        <v>4.5</v>
      </c>
      <c r="AM60" s="47">
        <f t="shared" si="20"/>
        <v>0</v>
      </c>
      <c r="AN60" s="47">
        <f t="shared" si="20"/>
        <v>0.04</v>
      </c>
      <c r="AO60" s="47">
        <f t="shared" si="20"/>
        <v>11.200000000000001</v>
      </c>
      <c r="AP60" s="47">
        <f t="shared" si="20"/>
        <v>0</v>
      </c>
      <c r="AQ60" s="47">
        <f t="shared" si="20"/>
        <v>0.1</v>
      </c>
      <c r="AR60" s="47">
        <f t="shared" si="20"/>
        <v>0</v>
      </c>
      <c r="AS60" s="47">
        <f t="shared" si="20"/>
        <v>0</v>
      </c>
      <c r="AT60" s="47">
        <f t="shared" si="20"/>
        <v>0.06</v>
      </c>
      <c r="AU60" s="47">
        <f t="shared" si="20"/>
        <v>4</v>
      </c>
      <c r="AV60" s="47">
        <f t="shared" si="20"/>
        <v>0</v>
      </c>
      <c r="AW60" s="47">
        <f t="shared" si="20"/>
        <v>0</v>
      </c>
      <c r="AX60" s="47">
        <f t="shared" si="20"/>
        <v>0</v>
      </c>
      <c r="AY60" s="47">
        <f t="shared" si="20"/>
        <v>0</v>
      </c>
      <c r="AZ60" s="47">
        <f t="shared" si="20"/>
        <v>0</v>
      </c>
      <c r="BA60" s="47">
        <f t="shared" si="20"/>
        <v>0</v>
      </c>
      <c r="BB60" s="47">
        <f t="shared" si="20"/>
        <v>0</v>
      </c>
      <c r="BC60" s="16"/>
      <c r="BD60" s="16">
        <f>SUM(BD9,BD21,BD59)</f>
        <v>118.02000000000001</v>
      </c>
      <c r="BE60" s="16"/>
      <c r="BF60" s="16"/>
    </row>
    <row r="61" spans="1:60" s="170" customFormat="1" ht="20.25" customHeight="1">
      <c r="A61" s="183"/>
      <c r="B61" s="184" t="s">
        <v>466</v>
      </c>
      <c r="C61" s="183"/>
      <c r="D61" s="149"/>
      <c r="E61" s="38">
        <f>$D9+E$60-$BD9</f>
        <v>8667.5399999999991</v>
      </c>
      <c r="F61" s="38">
        <f>$D10+F$60-$BD10</f>
        <v>196.43</v>
      </c>
      <c r="G61" s="38">
        <f>$D11+G$60-$BD11</f>
        <v>163.22</v>
      </c>
      <c r="H61" s="38">
        <f>$D12+H$60-$BD12</f>
        <v>33.21</v>
      </c>
      <c r="I61" s="38">
        <f>$D13+I$60-$BD13</f>
        <v>0</v>
      </c>
      <c r="J61" s="38">
        <f>$D14+J$60-$BD14</f>
        <v>52.84</v>
      </c>
      <c r="K61" s="38">
        <f>$D15+K$60-$BD15</f>
        <v>1227.46</v>
      </c>
      <c r="L61" s="38">
        <f>$D16+L$60-$BD16</f>
        <v>1095.6299999999999</v>
      </c>
      <c r="M61" s="38">
        <f>$D17+M$60-$BD17</f>
        <v>0</v>
      </c>
      <c r="N61" s="38">
        <f>$D18+N$60-$BD18</f>
        <v>6054.26</v>
      </c>
      <c r="O61" s="38">
        <f>$D19+O$60-$BD19</f>
        <v>33.92</v>
      </c>
      <c r="P61" s="38">
        <f>$D20+P$60-$BD20</f>
        <v>7</v>
      </c>
      <c r="Q61" s="46">
        <f>$D21+Q$60-$BD21</f>
        <v>537.46</v>
      </c>
      <c r="R61" s="46">
        <f>$D22+R$60-$BD22</f>
        <v>2.9</v>
      </c>
      <c r="S61" s="46">
        <f>$D23+S$60-$BD23</f>
        <v>0.1</v>
      </c>
      <c r="T61" s="46">
        <f>$D24+T$60-$BD24</f>
        <v>0</v>
      </c>
      <c r="U61" s="46">
        <f>$D25+U$60-$BD25</f>
        <v>0</v>
      </c>
      <c r="V61" s="46">
        <f>$D26+V$60-$BD26</f>
        <v>0</v>
      </c>
      <c r="W61" s="46">
        <f>$D27+W$60-$BD27</f>
        <v>7.3100000000000005</v>
      </c>
      <c r="X61" s="46">
        <f>$D28+X$60-$BD28</f>
        <v>27.05</v>
      </c>
      <c r="Y61" s="46">
        <f>$D29+Y$60-$BD29</f>
        <v>26.340000000000003</v>
      </c>
      <c r="Z61" s="46">
        <f>$D30+Z$60-$BD30</f>
        <v>160.29000000000002</v>
      </c>
      <c r="AA61" s="46">
        <f>$D31+AA$60-$BD31</f>
        <v>131.48000000000002</v>
      </c>
      <c r="AB61" s="46">
        <f>$D32+AB$60-$BD32</f>
        <v>8.51</v>
      </c>
      <c r="AC61" s="46">
        <f>$D33+AC$60-$BD33</f>
        <v>11</v>
      </c>
      <c r="AD61" s="46">
        <f>$D34+AD$60-$BD34</f>
        <v>0.09</v>
      </c>
      <c r="AE61" s="46">
        <f>$D35+AE$60-$BD35</f>
        <v>1.52</v>
      </c>
      <c r="AF61" s="46">
        <f>$D36+AF$60-$BD36</f>
        <v>0.19</v>
      </c>
      <c r="AG61" s="46">
        <f>$D37+AG$60-$BD37</f>
        <v>5.29</v>
      </c>
      <c r="AH61" s="46">
        <f>$D38+AH$60-$BD38</f>
        <v>1.3800000000000001</v>
      </c>
      <c r="AI61" s="46">
        <f>$D39+AI$60-$BD39</f>
        <v>0</v>
      </c>
      <c r="AJ61" s="46">
        <f>$D40+AJ$60-$BD40</f>
        <v>0</v>
      </c>
      <c r="AK61" s="46">
        <f>$D41+AK$60-$BD41</f>
        <v>0.83000000000000007</v>
      </c>
      <c r="AL61" s="46">
        <f>$D42+AL$60-$BD42</f>
        <v>8.1999999999999993</v>
      </c>
      <c r="AM61" s="46">
        <f>$D43+AM$60-$BD43</f>
        <v>0</v>
      </c>
      <c r="AN61" s="46">
        <f>$D44+AN$60-$BD44</f>
        <v>1.84</v>
      </c>
      <c r="AO61" s="46">
        <f>$D45+AO$60-$BD45</f>
        <v>77.52</v>
      </c>
      <c r="AP61" s="46">
        <f>$D46+AP$60-$BD46</f>
        <v>0</v>
      </c>
      <c r="AQ61" s="46">
        <f>$D47+AQ$60-$BD47</f>
        <v>0.23999999999999996</v>
      </c>
      <c r="AR61" s="46">
        <f>$D48+AR$60-$BD48</f>
        <v>0</v>
      </c>
      <c r="AS61" s="46">
        <f>$D49+AS$60-$BD49</f>
        <v>0</v>
      </c>
      <c r="AT61" s="46">
        <f>$D50+AT$60-$BD50</f>
        <v>0.06</v>
      </c>
      <c r="AU61" s="46">
        <f>$D51+AU$60-$BD51</f>
        <v>16.16</v>
      </c>
      <c r="AV61" s="46">
        <f>$D52+AV$60-$BD52</f>
        <v>6.05</v>
      </c>
      <c r="AW61" s="46">
        <f>$D53+AW$60-$BD53</f>
        <v>0</v>
      </c>
      <c r="AX61" s="46">
        <f>$D54+AX$60-$BD54</f>
        <v>0</v>
      </c>
      <c r="AY61" s="46">
        <f>$D55+AY$60-$BD55</f>
        <v>0.15</v>
      </c>
      <c r="AZ61" s="46">
        <f>$D56+AZ$60-$BD56</f>
        <v>203.25</v>
      </c>
      <c r="BA61" s="46">
        <f>$D57+BA$60-$BD57</f>
        <v>0</v>
      </c>
      <c r="BB61" s="46">
        <f>$D58+BB$60-$BD58</f>
        <v>0</v>
      </c>
      <c r="BC61" s="46">
        <f>$D59+BC$60-$BD59</f>
        <v>147.44</v>
      </c>
      <c r="BD61" s="149"/>
      <c r="BE61" s="149"/>
      <c r="BF61" s="149"/>
    </row>
    <row r="62" spans="1:60" s="185" customFormat="1" ht="12">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dimension ref="A1:BH63"/>
  <sheetViews>
    <sheetView showZeros="0" zoomScale="55" zoomScaleNormal="55" workbookViewId="0">
      <selection activeCell="X16" sqref="X16"/>
    </sheetView>
  </sheetViews>
  <sheetFormatPr defaultColWidth="8.109375" defaultRowHeight="15"/>
  <cols>
    <col min="1" max="1" width="4.77734375" style="155" customWidth="1"/>
    <col min="2" max="2" width="33.21875" style="155" customWidth="1"/>
    <col min="3" max="3" width="5.6640625" style="155" customWidth="1"/>
    <col min="4" max="4" width="9.21875" style="155" customWidth="1"/>
    <col min="5" max="5" width="8.21875" style="155" customWidth="1"/>
    <col min="6" max="6" width="6.33203125" style="155" customWidth="1"/>
    <col min="7" max="7" width="7.33203125" style="155" customWidth="1"/>
    <col min="8" max="8" width="6.109375" style="155" customWidth="1"/>
    <col min="9" max="9" width="4.77734375" style="155" customWidth="1"/>
    <col min="10" max="11" width="6.5546875" style="155" customWidth="1"/>
    <col min="12" max="12" width="7" style="155" bestFit="1" customWidth="1"/>
    <col min="13" max="13" width="5.88671875" style="155" customWidth="1"/>
    <col min="14" max="14" width="7.88671875" style="155" bestFit="1"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1" width="4.77734375" style="155" customWidth="1"/>
    <col min="22" max="22" width="6.21875" style="155" customWidth="1"/>
    <col min="23" max="23" width="5.21875" style="155" customWidth="1"/>
    <col min="24" max="24" width="6.21875" style="155" customWidth="1"/>
    <col min="25" max="25" width="4.77734375" style="155" customWidth="1"/>
    <col min="26" max="26" width="7" style="155" bestFit="1" customWidth="1"/>
    <col min="27" max="27" width="5.44140625" style="155" customWidth="1"/>
    <col min="28" max="28" width="5.77734375" style="155" customWidth="1"/>
    <col min="29" max="29" width="6.21875" style="155" customWidth="1"/>
    <col min="30"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6" style="155" customWidth="1"/>
    <col min="46" max="46" width="5.44140625" style="155" customWidth="1"/>
    <col min="47" max="47" width="5.6640625" style="155" customWidth="1"/>
    <col min="48" max="48" width="4.77734375" style="155" customWidth="1"/>
    <col min="49" max="49" width="5.33203125" style="155" customWidth="1"/>
    <col min="50" max="51" width="5.44140625" style="155" customWidth="1"/>
    <col min="52" max="52" width="6.21875" style="155" customWidth="1"/>
    <col min="53" max="53" width="7.88671875" style="155" bestFit="1" customWidth="1"/>
    <col min="54" max="54" width="3.88671875" style="155" bestFit="1" customWidth="1"/>
    <col min="55" max="55" width="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t="s">
        <v>295</v>
      </c>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1368</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6" customHeight="1">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2160.2700000000004</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2160.27</v>
      </c>
      <c r="BH8" s="171"/>
    </row>
    <row r="9" spans="1:60" s="170" customFormat="1" ht="20.25" customHeight="1">
      <c r="A9" s="172">
        <v>1</v>
      </c>
      <c r="B9" s="173" t="s">
        <v>366</v>
      </c>
      <c r="C9" s="150" t="s">
        <v>302</v>
      </c>
      <c r="D9" s="38">
        <f>SUM(D10,D14:D20)</f>
        <v>1898.7000000000003</v>
      </c>
      <c r="E9" s="38">
        <f>SUM(F10,J14,K15,L16,M17,N18,O19,P20,F9,J9:P9)</f>
        <v>1775.17</v>
      </c>
      <c r="F9" s="38">
        <f>SUM(F14,F15,F16,F17,F18,F19,F20)</f>
        <v>0</v>
      </c>
      <c r="G9" s="38">
        <f>SUM(G12:G20)</f>
        <v>0</v>
      </c>
      <c r="H9" s="38">
        <f>SUM(H11,H13:H20)</f>
        <v>0</v>
      </c>
      <c r="I9" s="38">
        <f>SUM(I11:I12,I14:I20)</f>
        <v>0</v>
      </c>
      <c r="J9" s="38">
        <f>SUM(J10,J15,J16,J17,J18,J19,J20)</f>
        <v>0</v>
      </c>
      <c r="K9" s="38">
        <f>SUM(K10,K14,K16,K17,K18,K19,K20)</f>
        <v>0</v>
      </c>
      <c r="L9" s="38">
        <f>SUM(L10,L14,L15,L17,L18,L19,L20)</f>
        <v>0</v>
      </c>
      <c r="M9" s="38">
        <f>SUM(M10,M14,M15,M17,M18,M19,M20)</f>
        <v>0</v>
      </c>
      <c r="N9" s="38">
        <f>SUM(N10,N14,N15,N16,N17,N19,N20)</f>
        <v>0</v>
      </c>
      <c r="O9" s="38">
        <f>SUM(O10,O14,O15,O16,O17,O18,O20)</f>
        <v>0</v>
      </c>
      <c r="P9" s="38">
        <f>SUM(P10,P14,P15,P16,P17,P18,P19)</f>
        <v>0</v>
      </c>
      <c r="Q9" s="46">
        <f t="shared" ref="Q9:BF9" si="0">SUM(Q10,Q14,Q15,Q16,Q17,Q18,Q19,Q20)</f>
        <v>123.53</v>
      </c>
      <c r="R9" s="46">
        <f>SUM(R10,R14,R15,R16,R17,R18,R19,R20)</f>
        <v>0</v>
      </c>
      <c r="S9" s="46">
        <f t="shared" si="0"/>
        <v>0</v>
      </c>
      <c r="T9" s="46">
        <f t="shared" si="0"/>
        <v>0</v>
      </c>
      <c r="U9" s="46">
        <f t="shared" si="0"/>
        <v>0</v>
      </c>
      <c r="V9" s="46">
        <f t="shared" si="0"/>
        <v>50</v>
      </c>
      <c r="W9" s="46">
        <f t="shared" si="0"/>
        <v>1.8599999999999999</v>
      </c>
      <c r="X9" s="46">
        <f t="shared" si="0"/>
        <v>35.9</v>
      </c>
      <c r="Y9" s="46">
        <f t="shared" si="0"/>
        <v>0</v>
      </c>
      <c r="Z9" s="46">
        <f t="shared" si="0"/>
        <v>26.78</v>
      </c>
      <c r="AA9" s="46">
        <f t="shared" si="0"/>
        <v>18.84</v>
      </c>
      <c r="AB9" s="46">
        <f t="shared" si="0"/>
        <v>0.34</v>
      </c>
      <c r="AC9" s="46">
        <f>SUM(AC10,AC14,AC15,AC16,AC17,AC18,AC19,AC20)</f>
        <v>5.79</v>
      </c>
      <c r="AD9" s="46">
        <f t="shared" si="0"/>
        <v>0</v>
      </c>
      <c r="AE9" s="46">
        <f t="shared" si="0"/>
        <v>0.1</v>
      </c>
      <c r="AF9" s="46">
        <f t="shared" si="0"/>
        <v>0.1</v>
      </c>
      <c r="AG9" s="46">
        <f t="shared" si="0"/>
        <v>0.99</v>
      </c>
      <c r="AH9" s="46">
        <f t="shared" si="0"/>
        <v>0</v>
      </c>
      <c r="AI9" s="46">
        <f t="shared" si="0"/>
        <v>0</v>
      </c>
      <c r="AJ9" s="46">
        <f t="shared" si="0"/>
        <v>0</v>
      </c>
      <c r="AK9" s="46">
        <f t="shared" si="0"/>
        <v>0.62</v>
      </c>
      <c r="AL9" s="46">
        <f t="shared" si="0"/>
        <v>0.43</v>
      </c>
      <c r="AM9" s="46">
        <f t="shared" si="0"/>
        <v>0</v>
      </c>
      <c r="AN9" s="46">
        <f t="shared" si="0"/>
        <v>0.04</v>
      </c>
      <c r="AO9" s="46">
        <f t="shared" si="0"/>
        <v>4.42</v>
      </c>
      <c r="AP9" s="46">
        <f t="shared" si="0"/>
        <v>0</v>
      </c>
      <c r="AQ9" s="46">
        <f t="shared" si="0"/>
        <v>0.1</v>
      </c>
      <c r="AR9" s="46">
        <f t="shared" si="0"/>
        <v>0</v>
      </c>
      <c r="AS9" s="46">
        <f t="shared" si="0"/>
        <v>0</v>
      </c>
      <c r="AT9" s="46">
        <f t="shared" si="0"/>
        <v>0</v>
      </c>
      <c r="AU9" s="46">
        <f t="shared" si="0"/>
        <v>0</v>
      </c>
      <c r="AV9" s="46">
        <f t="shared" si="0"/>
        <v>4</v>
      </c>
      <c r="AW9" s="46">
        <f t="shared" si="0"/>
        <v>0</v>
      </c>
      <c r="AX9" s="46">
        <f t="shared" si="0"/>
        <v>0</v>
      </c>
      <c r="AY9" s="46">
        <f t="shared" si="0"/>
        <v>0</v>
      </c>
      <c r="AZ9" s="46">
        <f t="shared" si="0"/>
        <v>0</v>
      </c>
      <c r="BA9" s="46">
        <f t="shared" si="0"/>
        <v>0</v>
      </c>
      <c r="BB9" s="46">
        <f t="shared" si="0"/>
        <v>0</v>
      </c>
      <c r="BC9" s="46">
        <f t="shared" si="0"/>
        <v>0</v>
      </c>
      <c r="BD9" s="47">
        <f>SUM(Q9,BC9)</f>
        <v>123.53</v>
      </c>
      <c r="BE9" s="46">
        <f t="shared" si="0"/>
        <v>-123.53</v>
      </c>
      <c r="BF9" s="46">
        <f t="shared" si="0"/>
        <v>1775.17</v>
      </c>
      <c r="BH9" s="171"/>
    </row>
    <row r="10" spans="1:60" ht="20.25" customHeight="1">
      <c r="A10" s="174" t="s">
        <v>367</v>
      </c>
      <c r="B10" s="21" t="s">
        <v>368</v>
      </c>
      <c r="C10" s="29" t="s">
        <v>303</v>
      </c>
      <c r="D10" s="39">
        <f>SUM(D11:D13)</f>
        <v>282.24</v>
      </c>
      <c r="E10" s="39">
        <f>SUM(J10:P10)</f>
        <v>0</v>
      </c>
      <c r="F10" s="54">
        <f>$D10-$BD10</f>
        <v>271.13</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11.11</v>
      </c>
      <c r="R10" s="47">
        <f>SUM(R11:R13)</f>
        <v>0</v>
      </c>
      <c r="S10" s="47">
        <f t="shared" ref="S10:BF10" si="2">SUM(S11:S13)</f>
        <v>0</v>
      </c>
      <c r="T10" s="47">
        <f t="shared" si="2"/>
        <v>0</v>
      </c>
      <c r="U10" s="47">
        <f t="shared" si="2"/>
        <v>0</v>
      </c>
      <c r="V10" s="47">
        <f t="shared" si="2"/>
        <v>3</v>
      </c>
      <c r="W10" s="47">
        <f t="shared" si="2"/>
        <v>0.34</v>
      </c>
      <c r="X10" s="47">
        <f t="shared" si="2"/>
        <v>1.7</v>
      </c>
      <c r="Y10" s="47">
        <f t="shared" si="2"/>
        <v>0</v>
      </c>
      <c r="Z10" s="47">
        <f t="shared" si="2"/>
        <v>5.5600000000000005</v>
      </c>
      <c r="AA10" s="47">
        <f t="shared" si="2"/>
        <v>3.31</v>
      </c>
      <c r="AB10" s="47">
        <f t="shared" si="2"/>
        <v>0.2</v>
      </c>
      <c r="AC10" s="47">
        <f>SUM(AC11:AC13)</f>
        <v>0.83000000000000007</v>
      </c>
      <c r="AD10" s="47">
        <f t="shared" si="2"/>
        <v>0</v>
      </c>
      <c r="AE10" s="47">
        <f t="shared" si="2"/>
        <v>0.1</v>
      </c>
      <c r="AF10" s="47">
        <f t="shared" si="2"/>
        <v>0</v>
      </c>
      <c r="AG10" s="47">
        <f t="shared" si="2"/>
        <v>0.5</v>
      </c>
      <c r="AH10" s="47">
        <f t="shared" si="2"/>
        <v>0</v>
      </c>
      <c r="AI10" s="47">
        <f t="shared" si="2"/>
        <v>0</v>
      </c>
      <c r="AJ10" s="47">
        <f t="shared" si="2"/>
        <v>0</v>
      </c>
      <c r="AK10" s="47">
        <f t="shared" si="2"/>
        <v>0.62</v>
      </c>
      <c r="AL10" s="47">
        <f t="shared" si="2"/>
        <v>0</v>
      </c>
      <c r="AM10" s="47">
        <f t="shared" si="2"/>
        <v>0</v>
      </c>
      <c r="AN10" s="47">
        <f t="shared" si="2"/>
        <v>0.04</v>
      </c>
      <c r="AO10" s="47">
        <f t="shared" si="2"/>
        <v>0.47</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11.11</v>
      </c>
      <c r="BE10" s="47">
        <f t="shared" si="2"/>
        <v>-11.11</v>
      </c>
      <c r="BF10" s="47">
        <f t="shared" si="2"/>
        <v>271.13</v>
      </c>
      <c r="BH10" s="171"/>
    </row>
    <row r="11" spans="1:60" ht="20.25" customHeight="1">
      <c r="A11" s="174" t="s">
        <v>369</v>
      </c>
      <c r="B11" s="175" t="s">
        <v>370</v>
      </c>
      <c r="C11" s="29" t="s">
        <v>304</v>
      </c>
      <c r="D11" s="204">
        <v>173.54</v>
      </c>
      <c r="E11" s="39">
        <f>SUM(H11:P11)</f>
        <v>0</v>
      </c>
      <c r="F11" s="58"/>
      <c r="G11" s="54">
        <f>$D11-$BD11</f>
        <v>168.79</v>
      </c>
      <c r="H11" s="58">
        <v>0</v>
      </c>
      <c r="I11" s="58">
        <v>0</v>
      </c>
      <c r="J11" s="58"/>
      <c r="K11" s="58"/>
      <c r="L11" s="58"/>
      <c r="M11" s="58"/>
      <c r="N11" s="58"/>
      <c r="O11" s="58"/>
      <c r="P11" s="58"/>
      <c r="Q11" s="47">
        <f>SUM(R11:Z11,AL11:BB11)</f>
        <v>4.75</v>
      </c>
      <c r="R11" s="58"/>
      <c r="S11" s="58"/>
      <c r="T11" s="58"/>
      <c r="U11" s="58"/>
      <c r="V11" s="58"/>
      <c r="W11" s="58">
        <v>0.2</v>
      </c>
      <c r="X11" s="58">
        <v>1.4</v>
      </c>
      <c r="Y11" s="58"/>
      <c r="Z11" s="47">
        <f>SUM(AA11:AK11)</f>
        <v>2.9000000000000004</v>
      </c>
      <c r="AA11" s="58">
        <v>1.47</v>
      </c>
      <c r="AB11" s="58"/>
      <c r="AC11" s="58">
        <v>0.81</v>
      </c>
      <c r="AD11" s="58"/>
      <c r="AE11" s="58"/>
      <c r="AF11" s="58"/>
      <c r="AG11" s="58">
        <v>0.5</v>
      </c>
      <c r="AH11" s="58"/>
      <c r="AI11" s="58"/>
      <c r="AJ11" s="58"/>
      <c r="AK11" s="58">
        <v>0.12</v>
      </c>
      <c r="AL11" s="58"/>
      <c r="AM11" s="58"/>
      <c r="AN11" s="58"/>
      <c r="AO11" s="58">
        <v>0.25</v>
      </c>
      <c r="AP11" s="58"/>
      <c r="AQ11" s="58"/>
      <c r="AR11" s="58"/>
      <c r="AS11" s="58"/>
      <c r="AT11" s="58"/>
      <c r="AU11" s="58"/>
      <c r="AV11" s="58"/>
      <c r="AW11" s="58"/>
      <c r="AX11" s="58"/>
      <c r="AY11" s="58"/>
      <c r="AZ11" s="58"/>
      <c r="BA11" s="58"/>
      <c r="BB11" s="58"/>
      <c r="BC11" s="58"/>
      <c r="BD11" s="16">
        <f>SUM(E11,Q11,BC11)</f>
        <v>4.75</v>
      </c>
      <c r="BE11" s="16">
        <f>G60-BD11</f>
        <v>-4.75</v>
      </c>
      <c r="BF11" s="16">
        <f>SUM(D11,BE11)</f>
        <v>168.79</v>
      </c>
      <c r="BH11" s="171"/>
    </row>
    <row r="12" spans="1:60" ht="20.25" customHeight="1">
      <c r="A12" s="174" t="s">
        <v>371</v>
      </c>
      <c r="B12" s="175" t="s">
        <v>372</v>
      </c>
      <c r="C12" s="29" t="s">
        <v>305</v>
      </c>
      <c r="D12" s="204">
        <v>108.7</v>
      </c>
      <c r="E12" s="39">
        <f>SUM(G12,I12:P12)</f>
        <v>0</v>
      </c>
      <c r="F12" s="58"/>
      <c r="G12" s="58"/>
      <c r="H12" s="54">
        <f>$D12-$BD12</f>
        <v>102.34</v>
      </c>
      <c r="I12" s="58"/>
      <c r="J12" s="58"/>
      <c r="K12" s="58"/>
      <c r="L12" s="58"/>
      <c r="M12" s="58"/>
      <c r="N12" s="58"/>
      <c r="O12" s="58"/>
      <c r="P12" s="58"/>
      <c r="Q12" s="47">
        <f t="shared" ref="Q12:Q17" si="3">SUM(R12:Z12,AL12:BB12)</f>
        <v>6.3599999999999994</v>
      </c>
      <c r="R12" s="58"/>
      <c r="S12" s="58"/>
      <c r="T12" s="58"/>
      <c r="U12" s="58"/>
      <c r="V12" s="58">
        <v>3</v>
      </c>
      <c r="W12" s="58">
        <v>0.14000000000000001</v>
      </c>
      <c r="X12" s="58">
        <v>0.3</v>
      </c>
      <c r="Y12" s="58"/>
      <c r="Z12" s="47">
        <f t="shared" ref="Z12:Z29" si="4">SUM(AA12:AK12)</f>
        <v>2.66</v>
      </c>
      <c r="AA12" s="58">
        <v>1.84</v>
      </c>
      <c r="AB12" s="58">
        <v>0.2</v>
      </c>
      <c r="AC12" s="58">
        <v>0.02</v>
      </c>
      <c r="AD12" s="58"/>
      <c r="AE12" s="58">
        <v>0.1</v>
      </c>
      <c r="AF12" s="58"/>
      <c r="AG12" s="58"/>
      <c r="AH12" s="58"/>
      <c r="AI12" s="58"/>
      <c r="AJ12" s="58"/>
      <c r="AK12" s="58">
        <v>0.5</v>
      </c>
      <c r="AL12" s="58"/>
      <c r="AM12" s="58"/>
      <c r="AN12" s="58">
        <v>0.04</v>
      </c>
      <c r="AO12" s="58">
        <v>0.22</v>
      </c>
      <c r="AP12" s="58"/>
      <c r="AQ12" s="58"/>
      <c r="AR12" s="58"/>
      <c r="AS12" s="58"/>
      <c r="AT12" s="58"/>
      <c r="AU12" s="58"/>
      <c r="AV12" s="58"/>
      <c r="AW12" s="58"/>
      <c r="AX12" s="58"/>
      <c r="AY12" s="58"/>
      <c r="AZ12" s="58"/>
      <c r="BA12" s="58"/>
      <c r="BB12" s="58"/>
      <c r="BC12" s="58">
        <v>0</v>
      </c>
      <c r="BD12" s="16">
        <f t="shared" ref="BD12:BD20" si="5">SUM(E12,Q12,BC12)</f>
        <v>6.3599999999999994</v>
      </c>
      <c r="BE12" s="16">
        <f>H60-BD12</f>
        <v>-6.3599999999999994</v>
      </c>
      <c r="BF12" s="16">
        <f t="shared" ref="BF12:BF20" si="6">SUM(D12,BE12)</f>
        <v>102.34</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204">
        <v>57.48</v>
      </c>
      <c r="E14" s="39">
        <f>SUM(F14:G14,K14:P14)</f>
        <v>0</v>
      </c>
      <c r="F14" s="58"/>
      <c r="G14" s="58"/>
      <c r="H14" s="58"/>
      <c r="I14" s="58"/>
      <c r="J14" s="54">
        <f>$D14-$BD14</f>
        <v>49.41</v>
      </c>
      <c r="K14" s="58"/>
      <c r="L14" s="58"/>
      <c r="M14" s="58"/>
      <c r="N14" s="58"/>
      <c r="O14" s="58"/>
      <c r="P14" s="58"/>
      <c r="Q14" s="47">
        <f t="shared" si="3"/>
        <v>8.0699999999999985</v>
      </c>
      <c r="R14" s="58"/>
      <c r="S14" s="58"/>
      <c r="T14" s="58"/>
      <c r="U14" s="58"/>
      <c r="V14" s="58"/>
      <c r="W14" s="58">
        <v>0.1</v>
      </c>
      <c r="X14" s="58"/>
      <c r="Y14" s="58"/>
      <c r="Z14" s="47">
        <f t="shared" si="4"/>
        <v>7.02</v>
      </c>
      <c r="AA14" s="58">
        <v>2.75</v>
      </c>
      <c r="AB14" s="58">
        <v>0.1</v>
      </c>
      <c r="AC14" s="58">
        <v>4.17</v>
      </c>
      <c r="AD14" s="58"/>
      <c r="AE14" s="58"/>
      <c r="AF14" s="58"/>
      <c r="AG14" s="58"/>
      <c r="AH14" s="58"/>
      <c r="AI14" s="58"/>
      <c r="AJ14" s="58"/>
      <c r="AK14" s="58"/>
      <c r="AL14" s="58"/>
      <c r="AM14" s="58"/>
      <c r="AN14" s="58"/>
      <c r="AO14" s="58">
        <v>0.95</v>
      </c>
      <c r="AP14" s="58"/>
      <c r="AQ14" s="58"/>
      <c r="AR14" s="58"/>
      <c r="AS14" s="58"/>
      <c r="AT14" s="58"/>
      <c r="AU14" s="58"/>
      <c r="AV14" s="58"/>
      <c r="AW14" s="58"/>
      <c r="AX14" s="58"/>
      <c r="AY14" s="58"/>
      <c r="AZ14" s="58"/>
      <c r="BA14" s="58"/>
      <c r="BB14" s="58"/>
      <c r="BC14" s="58">
        <v>0</v>
      </c>
      <c r="BD14" s="16">
        <f t="shared" si="5"/>
        <v>8.0699999999999985</v>
      </c>
      <c r="BE14" s="16">
        <f>J60-BD14</f>
        <v>-8.0699999999999985</v>
      </c>
      <c r="BF14" s="16">
        <f t="shared" si="6"/>
        <v>49.41</v>
      </c>
      <c r="BH14" s="171"/>
    </row>
    <row r="15" spans="1:60" ht="20.25" customHeight="1">
      <c r="A15" s="21" t="s">
        <v>377</v>
      </c>
      <c r="B15" s="25" t="s">
        <v>378</v>
      </c>
      <c r="C15" s="29" t="s">
        <v>308</v>
      </c>
      <c r="D15" s="204">
        <v>774.33</v>
      </c>
      <c r="E15" s="39">
        <f>SUM(F15:J15,L15:P15)</f>
        <v>0</v>
      </c>
      <c r="F15" s="58"/>
      <c r="G15" s="58"/>
      <c r="H15" s="58"/>
      <c r="I15" s="58"/>
      <c r="J15" s="58"/>
      <c r="K15" s="54">
        <f>$D15-$BD15</f>
        <v>729.80000000000007</v>
      </c>
      <c r="L15" s="58"/>
      <c r="M15" s="58"/>
      <c r="N15" s="58"/>
      <c r="O15" s="58"/>
      <c r="P15" s="58"/>
      <c r="Q15" s="47">
        <f t="shared" si="3"/>
        <v>44.53</v>
      </c>
      <c r="R15" s="58"/>
      <c r="S15" s="58"/>
      <c r="T15" s="58"/>
      <c r="U15" s="58"/>
      <c r="V15" s="58">
        <v>25</v>
      </c>
      <c r="W15" s="58">
        <v>1</v>
      </c>
      <c r="X15" s="58">
        <v>4.8</v>
      </c>
      <c r="Y15" s="58"/>
      <c r="Z15" s="47">
        <f t="shared" si="4"/>
        <v>11.45</v>
      </c>
      <c r="AA15" s="58">
        <v>10.69</v>
      </c>
      <c r="AB15" s="58">
        <v>0.04</v>
      </c>
      <c r="AC15" s="58">
        <v>0.13</v>
      </c>
      <c r="AD15" s="58"/>
      <c r="AE15" s="58"/>
      <c r="AF15" s="58">
        <v>0.1</v>
      </c>
      <c r="AG15" s="58">
        <v>0.49</v>
      </c>
      <c r="AH15" s="58"/>
      <c r="AI15" s="58"/>
      <c r="AJ15" s="58"/>
      <c r="AK15" s="58"/>
      <c r="AL15" s="58">
        <v>0.43</v>
      </c>
      <c r="AM15" s="58"/>
      <c r="AN15" s="58"/>
      <c r="AO15" s="58">
        <v>1.75</v>
      </c>
      <c r="AP15" s="58"/>
      <c r="AQ15" s="58">
        <v>0.1</v>
      </c>
      <c r="AR15" s="58"/>
      <c r="AS15" s="58"/>
      <c r="AT15" s="58"/>
      <c r="AU15" s="58"/>
      <c r="AV15" s="58"/>
      <c r="AW15" s="58"/>
      <c r="AX15" s="58"/>
      <c r="AY15" s="58"/>
      <c r="AZ15" s="58"/>
      <c r="BA15" s="58"/>
      <c r="BB15" s="58"/>
      <c r="BC15" s="58">
        <v>0</v>
      </c>
      <c r="BD15" s="16">
        <f t="shared" si="5"/>
        <v>44.53</v>
      </c>
      <c r="BE15" s="16">
        <f>K60-BD15</f>
        <v>-44.53</v>
      </c>
      <c r="BF15" s="16">
        <f t="shared" si="6"/>
        <v>729.80000000000007</v>
      </c>
      <c r="BH15" s="171"/>
    </row>
    <row r="16" spans="1:60" ht="20.25" customHeight="1">
      <c r="A16" s="21" t="s">
        <v>379</v>
      </c>
      <c r="B16" s="21" t="s">
        <v>380</v>
      </c>
      <c r="C16" s="176" t="s">
        <v>309</v>
      </c>
      <c r="D16" s="58"/>
      <c r="E16" s="39">
        <f>SUM(F16:K16,M16:P16)</f>
        <v>0</v>
      </c>
      <c r="F16" s="58"/>
      <c r="G16" s="58"/>
      <c r="H16" s="58"/>
      <c r="I16" s="58"/>
      <c r="J16" s="58"/>
      <c r="K16" s="58"/>
      <c r="L16" s="54">
        <f>$D16-$BD16</f>
        <v>0</v>
      </c>
      <c r="M16" s="58"/>
      <c r="N16" s="58"/>
      <c r="O16" s="58"/>
      <c r="P16" s="58"/>
      <c r="Q16" s="47">
        <f t="shared" si="3"/>
        <v>0</v>
      </c>
      <c r="R16" s="58"/>
      <c r="S16" s="58"/>
      <c r="T16" s="58"/>
      <c r="U16" s="58"/>
      <c r="V16" s="58"/>
      <c r="W16" s="58"/>
      <c r="X16" s="58"/>
      <c r="Y16" s="58"/>
      <c r="Z16" s="47">
        <f t="shared" si="4"/>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0</v>
      </c>
      <c r="BE16" s="16">
        <f>L60-BD16</f>
        <v>0</v>
      </c>
      <c r="BF16" s="16">
        <f t="shared" si="6"/>
        <v>0</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205">
        <v>732.9</v>
      </c>
      <c r="E18" s="39">
        <f>SUM(F18:M18,O18:P18)</f>
        <v>0</v>
      </c>
      <c r="F18" s="58"/>
      <c r="G18" s="58"/>
      <c r="H18" s="58"/>
      <c r="I18" s="58"/>
      <c r="J18" s="58"/>
      <c r="K18" s="58"/>
      <c r="L18" s="58"/>
      <c r="M18" s="58"/>
      <c r="N18" s="54">
        <f>$D18-$BD18</f>
        <v>676.3</v>
      </c>
      <c r="O18" s="58"/>
      <c r="P18" s="58"/>
      <c r="Q18" s="47">
        <f>SUM(R18:Z18,AL18:BB18)</f>
        <v>56.6</v>
      </c>
      <c r="R18" s="58"/>
      <c r="S18" s="58"/>
      <c r="T18" s="58"/>
      <c r="U18" s="58"/>
      <c r="V18" s="58">
        <v>20.5</v>
      </c>
      <c r="W18" s="58"/>
      <c r="X18" s="58">
        <v>28.75</v>
      </c>
      <c r="Y18" s="58"/>
      <c r="Z18" s="47">
        <f t="shared" si="4"/>
        <v>2.6999999999999997</v>
      </c>
      <c r="AA18" s="58">
        <v>2.09</v>
      </c>
      <c r="AB18" s="58"/>
      <c r="AC18" s="58">
        <v>0.61</v>
      </c>
      <c r="AD18" s="58"/>
      <c r="AE18" s="58"/>
      <c r="AF18" s="58"/>
      <c r="AG18" s="58"/>
      <c r="AH18" s="58"/>
      <c r="AI18" s="58"/>
      <c r="AJ18" s="58"/>
      <c r="AK18" s="58"/>
      <c r="AL18" s="58"/>
      <c r="AM18" s="58"/>
      <c r="AN18" s="58"/>
      <c r="AO18" s="58">
        <v>0.65</v>
      </c>
      <c r="AP18" s="58"/>
      <c r="AQ18" s="58"/>
      <c r="AR18" s="58"/>
      <c r="AS18" s="58"/>
      <c r="AT18" s="58"/>
      <c r="AU18" s="58"/>
      <c r="AV18" s="58">
        <v>4</v>
      </c>
      <c r="AW18" s="58"/>
      <c r="AX18" s="58"/>
      <c r="AY18" s="58"/>
      <c r="AZ18" s="58"/>
      <c r="BA18" s="58"/>
      <c r="BB18" s="58"/>
      <c r="BC18" s="58">
        <v>0</v>
      </c>
      <c r="BD18" s="16">
        <f t="shared" si="5"/>
        <v>56.6</v>
      </c>
      <c r="BE18" s="16">
        <f>N60-BD18</f>
        <v>-56.6</v>
      </c>
      <c r="BF18" s="16">
        <f t="shared" si="6"/>
        <v>676.3</v>
      </c>
      <c r="BH18" s="171"/>
    </row>
    <row r="19" spans="1:60" ht="20.25" customHeight="1">
      <c r="A19" s="25" t="s">
        <v>385</v>
      </c>
      <c r="B19" s="174" t="s">
        <v>386</v>
      </c>
      <c r="C19" s="29" t="s">
        <v>312</v>
      </c>
      <c r="D19" s="205">
        <v>51.75</v>
      </c>
      <c r="E19" s="39">
        <f>SUM(F19:N19,P19)</f>
        <v>0</v>
      </c>
      <c r="F19" s="58"/>
      <c r="G19" s="58"/>
      <c r="H19" s="58"/>
      <c r="I19" s="58"/>
      <c r="J19" s="58"/>
      <c r="K19" s="58"/>
      <c r="L19" s="58"/>
      <c r="M19" s="58"/>
      <c r="N19" s="58"/>
      <c r="O19" s="54">
        <f>$D19-$BD19</f>
        <v>48.53</v>
      </c>
      <c r="P19" s="58"/>
      <c r="Q19" s="47">
        <f>SUM(R19:Z19,AL19:BB19)</f>
        <v>3.2199999999999998</v>
      </c>
      <c r="R19" s="58"/>
      <c r="S19" s="58"/>
      <c r="T19" s="58"/>
      <c r="U19" s="58"/>
      <c r="V19" s="58">
        <v>1.5</v>
      </c>
      <c r="W19" s="58">
        <v>0.42</v>
      </c>
      <c r="X19" s="58">
        <v>0.65</v>
      </c>
      <c r="Y19" s="58"/>
      <c r="Z19" s="47">
        <f t="shared" si="4"/>
        <v>0.05</v>
      </c>
      <c r="AA19" s="58"/>
      <c r="AB19" s="58"/>
      <c r="AC19" s="58">
        <v>0.05</v>
      </c>
      <c r="AD19" s="58"/>
      <c r="AE19" s="58"/>
      <c r="AF19" s="58"/>
      <c r="AG19" s="58"/>
      <c r="AH19" s="58"/>
      <c r="AI19" s="58"/>
      <c r="AJ19" s="58"/>
      <c r="AK19" s="58"/>
      <c r="AL19" s="58"/>
      <c r="AM19" s="58"/>
      <c r="AN19" s="58"/>
      <c r="AO19" s="58">
        <v>0.6</v>
      </c>
      <c r="AP19" s="58"/>
      <c r="AQ19" s="58"/>
      <c r="AR19" s="58"/>
      <c r="AS19" s="58"/>
      <c r="AT19" s="58"/>
      <c r="AU19" s="58"/>
      <c r="AV19" s="58"/>
      <c r="AW19" s="58"/>
      <c r="AX19" s="58"/>
      <c r="AY19" s="58"/>
      <c r="AZ19" s="58"/>
      <c r="BA19" s="58"/>
      <c r="BB19" s="58"/>
      <c r="BC19" s="58">
        <v>0</v>
      </c>
      <c r="BD19" s="16">
        <f t="shared" si="5"/>
        <v>3.2199999999999998</v>
      </c>
      <c r="BE19" s="16">
        <f>O60-BD19</f>
        <v>-3.2199999999999998</v>
      </c>
      <c r="BF19" s="16">
        <f t="shared" si="6"/>
        <v>48.53</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0</v>
      </c>
      <c r="BF20" s="16">
        <f t="shared" si="6"/>
        <v>0</v>
      </c>
      <c r="BH20" s="171"/>
    </row>
    <row r="21" spans="1:60" s="170" customFormat="1" ht="20.25" customHeight="1">
      <c r="A21" s="172">
        <v>2</v>
      </c>
      <c r="B21" s="173" t="s">
        <v>389</v>
      </c>
      <c r="C21" s="150" t="s">
        <v>314</v>
      </c>
      <c r="D21" s="38">
        <f>SUM(D22:D30,D42:D58)</f>
        <v>261.57</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261.57</v>
      </c>
      <c r="R21" s="46">
        <f>SUM(R23:R30,R42:R58)</f>
        <v>0</v>
      </c>
      <c r="S21" s="46">
        <f>SUM(S22,S24:S30,S42:S58)</f>
        <v>0.1</v>
      </c>
      <c r="T21" s="46">
        <f>SUM(T22:T23,T25:T30,T42:T58)</f>
        <v>0</v>
      </c>
      <c r="U21" s="46">
        <f>SUM(U22:U24,U26:U30,U42:U58)</f>
        <v>0</v>
      </c>
      <c r="V21" s="46">
        <f>SUM(V22:V25,V27:V30,V42:V58)</f>
        <v>0</v>
      </c>
      <c r="W21" s="46">
        <f>SUM(W22:W26,W28:W30,W42:W58)</f>
        <v>0.03</v>
      </c>
      <c r="X21" s="46">
        <f>SUM(X22:X27,X29:X30,X42:X58)</f>
        <v>6.2</v>
      </c>
      <c r="Y21" s="46">
        <f>SUM(Y22:Y28,Y30,Y42:Y58)</f>
        <v>0</v>
      </c>
      <c r="Z21" s="47">
        <f t="shared" si="4"/>
        <v>0</v>
      </c>
      <c r="AA21" s="46">
        <f t="shared" ref="AA21:AK21" si="8">SUM(AA22:AA30,AA42:AA58)</f>
        <v>0</v>
      </c>
      <c r="AB21" s="46">
        <f t="shared" si="8"/>
        <v>0</v>
      </c>
      <c r="AC21" s="46">
        <f t="shared" si="8"/>
        <v>0</v>
      </c>
      <c r="AD21" s="46">
        <f t="shared" si="8"/>
        <v>0</v>
      </c>
      <c r="AE21" s="46">
        <f t="shared" si="8"/>
        <v>0</v>
      </c>
      <c r="AF21" s="46">
        <f t="shared" si="8"/>
        <v>0</v>
      </c>
      <c r="AG21" s="46">
        <f t="shared" si="8"/>
        <v>0</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123.53</v>
      </c>
      <c r="BF21" s="149">
        <f>SUM(BF22:BF30,BF42:BF58)</f>
        <v>385.1</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0.1</v>
      </c>
      <c r="BF23" s="16">
        <f t="shared" si="9"/>
        <v>0.1</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50</v>
      </c>
      <c r="BF26" s="16">
        <f t="shared" si="9"/>
        <v>50</v>
      </c>
      <c r="BH26" s="171"/>
    </row>
    <row r="27" spans="1:60" ht="20.25" customHeight="1">
      <c r="A27" s="21" t="s">
        <v>400</v>
      </c>
      <c r="B27" s="174" t="s">
        <v>401</v>
      </c>
      <c r="C27" s="29" t="s">
        <v>320</v>
      </c>
      <c r="D27" s="206">
        <v>0.94</v>
      </c>
      <c r="E27" s="39">
        <f t="shared" si="10"/>
        <v>0</v>
      </c>
      <c r="F27" s="58"/>
      <c r="G27" s="58"/>
      <c r="H27" s="58"/>
      <c r="I27" s="58"/>
      <c r="J27" s="58"/>
      <c r="K27" s="58"/>
      <c r="L27" s="58"/>
      <c r="M27" s="58"/>
      <c r="N27" s="58"/>
      <c r="O27" s="58"/>
      <c r="P27" s="58"/>
      <c r="Q27" s="47">
        <f>SUM(R27:V27,X27:Z27,AL27:BB27)</f>
        <v>0</v>
      </c>
      <c r="R27" s="58"/>
      <c r="S27" s="58"/>
      <c r="T27" s="58"/>
      <c r="U27" s="58"/>
      <c r="V27" s="58"/>
      <c r="W27" s="54">
        <f>$D27-$BD27</f>
        <v>0.94</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1.89</v>
      </c>
      <c r="BF27" s="16">
        <f t="shared" si="9"/>
        <v>2.83</v>
      </c>
      <c r="BH27" s="171"/>
    </row>
    <row r="28" spans="1:60" ht="20.25" customHeight="1">
      <c r="A28" s="21" t="s">
        <v>402</v>
      </c>
      <c r="B28" s="25" t="s">
        <v>403</v>
      </c>
      <c r="C28" s="29" t="s">
        <v>321</v>
      </c>
      <c r="D28" s="206">
        <v>2.63</v>
      </c>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2.63</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42.1</v>
      </c>
      <c r="BF28" s="16">
        <f t="shared" si="9"/>
        <v>44.730000000000004</v>
      </c>
      <c r="BH28" s="171"/>
    </row>
    <row r="29" spans="1:60" ht="20.25" customHeight="1">
      <c r="A29" s="21" t="s">
        <v>404</v>
      </c>
      <c r="B29" s="25" t="s">
        <v>405</v>
      </c>
      <c r="C29" s="29" t="s">
        <v>322</v>
      </c>
      <c r="D29" s="58"/>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0</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0</v>
      </c>
      <c r="BF29" s="16">
        <f t="shared" si="9"/>
        <v>0</v>
      </c>
      <c r="BH29" s="171"/>
    </row>
    <row r="30" spans="1:60" ht="38.450000000000003" customHeight="1">
      <c r="A30" s="21" t="s">
        <v>406</v>
      </c>
      <c r="B30" s="22" t="s">
        <v>407</v>
      </c>
      <c r="C30" s="23" t="s">
        <v>323</v>
      </c>
      <c r="D30" s="39">
        <f>SUM(D31:D41)</f>
        <v>109.64</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0.88</v>
      </c>
      <c r="R30" s="47">
        <f>SUM(R31:R41)</f>
        <v>0</v>
      </c>
      <c r="S30" s="47">
        <f t="shared" ref="S30:Y30" si="13">SUM(S31:S41)</f>
        <v>0</v>
      </c>
      <c r="T30" s="47">
        <f t="shared" si="13"/>
        <v>0</v>
      </c>
      <c r="U30" s="47">
        <f t="shared" si="13"/>
        <v>0</v>
      </c>
      <c r="V30" s="47">
        <f t="shared" si="13"/>
        <v>0</v>
      </c>
      <c r="W30" s="47">
        <f t="shared" si="13"/>
        <v>0.03</v>
      </c>
      <c r="X30" s="47">
        <f t="shared" si="13"/>
        <v>0.85</v>
      </c>
      <c r="Y30" s="47">
        <f t="shared" si="13"/>
        <v>0</v>
      </c>
      <c r="Z30" s="54">
        <f>$D30-$BD30</f>
        <v>108.76</v>
      </c>
      <c r="AA30" s="47">
        <f>SUM(AA32:AA41)</f>
        <v>0</v>
      </c>
      <c r="AB30" s="47">
        <f>SUM(AB31,AB33:AB41)</f>
        <v>0</v>
      </c>
      <c r="AC30" s="47">
        <f>SUM(AC31:AC32,AC34:AC41)</f>
        <v>0</v>
      </c>
      <c r="AD30" s="47">
        <f>SUM(AD31:AD33,AD35:AD41)</f>
        <v>0</v>
      </c>
      <c r="AE30" s="47">
        <f>SUM(AE31:AE34,AE36:AE41)</f>
        <v>0</v>
      </c>
      <c r="AF30" s="47">
        <f>SUM(AF31:AF35,AF37:AF41)</f>
        <v>0</v>
      </c>
      <c r="AG30" s="47">
        <f>SUM(AG31:AG36,AG38:AG41)</f>
        <v>0</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0.88</v>
      </c>
      <c r="BE30" s="16">
        <f>Z60-BD30</f>
        <v>25.900000000000002</v>
      </c>
      <c r="BF30" s="16">
        <f>SUM(BF31:BF41)</f>
        <v>135.54000000000002</v>
      </c>
      <c r="BH30" s="171"/>
    </row>
    <row r="31" spans="1:60" ht="20.25" customHeight="1">
      <c r="A31" s="21" t="s">
        <v>408</v>
      </c>
      <c r="B31" s="25" t="s">
        <v>409</v>
      </c>
      <c r="C31" s="29" t="s">
        <v>324</v>
      </c>
      <c r="D31" s="58">
        <v>67.290000000000006</v>
      </c>
      <c r="E31" s="39">
        <f t="shared" ref="E31:E59" si="15">SUM(F31:P31)</f>
        <v>0</v>
      </c>
      <c r="F31" s="58"/>
      <c r="G31" s="58"/>
      <c r="H31" s="58"/>
      <c r="I31" s="58"/>
      <c r="J31" s="58"/>
      <c r="K31" s="58"/>
      <c r="L31" s="58"/>
      <c r="M31" s="58"/>
      <c r="N31" s="58"/>
      <c r="O31" s="58"/>
      <c r="P31" s="58"/>
      <c r="Q31" s="47">
        <f>SUM(R31:Z31,AL31:BB31)</f>
        <v>0.88</v>
      </c>
      <c r="R31" s="58"/>
      <c r="S31" s="58"/>
      <c r="T31" s="58"/>
      <c r="U31" s="58"/>
      <c r="V31" s="58"/>
      <c r="W31" s="58">
        <v>0.03</v>
      </c>
      <c r="X31" s="58">
        <v>0.85</v>
      </c>
      <c r="Y31" s="58"/>
      <c r="Z31" s="47">
        <f>SUM(AB31:AK31)</f>
        <v>0</v>
      </c>
      <c r="AA31" s="54">
        <f>$D31-$BD31</f>
        <v>66.410000000000011</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0.88</v>
      </c>
      <c r="BE31" s="16">
        <f>AA$60-BD31</f>
        <v>17.96</v>
      </c>
      <c r="BF31" s="16">
        <f t="shared" ref="BF31:BF59" si="17">SUM(D31,BE31)</f>
        <v>85.25</v>
      </c>
      <c r="BH31" s="171"/>
    </row>
    <row r="32" spans="1:60" ht="20.25" customHeight="1">
      <c r="A32" s="21" t="s">
        <v>410</v>
      </c>
      <c r="B32" s="174" t="s">
        <v>411</v>
      </c>
      <c r="C32" s="179" t="s">
        <v>325</v>
      </c>
      <c r="D32" s="58">
        <v>31.74</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31.74</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0.34</v>
      </c>
      <c r="BF32" s="16">
        <f t="shared" si="17"/>
        <v>32.08</v>
      </c>
      <c r="BH32" s="171"/>
    </row>
    <row r="33" spans="1:60" ht="20.25" customHeight="1">
      <c r="A33" s="21" t="s">
        <v>412</v>
      </c>
      <c r="B33" s="174" t="s">
        <v>413</v>
      </c>
      <c r="C33" s="29" t="s">
        <v>326</v>
      </c>
      <c r="D33" s="206">
        <v>0.66</v>
      </c>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0.66</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5.79</v>
      </c>
      <c r="BF33" s="16">
        <f t="shared" si="17"/>
        <v>6.45</v>
      </c>
      <c r="BH33" s="171"/>
    </row>
    <row r="34" spans="1:60" ht="20.25" customHeight="1">
      <c r="A34" s="21" t="s">
        <v>414</v>
      </c>
      <c r="B34" s="174" t="s">
        <v>415</v>
      </c>
      <c r="C34" s="29" t="s">
        <v>327</v>
      </c>
      <c r="D34" s="207">
        <v>0.01</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0.01</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0.01</v>
      </c>
      <c r="BH34" s="171"/>
    </row>
    <row r="35" spans="1:60" ht="20.25" customHeight="1">
      <c r="A35" s="21" t="s">
        <v>416</v>
      </c>
      <c r="B35" s="174" t="s">
        <v>417</v>
      </c>
      <c r="C35" s="29" t="s">
        <v>328</v>
      </c>
      <c r="D35" s="206">
        <v>3.22</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3.22</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0.1</v>
      </c>
      <c r="BF35" s="16">
        <f t="shared" si="17"/>
        <v>3.3200000000000003</v>
      </c>
      <c r="BH35" s="171"/>
    </row>
    <row r="36" spans="1:60" ht="20.25" customHeight="1">
      <c r="A36" s="21" t="s">
        <v>418</v>
      </c>
      <c r="B36" s="174" t="s">
        <v>419</v>
      </c>
      <c r="C36" s="29" t="s">
        <v>329</v>
      </c>
      <c r="D36" s="206">
        <v>0.24</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0.24</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0.1</v>
      </c>
      <c r="BF36" s="16">
        <f t="shared" si="17"/>
        <v>0.33999999999999997</v>
      </c>
      <c r="BH36" s="171"/>
    </row>
    <row r="37" spans="1:60" ht="20.25" customHeight="1">
      <c r="A37" s="21" t="s">
        <v>420</v>
      </c>
      <c r="B37" s="174" t="s">
        <v>421</v>
      </c>
      <c r="C37" s="29" t="s">
        <v>330</v>
      </c>
      <c r="D37" s="206">
        <v>2.85</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2.85</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0.99</v>
      </c>
      <c r="BF37" s="16">
        <f t="shared" si="17"/>
        <v>3.84</v>
      </c>
      <c r="BH37" s="171"/>
    </row>
    <row r="38" spans="1:60" ht="20.25" customHeight="1">
      <c r="A38" s="21" t="s">
        <v>422</v>
      </c>
      <c r="B38" s="174" t="s">
        <v>423</v>
      </c>
      <c r="C38" s="29" t="s">
        <v>331</v>
      </c>
      <c r="D38" s="206">
        <v>3.2</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3.2</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0</v>
      </c>
      <c r="BF38" s="16">
        <f t="shared" si="17"/>
        <v>3.2</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207">
        <v>0.43</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0.43</v>
      </c>
      <c r="AL41" s="58"/>
      <c r="AM41" s="58"/>
      <c r="AN41" s="58"/>
      <c r="AO41" s="58"/>
      <c r="AP41" s="58"/>
      <c r="AQ41" s="58"/>
      <c r="AR41" s="58"/>
      <c r="AS41" s="58"/>
      <c r="AT41" s="58"/>
      <c r="AU41" s="58"/>
      <c r="AV41" s="58"/>
      <c r="AW41" s="58"/>
      <c r="AX41" s="58"/>
      <c r="AY41" s="58"/>
      <c r="AZ41" s="58"/>
      <c r="BA41" s="58"/>
      <c r="BB41" s="58"/>
      <c r="BC41" s="58"/>
      <c r="BD41" s="16">
        <f t="shared" si="16"/>
        <v>0</v>
      </c>
      <c r="BE41" s="16">
        <f>AK$60-BD41</f>
        <v>0.62</v>
      </c>
      <c r="BF41" s="16">
        <f t="shared" si="17"/>
        <v>1.05</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0.43</v>
      </c>
      <c r="BF42" s="16">
        <f t="shared" si="17"/>
        <v>0.43</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0.04</v>
      </c>
      <c r="BF44" s="16">
        <f t="shared" si="17"/>
        <v>0.04</v>
      </c>
      <c r="BH44" s="171"/>
    </row>
    <row r="45" spans="1:60" ht="20.25" customHeight="1">
      <c r="A45" s="21" t="s">
        <v>436</v>
      </c>
      <c r="B45" s="25" t="s">
        <v>437</v>
      </c>
      <c r="C45" s="29" t="s">
        <v>338</v>
      </c>
      <c r="D45" s="206">
        <v>72.39</v>
      </c>
      <c r="E45" s="39">
        <f t="shared" si="15"/>
        <v>0</v>
      </c>
      <c r="F45" s="58"/>
      <c r="G45" s="58"/>
      <c r="H45" s="58"/>
      <c r="I45" s="58"/>
      <c r="J45" s="58"/>
      <c r="K45" s="58"/>
      <c r="L45" s="58"/>
      <c r="M45" s="58"/>
      <c r="N45" s="58"/>
      <c r="O45" s="58"/>
      <c r="P45" s="58"/>
      <c r="Q45" s="47">
        <f>SUM(R45:Z45,AL45:AN45,AP45:BB45)</f>
        <v>0</v>
      </c>
      <c r="R45" s="58"/>
      <c r="S45" s="58"/>
      <c r="T45" s="58"/>
      <c r="U45" s="58"/>
      <c r="V45" s="58"/>
      <c r="W45" s="58"/>
      <c r="X45" s="58"/>
      <c r="Y45" s="58"/>
      <c r="Z45" s="47">
        <f t="shared" si="19"/>
        <v>0</v>
      </c>
      <c r="AA45" s="58"/>
      <c r="AB45" s="58"/>
      <c r="AC45" s="58"/>
      <c r="AD45" s="58"/>
      <c r="AE45" s="58"/>
      <c r="AF45" s="58"/>
      <c r="AG45" s="58"/>
      <c r="AH45" s="58"/>
      <c r="AI45" s="58"/>
      <c r="AJ45" s="58"/>
      <c r="AK45" s="58"/>
      <c r="AL45" s="58"/>
      <c r="AM45" s="58"/>
      <c r="AN45" s="58"/>
      <c r="AO45" s="54">
        <f>$D45-$BD45</f>
        <v>72.39</v>
      </c>
      <c r="AP45" s="58"/>
      <c r="AQ45" s="58"/>
      <c r="AR45" s="58"/>
      <c r="AS45" s="58"/>
      <c r="AT45" s="58"/>
      <c r="AU45" s="58"/>
      <c r="AV45" s="58"/>
      <c r="AW45" s="58"/>
      <c r="AX45" s="58"/>
      <c r="AY45" s="58"/>
      <c r="AZ45" s="58"/>
      <c r="BA45" s="58"/>
      <c r="BB45" s="58"/>
      <c r="BC45" s="58">
        <v>0</v>
      </c>
      <c r="BD45" s="16">
        <f t="shared" si="16"/>
        <v>0</v>
      </c>
      <c r="BE45" s="16">
        <f>AO$60-BD45</f>
        <v>4.42</v>
      </c>
      <c r="BF45" s="16">
        <f t="shared" si="17"/>
        <v>76.81</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206">
        <v>0.82</v>
      </c>
      <c r="E47" s="39">
        <f t="shared" si="15"/>
        <v>0</v>
      </c>
      <c r="F47" s="58"/>
      <c r="G47" s="58"/>
      <c r="H47" s="58"/>
      <c r="I47" s="58"/>
      <c r="J47" s="58"/>
      <c r="K47" s="58"/>
      <c r="L47" s="58"/>
      <c r="M47" s="58"/>
      <c r="N47" s="58"/>
      <c r="O47" s="58"/>
      <c r="P47" s="58"/>
      <c r="Q47" s="47">
        <f>SUM(R47:Z47,AL47:AP47,AR47:BB47)</f>
        <v>0.1</v>
      </c>
      <c r="R47" s="58"/>
      <c r="S47" s="58">
        <v>0.1</v>
      </c>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0.72</v>
      </c>
      <c r="AR47" s="58"/>
      <c r="AS47" s="58"/>
      <c r="AT47" s="58"/>
      <c r="AU47" s="58"/>
      <c r="AV47" s="58"/>
      <c r="AW47" s="58"/>
      <c r="AX47" s="58"/>
      <c r="AY47" s="58"/>
      <c r="AZ47" s="58"/>
      <c r="BA47" s="58"/>
      <c r="BB47" s="58"/>
      <c r="BC47" s="58"/>
      <c r="BD47" s="16">
        <f t="shared" si="16"/>
        <v>0.1</v>
      </c>
      <c r="BE47" s="16">
        <f>AQ$60-BD47</f>
        <v>0</v>
      </c>
      <c r="BF47" s="16">
        <f t="shared" si="17"/>
        <v>0.82</v>
      </c>
      <c r="BH47" s="171"/>
    </row>
    <row r="48" spans="1:60" ht="20.25" customHeight="1">
      <c r="A48" s="174" t="s">
        <v>442</v>
      </c>
      <c r="B48" s="181" t="s">
        <v>443</v>
      </c>
      <c r="C48" s="29" t="s">
        <v>341</v>
      </c>
      <c r="D48" s="206">
        <v>0.08</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0.08</v>
      </c>
      <c r="AS48" s="58"/>
      <c r="AT48" s="58"/>
      <c r="AU48" s="58"/>
      <c r="AV48" s="58"/>
      <c r="AW48" s="58"/>
      <c r="AX48" s="58"/>
      <c r="AY48" s="58"/>
      <c r="AZ48" s="58"/>
      <c r="BA48" s="58"/>
      <c r="BB48" s="58"/>
      <c r="BC48" s="58"/>
      <c r="BD48" s="16">
        <f t="shared" si="16"/>
        <v>0</v>
      </c>
      <c r="BE48" s="16">
        <f>AR$60-BD48</f>
        <v>0</v>
      </c>
      <c r="BF48" s="16">
        <f t="shared" si="17"/>
        <v>0.08</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58"/>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v>
      </c>
      <c r="AU50" s="58">
        <v>0</v>
      </c>
      <c r="AV50" s="58">
        <v>0</v>
      </c>
      <c r="AW50" s="58">
        <v>0</v>
      </c>
      <c r="AX50" s="58">
        <v>0</v>
      </c>
      <c r="AY50" s="58">
        <v>0</v>
      </c>
      <c r="AZ50" s="58">
        <v>0</v>
      </c>
      <c r="BA50" s="58">
        <v>0</v>
      </c>
      <c r="BB50" s="58">
        <v>0</v>
      </c>
      <c r="BC50" s="58">
        <v>0</v>
      </c>
      <c r="BD50" s="16">
        <f t="shared" si="16"/>
        <v>0</v>
      </c>
      <c r="BE50" s="16">
        <f>AT$60-BD50</f>
        <v>0</v>
      </c>
      <c r="BF50" s="16">
        <f t="shared" si="17"/>
        <v>0</v>
      </c>
      <c r="BH50" s="171"/>
    </row>
    <row r="51" spans="1:60" ht="34.15" customHeight="1">
      <c r="A51" s="21" t="s">
        <v>448</v>
      </c>
      <c r="B51" s="28" t="s">
        <v>449</v>
      </c>
      <c r="C51" s="29" t="s">
        <v>344</v>
      </c>
      <c r="D51" s="206">
        <v>17.739999999999998</v>
      </c>
      <c r="E51" s="39">
        <f t="shared" si="15"/>
        <v>0</v>
      </c>
      <c r="F51" s="58"/>
      <c r="G51" s="58"/>
      <c r="H51" s="58"/>
      <c r="I51" s="58"/>
      <c r="J51" s="58"/>
      <c r="K51" s="58"/>
      <c r="L51" s="58"/>
      <c r="M51" s="58"/>
      <c r="N51" s="58"/>
      <c r="O51" s="58"/>
      <c r="P51" s="58"/>
      <c r="Q51" s="47">
        <f>SUM(R51:Z51,AL51:AT51,AV51:BB51)</f>
        <v>5.2</v>
      </c>
      <c r="R51" s="58"/>
      <c r="S51" s="58"/>
      <c r="T51" s="58"/>
      <c r="U51" s="58"/>
      <c r="V51" s="58"/>
      <c r="W51" s="58"/>
      <c r="X51" s="58">
        <v>5.2</v>
      </c>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12.54</v>
      </c>
      <c r="AV51" s="58">
        <v>0</v>
      </c>
      <c r="AW51" s="58">
        <v>0</v>
      </c>
      <c r="AX51" s="58">
        <v>0</v>
      </c>
      <c r="AY51" s="58">
        <v>0</v>
      </c>
      <c r="AZ51" s="58">
        <v>0</v>
      </c>
      <c r="BA51" s="58">
        <v>0</v>
      </c>
      <c r="BB51" s="58">
        <v>0</v>
      </c>
      <c r="BC51" s="58">
        <v>0</v>
      </c>
      <c r="BD51" s="16">
        <f t="shared" si="16"/>
        <v>5.2</v>
      </c>
      <c r="BE51" s="16">
        <f>AU$60-BD51</f>
        <v>-5.2</v>
      </c>
      <c r="BF51" s="16">
        <f t="shared" si="17"/>
        <v>12.54</v>
      </c>
      <c r="BH51" s="171"/>
    </row>
    <row r="52" spans="1:60" ht="20.25" customHeight="1">
      <c r="A52" s="21" t="s">
        <v>450</v>
      </c>
      <c r="B52" s="25" t="s">
        <v>451</v>
      </c>
      <c r="C52" s="29" t="s">
        <v>345</v>
      </c>
      <c r="D52" s="58"/>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6"/>
        <v>0</v>
      </c>
      <c r="BE52" s="16">
        <f>AV$60-BD52</f>
        <v>4</v>
      </c>
      <c r="BF52" s="16">
        <f t="shared" si="17"/>
        <v>4</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71"/>
    </row>
    <row r="55" spans="1:60" ht="20.25" customHeight="1">
      <c r="A55" s="21" t="s">
        <v>456</v>
      </c>
      <c r="B55" s="17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71"/>
    </row>
    <row r="56" spans="1:60" ht="20.25" customHeight="1">
      <c r="A56" s="21" t="s">
        <v>458</v>
      </c>
      <c r="B56" s="25" t="s">
        <v>459</v>
      </c>
      <c r="C56" s="29" t="s">
        <v>349</v>
      </c>
      <c r="D56" s="206">
        <v>57.33</v>
      </c>
      <c r="E56" s="39">
        <f t="shared" si="15"/>
        <v>0</v>
      </c>
      <c r="F56" s="58"/>
      <c r="G56" s="58"/>
      <c r="H56" s="58"/>
      <c r="I56" s="58"/>
      <c r="J56" s="58"/>
      <c r="K56" s="58"/>
      <c r="L56" s="58"/>
      <c r="M56" s="58"/>
      <c r="N56" s="58"/>
      <c r="O56" s="58"/>
      <c r="P56" s="58"/>
      <c r="Q56" s="47">
        <f>SUM(R56:Z56,AL56:AY56,BA56:BB56)</f>
        <v>0.15</v>
      </c>
      <c r="R56" s="58"/>
      <c r="S56" s="58"/>
      <c r="T56" s="58"/>
      <c r="U56" s="58"/>
      <c r="V56" s="58"/>
      <c r="W56" s="58"/>
      <c r="X56" s="58">
        <v>0.15</v>
      </c>
      <c r="Y56" s="58"/>
      <c r="Z56" s="47">
        <f t="shared" si="19"/>
        <v>0</v>
      </c>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57.18</v>
      </c>
      <c r="BA56" s="58"/>
      <c r="BB56" s="58"/>
      <c r="BC56" s="58"/>
      <c r="BD56" s="16">
        <f t="shared" si="16"/>
        <v>0.15</v>
      </c>
      <c r="BE56" s="16">
        <f>AZ$60-BD56</f>
        <v>-0.15</v>
      </c>
      <c r="BF56" s="16">
        <f t="shared" si="17"/>
        <v>57.18</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c r="E59" s="39">
        <f t="shared" si="15"/>
        <v>0</v>
      </c>
      <c r="F59" s="59"/>
      <c r="G59" s="59"/>
      <c r="H59" s="59"/>
      <c r="I59" s="59"/>
      <c r="J59" s="59"/>
      <c r="K59" s="59"/>
      <c r="L59" s="59"/>
      <c r="M59" s="59"/>
      <c r="N59" s="59"/>
      <c r="O59" s="59"/>
      <c r="P59" s="59"/>
      <c r="Q59" s="46">
        <f>SUM(R59:Z59,AL59:BB59)</f>
        <v>0</v>
      </c>
      <c r="R59" s="59"/>
      <c r="S59" s="59"/>
      <c r="T59" s="59"/>
      <c r="U59" s="59"/>
      <c r="V59" s="59"/>
      <c r="W59" s="59"/>
      <c r="X59" s="59"/>
      <c r="Y59" s="59"/>
      <c r="Z59" s="46">
        <f t="shared" si="19"/>
        <v>0</v>
      </c>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0</v>
      </c>
      <c r="BD59" s="16">
        <f>SUM(E59,Q59)</f>
        <v>0</v>
      </c>
      <c r="BE59" s="16">
        <f>BC$60-BD59</f>
        <v>0</v>
      </c>
      <c r="BF59" s="16">
        <f t="shared" si="17"/>
        <v>0</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0</v>
      </c>
      <c r="L60" s="39">
        <f t="shared" si="20"/>
        <v>0</v>
      </c>
      <c r="M60" s="39">
        <f t="shared" si="20"/>
        <v>0</v>
      </c>
      <c r="N60" s="39">
        <f t="shared" si="20"/>
        <v>0</v>
      </c>
      <c r="O60" s="39">
        <f t="shared" si="20"/>
        <v>0</v>
      </c>
      <c r="P60" s="39">
        <f t="shared" si="20"/>
        <v>0</v>
      </c>
      <c r="Q60" s="47">
        <f>SUM(Q9,Q59)</f>
        <v>123.53</v>
      </c>
      <c r="R60" s="47">
        <f t="shared" si="20"/>
        <v>0</v>
      </c>
      <c r="S60" s="47">
        <f t="shared" si="20"/>
        <v>0.1</v>
      </c>
      <c r="T60" s="47">
        <f t="shared" si="20"/>
        <v>0</v>
      </c>
      <c r="U60" s="47">
        <f t="shared" si="20"/>
        <v>0</v>
      </c>
      <c r="V60" s="47">
        <f t="shared" si="20"/>
        <v>50</v>
      </c>
      <c r="W60" s="47">
        <f t="shared" si="20"/>
        <v>1.89</v>
      </c>
      <c r="X60" s="47">
        <f t="shared" si="20"/>
        <v>42.1</v>
      </c>
      <c r="Y60" s="47">
        <f t="shared" si="20"/>
        <v>0</v>
      </c>
      <c r="Z60" s="47">
        <f t="shared" si="20"/>
        <v>26.78</v>
      </c>
      <c r="AA60" s="47">
        <f t="shared" si="20"/>
        <v>18.84</v>
      </c>
      <c r="AB60" s="47">
        <f t="shared" si="20"/>
        <v>0.34</v>
      </c>
      <c r="AC60" s="47">
        <f t="shared" si="20"/>
        <v>5.79</v>
      </c>
      <c r="AD60" s="47">
        <f t="shared" si="20"/>
        <v>0</v>
      </c>
      <c r="AE60" s="47">
        <f t="shared" si="20"/>
        <v>0.1</v>
      </c>
      <c r="AF60" s="47">
        <f t="shared" si="20"/>
        <v>0.1</v>
      </c>
      <c r="AG60" s="47">
        <f t="shared" si="20"/>
        <v>0.99</v>
      </c>
      <c r="AH60" s="47">
        <f t="shared" si="20"/>
        <v>0</v>
      </c>
      <c r="AI60" s="47">
        <f t="shared" si="20"/>
        <v>0</v>
      </c>
      <c r="AJ60" s="47">
        <f t="shared" si="20"/>
        <v>0</v>
      </c>
      <c r="AK60" s="47">
        <f t="shared" si="20"/>
        <v>0.62</v>
      </c>
      <c r="AL60" s="47">
        <f t="shared" si="20"/>
        <v>0.43</v>
      </c>
      <c r="AM60" s="47">
        <f t="shared" si="20"/>
        <v>0</v>
      </c>
      <c r="AN60" s="47">
        <f t="shared" si="20"/>
        <v>0.04</v>
      </c>
      <c r="AO60" s="47">
        <f t="shared" si="20"/>
        <v>4.42</v>
      </c>
      <c r="AP60" s="47">
        <f t="shared" si="20"/>
        <v>0</v>
      </c>
      <c r="AQ60" s="47">
        <f t="shared" si="20"/>
        <v>0.1</v>
      </c>
      <c r="AR60" s="47">
        <f t="shared" si="20"/>
        <v>0</v>
      </c>
      <c r="AS60" s="47">
        <f t="shared" si="20"/>
        <v>0</v>
      </c>
      <c r="AT60" s="47">
        <f t="shared" si="20"/>
        <v>0</v>
      </c>
      <c r="AU60" s="47">
        <f t="shared" si="20"/>
        <v>0</v>
      </c>
      <c r="AV60" s="47">
        <f t="shared" si="20"/>
        <v>4</v>
      </c>
      <c r="AW60" s="47">
        <f t="shared" si="20"/>
        <v>0</v>
      </c>
      <c r="AX60" s="47">
        <f t="shared" si="20"/>
        <v>0</v>
      </c>
      <c r="AY60" s="47">
        <f t="shared" si="20"/>
        <v>0</v>
      </c>
      <c r="AZ60" s="47">
        <f t="shared" si="20"/>
        <v>0</v>
      </c>
      <c r="BA60" s="47">
        <f t="shared" si="20"/>
        <v>0</v>
      </c>
      <c r="BB60" s="47">
        <f t="shared" si="20"/>
        <v>0</v>
      </c>
      <c r="BC60" s="16"/>
      <c r="BD60" s="16">
        <f>SUM(BD9,BD21,BD59)</f>
        <v>123.53</v>
      </c>
      <c r="BE60" s="16"/>
      <c r="BF60" s="16"/>
    </row>
    <row r="61" spans="1:60" s="170" customFormat="1" ht="20.25" customHeight="1">
      <c r="A61" s="183"/>
      <c r="B61" s="184" t="s">
        <v>466</v>
      </c>
      <c r="C61" s="183"/>
      <c r="D61" s="149"/>
      <c r="E61" s="38">
        <f>$D9+E$60-$BD9</f>
        <v>1775.1700000000003</v>
      </c>
      <c r="F61" s="38">
        <f>$D10+F$60-$BD10</f>
        <v>271.13</v>
      </c>
      <c r="G61" s="38">
        <f>$D11+G$60-$BD11</f>
        <v>168.79</v>
      </c>
      <c r="H61" s="38">
        <f>$D12+H$60-$BD12</f>
        <v>102.34</v>
      </c>
      <c r="I61" s="38">
        <f>$D13+I$60-$BD13</f>
        <v>0</v>
      </c>
      <c r="J61" s="38">
        <f>$D14+J$60-$BD14</f>
        <v>49.41</v>
      </c>
      <c r="K61" s="38">
        <f>$D15+K$60-$BD15</f>
        <v>729.80000000000007</v>
      </c>
      <c r="L61" s="38">
        <f>$D16+L$60-$BD16</f>
        <v>0</v>
      </c>
      <c r="M61" s="38">
        <f>$D17+M$60-$BD17</f>
        <v>0</v>
      </c>
      <c r="N61" s="38">
        <f>$D18+N$60-$BD18</f>
        <v>676.3</v>
      </c>
      <c r="O61" s="38">
        <f>$D19+O$60-$BD19</f>
        <v>48.53</v>
      </c>
      <c r="P61" s="38">
        <f>$D20+P$60-$BD20</f>
        <v>0</v>
      </c>
      <c r="Q61" s="46">
        <f>$D21+Q$60-$BD21</f>
        <v>385.1</v>
      </c>
      <c r="R61" s="46">
        <f>$D22+R$60-$BD22</f>
        <v>0</v>
      </c>
      <c r="S61" s="46">
        <f>$D23+S$60-$BD23</f>
        <v>0.1</v>
      </c>
      <c r="T61" s="46">
        <f>$D24+T$60-$BD24</f>
        <v>0</v>
      </c>
      <c r="U61" s="46">
        <f>$D25+U$60-$BD25</f>
        <v>0</v>
      </c>
      <c r="V61" s="46">
        <f>$D26+V$60-$BD26</f>
        <v>50</v>
      </c>
      <c r="W61" s="46">
        <f>$D27+W$60-$BD27</f>
        <v>2.83</v>
      </c>
      <c r="X61" s="46">
        <f>$D28+X$60-$BD28</f>
        <v>44.730000000000004</v>
      </c>
      <c r="Y61" s="46">
        <f>$D29+Y$60-$BD29</f>
        <v>0</v>
      </c>
      <c r="Z61" s="46">
        <f>$D30+Z$60-$BD30</f>
        <v>135.54000000000002</v>
      </c>
      <c r="AA61" s="46">
        <f>$D31+AA$60-$BD31</f>
        <v>85.250000000000014</v>
      </c>
      <c r="AB61" s="46">
        <f>$D32+AB$60-$BD32</f>
        <v>32.08</v>
      </c>
      <c r="AC61" s="46">
        <f>$D33+AC$60-$BD33</f>
        <v>6.45</v>
      </c>
      <c r="AD61" s="46">
        <f>$D34+AD$60-$BD34</f>
        <v>0.01</v>
      </c>
      <c r="AE61" s="46">
        <f>$D35+AE$60-$BD35</f>
        <v>3.3200000000000003</v>
      </c>
      <c r="AF61" s="46">
        <f>$D36+AF$60-$BD36</f>
        <v>0.33999999999999997</v>
      </c>
      <c r="AG61" s="46">
        <f>$D37+AG$60-$BD37</f>
        <v>3.84</v>
      </c>
      <c r="AH61" s="46">
        <f>$D38+AH$60-$BD38</f>
        <v>3.2</v>
      </c>
      <c r="AI61" s="46">
        <f>$D39+AI$60-$BD39</f>
        <v>0</v>
      </c>
      <c r="AJ61" s="46">
        <f>$D40+AJ$60-$BD40</f>
        <v>0</v>
      </c>
      <c r="AK61" s="46">
        <f>$D41+AK$60-$BD41</f>
        <v>1.05</v>
      </c>
      <c r="AL61" s="46">
        <f>$D42+AL$60-$BD42</f>
        <v>0.43</v>
      </c>
      <c r="AM61" s="46">
        <f>$D43+AM$60-$BD43</f>
        <v>0</v>
      </c>
      <c r="AN61" s="46">
        <f>$D44+AN$60-$BD44</f>
        <v>0.04</v>
      </c>
      <c r="AO61" s="46">
        <f>$D45+AO$60-$BD45</f>
        <v>76.81</v>
      </c>
      <c r="AP61" s="46">
        <f>$D46+AP$60-$BD46</f>
        <v>0</v>
      </c>
      <c r="AQ61" s="46">
        <f>$D47+AQ$60-$BD47</f>
        <v>0.82</v>
      </c>
      <c r="AR61" s="46">
        <f>$D48+AR$60-$BD48</f>
        <v>0.08</v>
      </c>
      <c r="AS61" s="46">
        <f>$D49+AS$60-$BD49</f>
        <v>0</v>
      </c>
      <c r="AT61" s="46">
        <f>$D50+AT$60-$BD50</f>
        <v>0</v>
      </c>
      <c r="AU61" s="46">
        <f>$D51+AU$60-$BD51</f>
        <v>12.54</v>
      </c>
      <c r="AV61" s="46">
        <f>$D52+AV$60-$BD52</f>
        <v>4</v>
      </c>
      <c r="AW61" s="46">
        <f>$D53+AW$60-$BD53</f>
        <v>0</v>
      </c>
      <c r="AX61" s="46">
        <f>$D54+AX$60-$BD54</f>
        <v>0</v>
      </c>
      <c r="AY61" s="46">
        <f>$D55+AY$60-$BD55</f>
        <v>0</v>
      </c>
      <c r="AZ61" s="46">
        <f>$D56+AZ$60-$BD56</f>
        <v>57.18</v>
      </c>
      <c r="BA61" s="46">
        <f>$D57+BA$60-$BD57</f>
        <v>0</v>
      </c>
      <c r="BB61" s="46">
        <f>$D58+BB$60-$BD58</f>
        <v>0</v>
      </c>
      <c r="BC61" s="46">
        <f>$D59+BC$60-$BD59</f>
        <v>0</v>
      </c>
      <c r="BD61" s="149"/>
      <c r="BE61" s="149"/>
      <c r="BF61" s="149"/>
    </row>
    <row r="62" spans="1:60" s="185" customFormat="1" ht="12">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dimension ref="A1:BH63"/>
  <sheetViews>
    <sheetView showZeros="0" topLeftCell="I1" zoomScale="55" zoomScaleNormal="55" workbookViewId="0">
      <selection activeCell="X16" sqref="X16"/>
    </sheetView>
  </sheetViews>
  <sheetFormatPr defaultColWidth="8.109375" defaultRowHeight="15"/>
  <cols>
    <col min="1" max="1" width="4.77734375" style="155" customWidth="1"/>
    <col min="2" max="2" width="33.21875" style="155" customWidth="1"/>
    <col min="3" max="3" width="5.6640625" style="155" customWidth="1"/>
    <col min="4" max="4" width="9.21875" style="155" customWidth="1"/>
    <col min="5" max="5" width="8.77734375" style="155" customWidth="1"/>
    <col min="6" max="6" width="6.33203125" style="155" customWidth="1"/>
    <col min="7" max="7" width="6.44140625" style="155" customWidth="1"/>
    <col min="8" max="8" width="6" style="155" customWidth="1"/>
    <col min="9" max="9" width="5" style="155" customWidth="1"/>
    <col min="10" max="10" width="6.5546875" style="155" customWidth="1"/>
    <col min="11" max="11" width="6.33203125" style="155" customWidth="1"/>
    <col min="12" max="12" width="6.5546875" style="155" customWidth="1"/>
    <col min="13" max="13" width="5.88671875" style="155" customWidth="1"/>
    <col min="14" max="14" width="8.44140625" style="155" customWidth="1"/>
    <col min="15" max="15" width="6.109375" style="155" customWidth="1"/>
    <col min="16" max="16" width="7.109375" style="155" customWidth="1"/>
    <col min="17" max="17" width="7.44140625" style="155" customWidth="1"/>
    <col min="18" max="18" width="6" style="155" customWidth="1"/>
    <col min="19" max="19" width="5.5546875" style="155" customWidth="1"/>
    <col min="20" max="24" width="4.77734375" style="155" customWidth="1"/>
    <col min="25" max="25" width="5.6640625" style="155" customWidth="1"/>
    <col min="26" max="26" width="7" style="155" bestFit="1" customWidth="1"/>
    <col min="27" max="27" width="5.44140625" style="155" customWidth="1"/>
    <col min="28" max="28" width="6.21875" style="155" customWidth="1"/>
    <col min="29" max="39" width="4.77734375" style="155" customWidth="1"/>
    <col min="40" max="40" width="6.109375" style="155" customWidth="1"/>
    <col min="41" max="41" width="6.21875" style="155" customWidth="1"/>
    <col min="42" max="42" width="6.33203125" style="155" customWidth="1"/>
    <col min="43" max="43" width="6" style="155" customWidth="1"/>
    <col min="44" max="44" width="4.77734375" style="155" customWidth="1"/>
    <col min="45" max="45" width="5.33203125" style="155" customWidth="1"/>
    <col min="46" max="46" width="5.44140625" style="155" customWidth="1"/>
    <col min="47" max="47" width="5.6640625" style="155" customWidth="1"/>
    <col min="48" max="48" width="4.77734375" style="155" customWidth="1"/>
    <col min="49" max="49" width="5.33203125" style="155" customWidth="1"/>
    <col min="50" max="53" width="5.44140625" style="155" customWidth="1"/>
    <col min="54" max="54" width="4.33203125" style="155" customWidth="1"/>
    <col min="55" max="55" width="5.77734375" style="155" customWidth="1"/>
    <col min="56" max="56" width="7.21875" style="155" customWidth="1"/>
    <col min="57" max="57" width="9.44140625" style="155" customWidth="1"/>
    <col min="58" max="58" width="11.33203125" style="155" customWidth="1"/>
    <col min="59" max="16384" width="8.109375" style="155"/>
  </cols>
  <sheetData>
    <row r="1" spans="1:60" ht="8.25" customHeight="1">
      <c r="E1" s="156"/>
      <c r="F1" s="156"/>
      <c r="G1" s="156"/>
      <c r="H1" s="156"/>
      <c r="I1" s="156"/>
      <c r="J1" s="156"/>
      <c r="K1" s="156"/>
      <c r="L1" s="156"/>
      <c r="M1" s="156"/>
      <c r="N1" s="156"/>
      <c r="O1" s="156"/>
      <c r="P1" s="156"/>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row>
    <row r="2" spans="1:60" ht="15.75" customHeight="1">
      <c r="A2" s="744" t="s">
        <v>295</v>
      </c>
      <c r="B2" s="744"/>
      <c r="E2" s="156"/>
      <c r="F2" s="156"/>
      <c r="G2" s="156"/>
      <c r="H2" s="156"/>
      <c r="I2" s="156"/>
      <c r="J2" s="156"/>
      <c r="K2" s="156"/>
      <c r="L2" s="156"/>
      <c r="M2" s="156"/>
      <c r="N2" s="156"/>
      <c r="O2" s="156"/>
      <c r="P2" s="156"/>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G2" s="2"/>
      <c r="BH2" s="2"/>
    </row>
    <row r="3" spans="1:60" ht="15.75" customHeight="1">
      <c r="A3" s="741"/>
      <c r="B3" s="741"/>
      <c r="C3" s="741"/>
      <c r="D3" s="741"/>
      <c r="E3" s="741"/>
      <c r="F3" s="741"/>
      <c r="G3" s="741"/>
      <c r="H3" s="741"/>
      <c r="I3" s="741"/>
      <c r="J3" s="741"/>
      <c r="K3" s="741"/>
      <c r="L3" s="741"/>
      <c r="M3" s="741"/>
      <c r="N3" s="741" t="s">
        <v>1369</v>
      </c>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41"/>
      <c r="AR3" s="41"/>
      <c r="AS3" s="41"/>
      <c r="AT3" s="41"/>
      <c r="AU3" s="41"/>
      <c r="AV3" s="41"/>
      <c r="AW3" s="41"/>
      <c r="AX3" s="41"/>
      <c r="AY3" s="41"/>
      <c r="AZ3" s="41"/>
      <c r="BA3" s="41"/>
      <c r="BB3" s="41"/>
      <c r="BC3" s="3"/>
      <c r="BD3" s="3"/>
      <c r="BE3" s="3"/>
      <c r="BF3" s="3"/>
      <c r="BG3" s="3"/>
      <c r="BH3" s="2"/>
    </row>
    <row r="4" spans="1:60" ht="15.75" customHeight="1">
      <c r="A4" s="4"/>
      <c r="B4" s="4"/>
      <c r="C4" s="4"/>
      <c r="D4" s="4"/>
      <c r="E4" s="34"/>
      <c r="F4" s="34"/>
      <c r="G4" s="34"/>
      <c r="H4" s="34"/>
      <c r="I4" s="34"/>
      <c r="J4" s="34"/>
      <c r="K4" s="34"/>
      <c r="L4" s="34"/>
      <c r="M4" s="34"/>
      <c r="N4" s="34"/>
      <c r="O4" s="34"/>
      <c r="P4" s="34"/>
      <c r="Q4" s="42"/>
      <c r="R4" s="42"/>
      <c r="S4" s="42"/>
      <c r="T4" s="42"/>
      <c r="U4" s="42"/>
      <c r="V4" s="42"/>
      <c r="W4" s="42"/>
      <c r="X4" s="42"/>
      <c r="Y4" s="42"/>
      <c r="Z4" s="42"/>
      <c r="AA4" s="42"/>
      <c r="AB4" s="42"/>
      <c r="AC4" s="42"/>
      <c r="AD4" s="42"/>
      <c r="AE4" s="42"/>
      <c r="AF4" s="42"/>
      <c r="AG4" s="42"/>
      <c r="AH4" s="42"/>
      <c r="AI4" s="42"/>
      <c r="AJ4" s="42"/>
      <c r="AK4" s="42"/>
      <c r="AL4" s="42"/>
      <c r="AM4" s="42"/>
      <c r="AN4" s="745"/>
      <c r="AO4" s="745"/>
      <c r="AP4" s="745"/>
      <c r="AQ4" s="42"/>
      <c r="AR4" s="42"/>
      <c r="AS4" s="42"/>
      <c r="AT4" s="42"/>
      <c r="AU4" s="42"/>
      <c r="AV4" s="42"/>
      <c r="AW4" s="42"/>
      <c r="AX4" s="42"/>
      <c r="AY4" s="42"/>
      <c r="AZ4" s="42"/>
      <c r="BA4" s="42"/>
      <c r="BB4" s="42"/>
      <c r="BC4" s="4"/>
      <c r="BD4" s="679" t="s">
        <v>296</v>
      </c>
      <c r="BE4" s="679"/>
      <c r="BF4" s="679"/>
      <c r="BG4" s="4"/>
      <c r="BH4" s="2"/>
    </row>
    <row r="5" spans="1:60" ht="15.6" customHeight="1">
      <c r="A5" s="739" t="s">
        <v>297</v>
      </c>
      <c r="B5" s="739" t="s">
        <v>298</v>
      </c>
      <c r="C5" s="739" t="s">
        <v>299</v>
      </c>
      <c r="D5" s="738" t="s">
        <v>179</v>
      </c>
      <c r="E5" s="746" t="s">
        <v>180</v>
      </c>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c r="AT5" s="747"/>
      <c r="AU5" s="747"/>
      <c r="AV5" s="747"/>
      <c r="AW5" s="747"/>
      <c r="AX5" s="747"/>
      <c r="AY5" s="747"/>
      <c r="AZ5" s="747"/>
      <c r="BA5" s="747"/>
      <c r="BB5" s="747"/>
      <c r="BC5" s="748"/>
      <c r="BD5" s="736" t="s">
        <v>300</v>
      </c>
      <c r="BE5" s="737" t="s">
        <v>301</v>
      </c>
      <c r="BF5" s="738" t="s">
        <v>182</v>
      </c>
    </row>
    <row r="6" spans="1:60" ht="18" customHeight="1">
      <c r="A6" s="743"/>
      <c r="B6" s="743"/>
      <c r="C6" s="743"/>
      <c r="D6" s="738"/>
      <c r="E6" s="158" t="s">
        <v>302</v>
      </c>
      <c r="F6" s="159" t="s">
        <v>303</v>
      </c>
      <c r="G6" s="158" t="s">
        <v>304</v>
      </c>
      <c r="H6" s="158" t="s">
        <v>305</v>
      </c>
      <c r="I6" s="158" t="s">
        <v>306</v>
      </c>
      <c r="J6" s="158" t="s">
        <v>307</v>
      </c>
      <c r="K6" s="158" t="s">
        <v>308</v>
      </c>
      <c r="L6" s="158" t="s">
        <v>309</v>
      </c>
      <c r="M6" s="158" t="s">
        <v>310</v>
      </c>
      <c r="N6" s="160" t="s">
        <v>311</v>
      </c>
      <c r="O6" s="158" t="s">
        <v>312</v>
      </c>
      <c r="P6" s="158" t="s">
        <v>313</v>
      </c>
      <c r="Q6" s="161" t="s">
        <v>314</v>
      </c>
      <c r="R6" s="161" t="s">
        <v>315</v>
      </c>
      <c r="S6" s="161" t="s">
        <v>316</v>
      </c>
      <c r="T6" s="161" t="s">
        <v>317</v>
      </c>
      <c r="U6" s="161" t="s">
        <v>318</v>
      </c>
      <c r="V6" s="161" t="s">
        <v>319</v>
      </c>
      <c r="W6" s="161" t="s">
        <v>320</v>
      </c>
      <c r="X6" s="161" t="s">
        <v>321</v>
      </c>
      <c r="Y6" s="161" t="s">
        <v>322</v>
      </c>
      <c r="Z6" s="44" t="s">
        <v>323</v>
      </c>
      <c r="AA6" s="162" t="s">
        <v>324</v>
      </c>
      <c r="AB6" s="162" t="s">
        <v>325</v>
      </c>
      <c r="AC6" s="162" t="s">
        <v>326</v>
      </c>
      <c r="AD6" s="162" t="s">
        <v>327</v>
      </c>
      <c r="AE6" s="161" t="s">
        <v>328</v>
      </c>
      <c r="AF6" s="161" t="s">
        <v>329</v>
      </c>
      <c r="AG6" s="161" t="s">
        <v>330</v>
      </c>
      <c r="AH6" s="161" t="s">
        <v>331</v>
      </c>
      <c r="AI6" s="161" t="s">
        <v>332</v>
      </c>
      <c r="AJ6" s="161" t="s">
        <v>333</v>
      </c>
      <c r="AK6" s="161" t="s">
        <v>334</v>
      </c>
      <c r="AL6" s="161" t="s">
        <v>335</v>
      </c>
      <c r="AM6" s="161" t="s">
        <v>336</v>
      </c>
      <c r="AN6" s="161" t="s">
        <v>337</v>
      </c>
      <c r="AO6" s="161" t="s">
        <v>338</v>
      </c>
      <c r="AP6" s="161" t="s">
        <v>339</v>
      </c>
      <c r="AQ6" s="44" t="s">
        <v>340</v>
      </c>
      <c r="AR6" s="161" t="s">
        <v>341</v>
      </c>
      <c r="AS6" s="161" t="s">
        <v>342</v>
      </c>
      <c r="AT6" s="161" t="s">
        <v>343</v>
      </c>
      <c r="AU6" s="161" t="s">
        <v>344</v>
      </c>
      <c r="AV6" s="161" t="s">
        <v>345</v>
      </c>
      <c r="AW6" s="161" t="s">
        <v>346</v>
      </c>
      <c r="AX6" s="161" t="s">
        <v>347</v>
      </c>
      <c r="AY6" s="161" t="s">
        <v>348</v>
      </c>
      <c r="AZ6" s="161" t="s">
        <v>349</v>
      </c>
      <c r="BA6" s="161" t="s">
        <v>350</v>
      </c>
      <c r="BB6" s="161" t="s">
        <v>351</v>
      </c>
      <c r="BC6" s="150" t="s">
        <v>352</v>
      </c>
      <c r="BD6" s="736"/>
      <c r="BE6" s="737"/>
      <c r="BF6" s="738"/>
    </row>
    <row r="7" spans="1:60" ht="16.5" customHeight="1">
      <c r="A7" s="163">
        <v>1</v>
      </c>
      <c r="B7" s="163">
        <v>2</v>
      </c>
      <c r="C7" s="163">
        <v>3</v>
      </c>
      <c r="D7" s="164">
        <v>4</v>
      </c>
      <c r="E7" s="165">
        <v>5</v>
      </c>
      <c r="F7" s="165">
        <v>6</v>
      </c>
      <c r="G7" s="166" t="s">
        <v>353</v>
      </c>
      <c r="H7" s="166" t="s">
        <v>354</v>
      </c>
      <c r="I7" s="166" t="s">
        <v>355</v>
      </c>
      <c r="J7" s="165">
        <v>7</v>
      </c>
      <c r="K7" s="165">
        <v>8</v>
      </c>
      <c r="L7" s="165">
        <v>9</v>
      </c>
      <c r="M7" s="165">
        <v>10</v>
      </c>
      <c r="N7" s="165">
        <v>11</v>
      </c>
      <c r="O7" s="165">
        <v>12</v>
      </c>
      <c r="P7" s="165">
        <v>13</v>
      </c>
      <c r="Q7" s="167">
        <v>14</v>
      </c>
      <c r="R7" s="167">
        <v>15</v>
      </c>
      <c r="S7" s="167">
        <v>16</v>
      </c>
      <c r="T7" s="167">
        <v>18</v>
      </c>
      <c r="U7" s="167">
        <v>19</v>
      </c>
      <c r="V7" s="167">
        <v>20</v>
      </c>
      <c r="W7" s="167">
        <v>21</v>
      </c>
      <c r="X7" s="167">
        <v>22</v>
      </c>
      <c r="Y7" s="167">
        <v>23</v>
      </c>
      <c r="Z7" s="167">
        <v>24</v>
      </c>
      <c r="AA7" s="168" t="s">
        <v>356</v>
      </c>
      <c r="AB7" s="168" t="s">
        <v>357</v>
      </c>
      <c r="AC7" s="168" t="s">
        <v>358</v>
      </c>
      <c r="AD7" s="168" t="s">
        <v>359</v>
      </c>
      <c r="AE7" s="168" t="s">
        <v>360</v>
      </c>
      <c r="AF7" s="168" t="s">
        <v>361</v>
      </c>
      <c r="AG7" s="168" t="s">
        <v>362</v>
      </c>
      <c r="AH7" s="168" t="s">
        <v>363</v>
      </c>
      <c r="AI7" s="168" t="s">
        <v>364</v>
      </c>
      <c r="AJ7" s="169">
        <v>24.1</v>
      </c>
      <c r="AK7" s="168">
        <v>24.11</v>
      </c>
      <c r="AL7" s="167">
        <v>25</v>
      </c>
      <c r="AM7" s="167">
        <v>26</v>
      </c>
      <c r="AN7" s="167">
        <v>27</v>
      </c>
      <c r="AO7" s="167">
        <v>28</v>
      </c>
      <c r="AP7" s="167">
        <v>29</v>
      </c>
      <c r="AQ7" s="167">
        <v>30</v>
      </c>
      <c r="AR7" s="167">
        <v>31</v>
      </c>
      <c r="AS7" s="167">
        <v>32</v>
      </c>
      <c r="AT7" s="167">
        <v>33</v>
      </c>
      <c r="AU7" s="167">
        <v>34</v>
      </c>
      <c r="AV7" s="167">
        <v>35</v>
      </c>
      <c r="AW7" s="167">
        <v>38</v>
      </c>
      <c r="AX7" s="167">
        <v>36</v>
      </c>
      <c r="AY7" s="167">
        <v>37</v>
      </c>
      <c r="AZ7" s="167">
        <v>38</v>
      </c>
      <c r="BA7" s="167">
        <v>39</v>
      </c>
      <c r="BB7" s="167">
        <v>40</v>
      </c>
      <c r="BC7" s="164">
        <v>41</v>
      </c>
      <c r="BD7" s="164">
        <v>42</v>
      </c>
      <c r="BE7" s="164">
        <v>43</v>
      </c>
      <c r="BF7" s="164">
        <v>47</v>
      </c>
    </row>
    <row r="8" spans="1:60" s="170" customFormat="1" ht="20.25" customHeight="1">
      <c r="A8" s="149"/>
      <c r="B8" s="150" t="s">
        <v>365</v>
      </c>
      <c r="C8" s="149"/>
      <c r="D8" s="38">
        <f>SUM(D9,D21,D59)</f>
        <v>6362.55</v>
      </c>
      <c r="E8" s="38"/>
      <c r="F8" s="38"/>
      <c r="G8" s="38"/>
      <c r="H8" s="38"/>
      <c r="I8" s="38"/>
      <c r="J8" s="38"/>
      <c r="K8" s="38"/>
      <c r="L8" s="38"/>
      <c r="M8" s="38"/>
      <c r="N8" s="38"/>
      <c r="O8" s="38"/>
      <c r="P8" s="38"/>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149"/>
      <c r="BD8" s="149"/>
      <c r="BE8" s="149"/>
      <c r="BF8" s="149">
        <f>SUM(BF9,BF21,BF59)</f>
        <v>6362.55</v>
      </c>
      <c r="BH8" s="171"/>
    </row>
    <row r="9" spans="1:60" s="170" customFormat="1" ht="20.25" customHeight="1">
      <c r="A9" s="172">
        <v>1</v>
      </c>
      <c r="B9" s="173" t="s">
        <v>366</v>
      </c>
      <c r="C9" s="150" t="s">
        <v>302</v>
      </c>
      <c r="D9" s="38">
        <f>SUM(D10,D14:D20)</f>
        <v>5986.93</v>
      </c>
      <c r="E9" s="38">
        <f>SUM(F10,J14,K15,L16,M17,N18,O19,P20,F9,J9:P9)</f>
        <v>5948.77</v>
      </c>
      <c r="F9" s="38">
        <f>SUM(F14,F15,F16,F17,F18,F19,F20)</f>
        <v>0</v>
      </c>
      <c r="G9" s="38">
        <f>SUM(G12:G20)</f>
        <v>0</v>
      </c>
      <c r="H9" s="38">
        <f>SUM(H11,H13:H20)</f>
        <v>0</v>
      </c>
      <c r="I9" s="38">
        <f>SUM(I11:I12,I14:I20)</f>
        <v>0</v>
      </c>
      <c r="J9" s="38">
        <f>SUM(J10,J15,J16,J17,J18,J19,J20)</f>
        <v>0</v>
      </c>
      <c r="K9" s="38">
        <f>SUM(K10,K14,K16,K17,K18,K19,K20)</f>
        <v>0</v>
      </c>
      <c r="L9" s="38">
        <f>SUM(L10,L14,L15,L17,L18,L19,L20)</f>
        <v>0</v>
      </c>
      <c r="M9" s="38">
        <f>SUM(M10,M14,M15,M17,M18,M19,M20)</f>
        <v>0</v>
      </c>
      <c r="N9" s="38">
        <f>SUM(N10,N14,N15,N16,N17,N19,N20)</f>
        <v>0</v>
      </c>
      <c r="O9" s="38">
        <f>SUM(O10,O14,O15,O16,O17,O18,O20)</f>
        <v>0</v>
      </c>
      <c r="P9" s="38">
        <f>SUM(P10,P14,P15,P16,P17,P18,P19)</f>
        <v>5</v>
      </c>
      <c r="Q9" s="46">
        <f t="shared" ref="Q9:BF9" si="0">SUM(Q10,Q14,Q15,Q16,Q17,Q18,Q19,Q20)</f>
        <v>38.159999999999997</v>
      </c>
      <c r="R9" s="46">
        <f>SUM(R10,R14,R15,R16,R17,R18,R19,R20)</f>
        <v>0</v>
      </c>
      <c r="S9" s="46">
        <f t="shared" si="0"/>
        <v>0</v>
      </c>
      <c r="T9" s="46">
        <f t="shared" si="0"/>
        <v>0</v>
      </c>
      <c r="U9" s="46">
        <f t="shared" si="0"/>
        <v>0</v>
      </c>
      <c r="V9" s="46">
        <f t="shared" si="0"/>
        <v>0</v>
      </c>
      <c r="W9" s="46">
        <f t="shared" si="0"/>
        <v>1.25</v>
      </c>
      <c r="X9" s="46">
        <f t="shared" si="0"/>
        <v>8.3000000000000007</v>
      </c>
      <c r="Y9" s="46">
        <f t="shared" si="0"/>
        <v>0</v>
      </c>
      <c r="Z9" s="46">
        <f t="shared" si="0"/>
        <v>19.010000000000002</v>
      </c>
      <c r="AA9" s="46">
        <f t="shared" si="0"/>
        <v>14.17</v>
      </c>
      <c r="AB9" s="46">
        <f t="shared" si="0"/>
        <v>0.75</v>
      </c>
      <c r="AC9" s="46">
        <f t="shared" si="0"/>
        <v>1.56</v>
      </c>
      <c r="AD9" s="46">
        <f t="shared" si="0"/>
        <v>0</v>
      </c>
      <c r="AE9" s="46">
        <f t="shared" si="0"/>
        <v>0</v>
      </c>
      <c r="AF9" s="46">
        <f t="shared" si="0"/>
        <v>0</v>
      </c>
      <c r="AG9" s="46">
        <f t="shared" si="0"/>
        <v>0.63</v>
      </c>
      <c r="AH9" s="46">
        <f t="shared" si="0"/>
        <v>1.9</v>
      </c>
      <c r="AI9" s="46">
        <f t="shared" si="0"/>
        <v>0</v>
      </c>
      <c r="AJ9" s="46">
        <f t="shared" si="0"/>
        <v>0</v>
      </c>
      <c r="AK9" s="46">
        <f t="shared" si="0"/>
        <v>0</v>
      </c>
      <c r="AL9" s="46">
        <f t="shared" si="0"/>
        <v>0</v>
      </c>
      <c r="AM9" s="46">
        <f t="shared" si="0"/>
        <v>0</v>
      </c>
      <c r="AN9" s="46">
        <f t="shared" si="0"/>
        <v>0.02</v>
      </c>
      <c r="AO9" s="46">
        <f t="shared" si="0"/>
        <v>7.33</v>
      </c>
      <c r="AP9" s="46">
        <f t="shared" si="0"/>
        <v>0</v>
      </c>
      <c r="AQ9" s="46">
        <f t="shared" si="0"/>
        <v>0.1</v>
      </c>
      <c r="AR9" s="46">
        <f t="shared" si="0"/>
        <v>0</v>
      </c>
      <c r="AS9" s="46">
        <f t="shared" si="0"/>
        <v>0</v>
      </c>
      <c r="AT9" s="46">
        <f t="shared" si="0"/>
        <v>0</v>
      </c>
      <c r="AU9" s="46">
        <f t="shared" si="0"/>
        <v>2.15</v>
      </c>
      <c r="AV9" s="46">
        <f t="shared" si="0"/>
        <v>0</v>
      </c>
      <c r="AW9" s="46">
        <f t="shared" si="0"/>
        <v>0</v>
      </c>
      <c r="AX9" s="46">
        <f t="shared" si="0"/>
        <v>0</v>
      </c>
      <c r="AY9" s="46">
        <f t="shared" si="0"/>
        <v>0</v>
      </c>
      <c r="AZ9" s="46">
        <f t="shared" si="0"/>
        <v>0</v>
      </c>
      <c r="BA9" s="46">
        <f t="shared" si="0"/>
        <v>0</v>
      </c>
      <c r="BB9" s="46">
        <f t="shared" si="0"/>
        <v>0</v>
      </c>
      <c r="BC9" s="46">
        <f t="shared" si="0"/>
        <v>0</v>
      </c>
      <c r="BD9" s="47">
        <f>SUM(Q9,BC9)</f>
        <v>38.159999999999997</v>
      </c>
      <c r="BE9" s="46">
        <f t="shared" si="0"/>
        <v>-38.159999999999997</v>
      </c>
      <c r="BF9" s="46">
        <f t="shared" si="0"/>
        <v>5948.77</v>
      </c>
      <c r="BH9" s="171"/>
    </row>
    <row r="10" spans="1:60" ht="20.25" customHeight="1">
      <c r="A10" s="174" t="s">
        <v>367</v>
      </c>
      <c r="B10" s="21" t="s">
        <v>368</v>
      </c>
      <c r="C10" s="29" t="s">
        <v>303</v>
      </c>
      <c r="D10" s="39">
        <f>SUM(D11:D13)</f>
        <v>322.89999999999998</v>
      </c>
      <c r="E10" s="39">
        <f>SUM(J10:P10)</f>
        <v>0</v>
      </c>
      <c r="F10" s="54">
        <f>$D10-$BD10</f>
        <v>318.35999999999996</v>
      </c>
      <c r="G10" s="39">
        <f>SUM(G12:G13)</f>
        <v>0</v>
      </c>
      <c r="H10" s="39">
        <f>SUM(H11,H13)</f>
        <v>0</v>
      </c>
      <c r="I10" s="39">
        <f t="shared" ref="I10:P10" si="1">SUM(I11:I13)</f>
        <v>0</v>
      </c>
      <c r="J10" s="39">
        <f t="shared" si="1"/>
        <v>0</v>
      </c>
      <c r="K10" s="39">
        <f t="shared" si="1"/>
        <v>0</v>
      </c>
      <c r="L10" s="39">
        <f t="shared" si="1"/>
        <v>0</v>
      </c>
      <c r="M10" s="39">
        <f>SUM(M11,M14,M15,M16,M18,M19,M20)</f>
        <v>0</v>
      </c>
      <c r="N10" s="39">
        <f t="shared" si="1"/>
        <v>0</v>
      </c>
      <c r="O10" s="39">
        <f t="shared" si="1"/>
        <v>0</v>
      </c>
      <c r="P10" s="39">
        <f t="shared" si="1"/>
        <v>0</v>
      </c>
      <c r="Q10" s="47">
        <f>SUM(Q11:Q13)</f>
        <v>4.54</v>
      </c>
      <c r="R10" s="47">
        <f>SUM(R11:R13)</f>
        <v>0</v>
      </c>
      <c r="S10" s="47">
        <f t="shared" ref="S10:BF10" si="2">SUM(S11:S13)</f>
        <v>0</v>
      </c>
      <c r="T10" s="47">
        <f t="shared" si="2"/>
        <v>0</v>
      </c>
      <c r="U10" s="47">
        <f t="shared" si="2"/>
        <v>0</v>
      </c>
      <c r="V10" s="47">
        <f t="shared" si="2"/>
        <v>0</v>
      </c>
      <c r="W10" s="47">
        <f t="shared" si="2"/>
        <v>0.1</v>
      </c>
      <c r="X10" s="47">
        <f t="shared" si="2"/>
        <v>0</v>
      </c>
      <c r="Y10" s="47">
        <f t="shared" si="2"/>
        <v>0</v>
      </c>
      <c r="Z10" s="47">
        <f t="shared" si="2"/>
        <v>3.84</v>
      </c>
      <c r="AA10" s="47">
        <f t="shared" si="2"/>
        <v>2.88</v>
      </c>
      <c r="AB10" s="47">
        <f t="shared" si="2"/>
        <v>0.73</v>
      </c>
      <c r="AC10" s="47">
        <f t="shared" si="2"/>
        <v>0.04</v>
      </c>
      <c r="AD10" s="47">
        <f t="shared" si="2"/>
        <v>0</v>
      </c>
      <c r="AE10" s="47">
        <f t="shared" si="2"/>
        <v>0</v>
      </c>
      <c r="AF10" s="47">
        <f t="shared" si="2"/>
        <v>0</v>
      </c>
      <c r="AG10" s="47">
        <f t="shared" si="2"/>
        <v>0.19</v>
      </c>
      <c r="AH10" s="47">
        <f t="shared" si="2"/>
        <v>0</v>
      </c>
      <c r="AI10" s="47">
        <f t="shared" si="2"/>
        <v>0</v>
      </c>
      <c r="AJ10" s="47">
        <f t="shared" si="2"/>
        <v>0</v>
      </c>
      <c r="AK10" s="47">
        <f t="shared" si="2"/>
        <v>0</v>
      </c>
      <c r="AL10" s="47">
        <f t="shared" si="2"/>
        <v>0</v>
      </c>
      <c r="AM10" s="47">
        <f t="shared" si="2"/>
        <v>0</v>
      </c>
      <c r="AN10" s="47">
        <f t="shared" si="2"/>
        <v>0</v>
      </c>
      <c r="AO10" s="47">
        <f t="shared" si="2"/>
        <v>0.6</v>
      </c>
      <c r="AP10" s="47">
        <f t="shared" si="2"/>
        <v>0</v>
      </c>
      <c r="AQ10" s="47">
        <f t="shared" si="2"/>
        <v>0</v>
      </c>
      <c r="AR10" s="47">
        <f t="shared" si="2"/>
        <v>0</v>
      </c>
      <c r="AS10" s="47">
        <f t="shared" si="2"/>
        <v>0</v>
      </c>
      <c r="AT10" s="47">
        <f t="shared" si="2"/>
        <v>0</v>
      </c>
      <c r="AU10" s="47">
        <f t="shared" si="2"/>
        <v>0</v>
      </c>
      <c r="AV10" s="47">
        <f t="shared" si="2"/>
        <v>0</v>
      </c>
      <c r="AW10" s="47">
        <f t="shared" si="2"/>
        <v>0</v>
      </c>
      <c r="AX10" s="47">
        <f t="shared" si="2"/>
        <v>0</v>
      </c>
      <c r="AY10" s="47">
        <f t="shared" si="2"/>
        <v>0</v>
      </c>
      <c r="AZ10" s="47">
        <f t="shared" si="2"/>
        <v>0</v>
      </c>
      <c r="BA10" s="47">
        <f t="shared" si="2"/>
        <v>0</v>
      </c>
      <c r="BB10" s="47">
        <f t="shared" si="2"/>
        <v>0</v>
      </c>
      <c r="BC10" s="47">
        <f t="shared" si="2"/>
        <v>0</v>
      </c>
      <c r="BD10" s="47">
        <f t="shared" si="2"/>
        <v>4.54</v>
      </c>
      <c r="BE10" s="47">
        <f t="shared" si="2"/>
        <v>-4.54</v>
      </c>
      <c r="BF10" s="47">
        <f t="shared" si="2"/>
        <v>318.35999999999996</v>
      </c>
      <c r="BH10" s="171"/>
    </row>
    <row r="11" spans="1:60" ht="20.25" customHeight="1">
      <c r="A11" s="174" t="s">
        <v>369</v>
      </c>
      <c r="B11" s="175" t="s">
        <v>370</v>
      </c>
      <c r="C11" s="29" t="s">
        <v>304</v>
      </c>
      <c r="D11" s="204">
        <v>276.51</v>
      </c>
      <c r="E11" s="39">
        <f>SUM(H11:P11)</f>
        <v>0</v>
      </c>
      <c r="F11" s="58"/>
      <c r="G11" s="54">
        <f>$D11-$BD11</f>
        <v>273.90999999999997</v>
      </c>
      <c r="H11" s="58">
        <v>0</v>
      </c>
      <c r="I11" s="58">
        <v>0</v>
      </c>
      <c r="J11" s="58"/>
      <c r="K11" s="58"/>
      <c r="L11" s="58"/>
      <c r="M11" s="58"/>
      <c r="N11" s="58"/>
      <c r="O11" s="58"/>
      <c r="P11" s="58"/>
      <c r="Q11" s="47">
        <f>SUM(R11:Z11,AL11:BB11)</f>
        <v>2.6</v>
      </c>
      <c r="R11" s="58"/>
      <c r="S11" s="58"/>
      <c r="T11" s="58"/>
      <c r="U11" s="58"/>
      <c r="V11" s="58"/>
      <c r="W11" s="58">
        <v>0.1</v>
      </c>
      <c r="X11" s="58"/>
      <c r="Y11" s="58"/>
      <c r="Z11" s="47">
        <f>SUM(AA11:AK11)</f>
        <v>1.9</v>
      </c>
      <c r="AA11" s="58">
        <v>1.07</v>
      </c>
      <c r="AB11" s="58">
        <v>0.6</v>
      </c>
      <c r="AC11" s="58">
        <v>0.04</v>
      </c>
      <c r="AD11" s="58"/>
      <c r="AE11" s="58"/>
      <c r="AF11" s="58"/>
      <c r="AG11" s="58">
        <v>0.19</v>
      </c>
      <c r="AH11" s="58"/>
      <c r="AI11" s="58"/>
      <c r="AJ11" s="58"/>
      <c r="AK11" s="58"/>
      <c r="AL11" s="58"/>
      <c r="AM11" s="58"/>
      <c r="AN11" s="58"/>
      <c r="AO11" s="58">
        <v>0.6</v>
      </c>
      <c r="AP11" s="58"/>
      <c r="AQ11" s="58"/>
      <c r="AR11" s="58"/>
      <c r="AS11" s="58"/>
      <c r="AT11" s="58"/>
      <c r="AU11" s="58"/>
      <c r="AV11" s="58"/>
      <c r="AW11" s="58"/>
      <c r="AX11" s="58"/>
      <c r="AY11" s="58"/>
      <c r="AZ11" s="58"/>
      <c r="BA11" s="58"/>
      <c r="BB11" s="58"/>
      <c r="BC11" s="58"/>
      <c r="BD11" s="16">
        <f>SUM(E11,Q11,BC11)</f>
        <v>2.6</v>
      </c>
      <c r="BE11" s="16">
        <f>G60-BD11</f>
        <v>-2.6</v>
      </c>
      <c r="BF11" s="16">
        <f>SUM(D11,BE11)</f>
        <v>273.90999999999997</v>
      </c>
      <c r="BH11" s="171"/>
    </row>
    <row r="12" spans="1:60" ht="20.25" customHeight="1">
      <c r="A12" s="174" t="s">
        <v>371</v>
      </c>
      <c r="B12" s="175" t="s">
        <v>372</v>
      </c>
      <c r="C12" s="29" t="s">
        <v>305</v>
      </c>
      <c r="D12" s="204">
        <v>46.39</v>
      </c>
      <c r="E12" s="39">
        <f>SUM(G12,I12:P12)</f>
        <v>0</v>
      </c>
      <c r="F12" s="58"/>
      <c r="G12" s="58"/>
      <c r="H12" s="54">
        <f>$D12-$BD12</f>
        <v>44.45</v>
      </c>
      <c r="I12" s="58"/>
      <c r="J12" s="58"/>
      <c r="K12" s="58"/>
      <c r="L12" s="58"/>
      <c r="M12" s="58"/>
      <c r="N12" s="58"/>
      <c r="O12" s="58"/>
      <c r="P12" s="58"/>
      <c r="Q12" s="47">
        <f t="shared" ref="Q12:Q17" si="3">SUM(R12:Z12,AL12:BB12)</f>
        <v>1.94</v>
      </c>
      <c r="R12" s="58"/>
      <c r="S12" s="58"/>
      <c r="T12" s="58"/>
      <c r="U12" s="58"/>
      <c r="V12" s="58"/>
      <c r="W12" s="58"/>
      <c r="X12" s="58"/>
      <c r="Y12" s="58"/>
      <c r="Z12" s="47">
        <f t="shared" ref="Z12:Z29" si="4">SUM(AA12:AK12)</f>
        <v>1.94</v>
      </c>
      <c r="AA12" s="58">
        <v>1.81</v>
      </c>
      <c r="AB12" s="58">
        <v>0.13</v>
      </c>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v>0</v>
      </c>
      <c r="BD12" s="16">
        <f t="shared" ref="BD12:BD20" si="5">SUM(E12,Q12,BC12)</f>
        <v>1.94</v>
      </c>
      <c r="BE12" s="16">
        <f>H60-BD12</f>
        <v>-1.94</v>
      </c>
      <c r="BF12" s="16">
        <f t="shared" ref="BF12:BF20" si="6">SUM(D12,BE12)</f>
        <v>44.45</v>
      </c>
      <c r="BH12" s="171"/>
    </row>
    <row r="13" spans="1:60" ht="20.25" customHeight="1">
      <c r="A13" s="174" t="s">
        <v>373</v>
      </c>
      <c r="B13" s="175" t="s">
        <v>374</v>
      </c>
      <c r="C13" s="29" t="s">
        <v>306</v>
      </c>
      <c r="D13" s="58"/>
      <c r="E13" s="39">
        <f>SUM(G13:H13,J13:P13)</f>
        <v>0</v>
      </c>
      <c r="F13" s="58"/>
      <c r="G13" s="58"/>
      <c r="H13" s="58"/>
      <c r="I13" s="54">
        <f>$D13-$BD13</f>
        <v>0</v>
      </c>
      <c r="J13" s="58"/>
      <c r="K13" s="58"/>
      <c r="L13" s="58"/>
      <c r="M13" s="58"/>
      <c r="N13" s="58"/>
      <c r="O13" s="58"/>
      <c r="P13" s="58"/>
      <c r="Q13" s="47">
        <f t="shared" si="3"/>
        <v>0</v>
      </c>
      <c r="R13" s="58"/>
      <c r="S13" s="58"/>
      <c r="T13" s="58"/>
      <c r="U13" s="58"/>
      <c r="V13" s="58"/>
      <c r="W13" s="58"/>
      <c r="X13" s="58"/>
      <c r="Y13" s="58"/>
      <c r="Z13" s="47">
        <f t="shared" si="4"/>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v>0</v>
      </c>
      <c r="BD13" s="16">
        <f t="shared" si="5"/>
        <v>0</v>
      </c>
      <c r="BE13" s="16">
        <f>I60-BD13</f>
        <v>0</v>
      </c>
      <c r="BF13" s="16">
        <f t="shared" si="6"/>
        <v>0</v>
      </c>
      <c r="BH13" s="171"/>
    </row>
    <row r="14" spans="1:60" ht="20.25" customHeight="1">
      <c r="A14" s="21" t="s">
        <v>375</v>
      </c>
      <c r="B14" s="174" t="s">
        <v>376</v>
      </c>
      <c r="C14" s="29" t="s">
        <v>307</v>
      </c>
      <c r="D14" s="204">
        <v>262.04000000000002</v>
      </c>
      <c r="E14" s="39">
        <f>SUM(F14:G14,K14:P14)</f>
        <v>0</v>
      </c>
      <c r="F14" s="58"/>
      <c r="G14" s="58"/>
      <c r="H14" s="58"/>
      <c r="I14" s="58"/>
      <c r="J14" s="54">
        <f>$D14-$BD14</f>
        <v>257.74</v>
      </c>
      <c r="K14" s="58"/>
      <c r="L14" s="58"/>
      <c r="M14" s="58"/>
      <c r="N14" s="58"/>
      <c r="O14" s="58"/>
      <c r="P14" s="58"/>
      <c r="Q14" s="47">
        <f t="shared" si="3"/>
        <v>4.3</v>
      </c>
      <c r="R14" s="58"/>
      <c r="S14" s="58"/>
      <c r="T14" s="58"/>
      <c r="U14" s="58"/>
      <c r="V14" s="58"/>
      <c r="W14" s="58"/>
      <c r="X14" s="58"/>
      <c r="Y14" s="58"/>
      <c r="Z14" s="47">
        <f t="shared" si="4"/>
        <v>3.13</v>
      </c>
      <c r="AA14" s="58">
        <v>2.06</v>
      </c>
      <c r="AB14" s="58"/>
      <c r="AC14" s="58">
        <v>7.0000000000000007E-2</v>
      </c>
      <c r="AD14" s="58"/>
      <c r="AE14" s="58"/>
      <c r="AF14" s="58"/>
      <c r="AG14" s="58"/>
      <c r="AH14" s="58">
        <v>1</v>
      </c>
      <c r="AI14" s="58"/>
      <c r="AJ14" s="58"/>
      <c r="AK14" s="58"/>
      <c r="AL14" s="58"/>
      <c r="AM14" s="58"/>
      <c r="AN14" s="58"/>
      <c r="AO14" s="58">
        <v>1.17</v>
      </c>
      <c r="AP14" s="58"/>
      <c r="AQ14" s="58"/>
      <c r="AR14" s="58"/>
      <c r="AS14" s="58"/>
      <c r="AT14" s="58"/>
      <c r="AU14" s="58"/>
      <c r="AV14" s="58"/>
      <c r="AW14" s="58"/>
      <c r="AX14" s="58"/>
      <c r="AY14" s="58"/>
      <c r="AZ14" s="58"/>
      <c r="BA14" s="58"/>
      <c r="BB14" s="58"/>
      <c r="BC14" s="58">
        <v>0</v>
      </c>
      <c r="BD14" s="16">
        <f t="shared" si="5"/>
        <v>4.3</v>
      </c>
      <c r="BE14" s="16">
        <f>J60-BD14</f>
        <v>-4.3</v>
      </c>
      <c r="BF14" s="16">
        <f t="shared" si="6"/>
        <v>257.74</v>
      </c>
      <c r="BH14" s="171"/>
    </row>
    <row r="15" spans="1:60" ht="20.25" customHeight="1">
      <c r="A15" s="21" t="s">
        <v>377</v>
      </c>
      <c r="B15" s="25" t="s">
        <v>378</v>
      </c>
      <c r="C15" s="29" t="s">
        <v>308</v>
      </c>
      <c r="D15" s="204">
        <v>331.05</v>
      </c>
      <c r="E15" s="39">
        <f>SUM(F15:J15,L15:P15)</f>
        <v>0</v>
      </c>
      <c r="F15" s="58"/>
      <c r="G15" s="58"/>
      <c r="H15" s="58"/>
      <c r="I15" s="58"/>
      <c r="J15" s="58"/>
      <c r="K15" s="54">
        <f>$D15-$BD15</f>
        <v>318.37</v>
      </c>
      <c r="L15" s="58"/>
      <c r="M15" s="58"/>
      <c r="N15" s="58"/>
      <c r="O15" s="58"/>
      <c r="P15" s="58"/>
      <c r="Q15" s="47">
        <f t="shared" si="3"/>
        <v>12.68</v>
      </c>
      <c r="R15" s="58"/>
      <c r="S15" s="58"/>
      <c r="T15" s="58"/>
      <c r="U15" s="58"/>
      <c r="V15" s="58"/>
      <c r="W15" s="58">
        <v>1</v>
      </c>
      <c r="X15" s="58">
        <v>1.5</v>
      </c>
      <c r="Y15" s="58"/>
      <c r="Z15" s="47">
        <f t="shared" si="4"/>
        <v>6.71</v>
      </c>
      <c r="AA15" s="58">
        <v>6.39</v>
      </c>
      <c r="AB15" s="58"/>
      <c r="AC15" s="58"/>
      <c r="AD15" s="58"/>
      <c r="AE15" s="58"/>
      <c r="AF15" s="58"/>
      <c r="AG15" s="58">
        <v>0.32</v>
      </c>
      <c r="AH15" s="58"/>
      <c r="AI15" s="58"/>
      <c r="AJ15" s="58"/>
      <c r="AK15" s="58"/>
      <c r="AL15" s="58"/>
      <c r="AM15" s="58"/>
      <c r="AN15" s="58">
        <v>0.02</v>
      </c>
      <c r="AO15" s="58">
        <v>3.35</v>
      </c>
      <c r="AP15" s="58"/>
      <c r="AQ15" s="58">
        <v>0.1</v>
      </c>
      <c r="AR15" s="58"/>
      <c r="AS15" s="58"/>
      <c r="AT15" s="58"/>
      <c r="AU15" s="58"/>
      <c r="AV15" s="58"/>
      <c r="AW15" s="58"/>
      <c r="AX15" s="58"/>
      <c r="AY15" s="58"/>
      <c r="AZ15" s="58"/>
      <c r="BA15" s="58"/>
      <c r="BB15" s="58"/>
      <c r="BC15" s="58">
        <v>0</v>
      </c>
      <c r="BD15" s="16">
        <f t="shared" si="5"/>
        <v>12.68</v>
      </c>
      <c r="BE15" s="16">
        <f>K60-BD15</f>
        <v>-12.68</v>
      </c>
      <c r="BF15" s="16">
        <f t="shared" si="6"/>
        <v>318.37</v>
      </c>
      <c r="BH15" s="171"/>
    </row>
    <row r="16" spans="1:60" ht="20.25" customHeight="1">
      <c r="A16" s="21" t="s">
        <v>379</v>
      </c>
      <c r="B16" s="21" t="s">
        <v>380</v>
      </c>
      <c r="C16" s="176" t="s">
        <v>309</v>
      </c>
      <c r="D16" s="205">
        <v>508.66</v>
      </c>
      <c r="E16" s="39">
        <f>SUM(F16:K16,M16:P16)</f>
        <v>0</v>
      </c>
      <c r="F16" s="58"/>
      <c r="G16" s="58"/>
      <c r="H16" s="58"/>
      <c r="I16" s="58"/>
      <c r="J16" s="58"/>
      <c r="K16" s="58"/>
      <c r="L16" s="54">
        <f>$D16-$BD16</f>
        <v>507.29</v>
      </c>
      <c r="M16" s="58"/>
      <c r="N16" s="58"/>
      <c r="O16" s="58"/>
      <c r="P16" s="58"/>
      <c r="Q16" s="47">
        <f t="shared" si="3"/>
        <v>1.37</v>
      </c>
      <c r="R16" s="58"/>
      <c r="S16" s="58"/>
      <c r="T16" s="58"/>
      <c r="U16" s="58"/>
      <c r="V16" s="58"/>
      <c r="W16" s="58"/>
      <c r="X16" s="58"/>
      <c r="Y16" s="58"/>
      <c r="Z16" s="47">
        <f t="shared" si="4"/>
        <v>1.37</v>
      </c>
      <c r="AA16" s="58">
        <v>1.37</v>
      </c>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v>0</v>
      </c>
      <c r="BD16" s="16">
        <f t="shared" si="5"/>
        <v>1.37</v>
      </c>
      <c r="BE16" s="16">
        <f>L60-BD16</f>
        <v>-1.37</v>
      </c>
      <c r="BF16" s="16">
        <f t="shared" si="6"/>
        <v>507.29</v>
      </c>
      <c r="BH16" s="171"/>
    </row>
    <row r="17" spans="1:60" ht="20.25" customHeight="1">
      <c r="A17" s="21" t="s">
        <v>381</v>
      </c>
      <c r="B17" s="174" t="s">
        <v>382</v>
      </c>
      <c r="C17" s="29" t="s">
        <v>310</v>
      </c>
      <c r="D17" s="58"/>
      <c r="E17" s="39">
        <f>SUM(F17:L17,N17:P17)</f>
        <v>0</v>
      </c>
      <c r="F17" s="58"/>
      <c r="G17" s="58"/>
      <c r="H17" s="58"/>
      <c r="I17" s="58"/>
      <c r="J17" s="58"/>
      <c r="K17" s="58"/>
      <c r="L17" s="58"/>
      <c r="M17" s="54">
        <f>$D17-$BD17</f>
        <v>0</v>
      </c>
      <c r="N17" s="58"/>
      <c r="O17" s="58"/>
      <c r="P17" s="58"/>
      <c r="Q17" s="47">
        <f t="shared" si="3"/>
        <v>0</v>
      </c>
      <c r="R17" s="58"/>
      <c r="S17" s="58"/>
      <c r="T17" s="58"/>
      <c r="U17" s="58"/>
      <c r="V17" s="58"/>
      <c r="W17" s="58"/>
      <c r="X17" s="58"/>
      <c r="Y17" s="58"/>
      <c r="Z17" s="47">
        <f t="shared" si="4"/>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v>0</v>
      </c>
      <c r="BD17" s="16">
        <f t="shared" si="5"/>
        <v>0</v>
      </c>
      <c r="BE17" s="16">
        <f>M60-BD17</f>
        <v>0</v>
      </c>
      <c r="BF17" s="16">
        <f t="shared" si="6"/>
        <v>0</v>
      </c>
      <c r="BH17" s="171"/>
    </row>
    <row r="18" spans="1:60" ht="20.25" customHeight="1">
      <c r="A18" s="174" t="s">
        <v>383</v>
      </c>
      <c r="B18" s="177" t="s">
        <v>384</v>
      </c>
      <c r="C18" s="176" t="s">
        <v>311</v>
      </c>
      <c r="D18" s="205">
        <v>4518.95</v>
      </c>
      <c r="E18" s="39">
        <f>SUM(F18:M18,O18:P18)</f>
        <v>5</v>
      </c>
      <c r="F18" s="58"/>
      <c r="G18" s="58"/>
      <c r="H18" s="58"/>
      <c r="I18" s="58"/>
      <c r="J18" s="58"/>
      <c r="K18" s="58"/>
      <c r="L18" s="58"/>
      <c r="M18" s="58"/>
      <c r="N18" s="54">
        <f>$D18-$BD18</f>
        <v>4499.08</v>
      </c>
      <c r="O18" s="58"/>
      <c r="P18" s="58">
        <v>5</v>
      </c>
      <c r="Q18" s="47">
        <f>SUM(R18:Z18,AL18:BB18)</f>
        <v>14.87</v>
      </c>
      <c r="R18" s="58"/>
      <c r="S18" s="58"/>
      <c r="T18" s="58"/>
      <c r="U18" s="58"/>
      <c r="V18" s="58"/>
      <c r="W18" s="58">
        <v>0.15</v>
      </c>
      <c r="X18" s="58">
        <v>6.8</v>
      </c>
      <c r="Y18" s="58"/>
      <c r="Z18" s="47">
        <f t="shared" si="4"/>
        <v>3.6599999999999997</v>
      </c>
      <c r="AA18" s="58">
        <v>1.17</v>
      </c>
      <c r="AB18" s="58">
        <v>0.02</v>
      </c>
      <c r="AC18" s="58">
        <v>1.45</v>
      </c>
      <c r="AD18" s="58"/>
      <c r="AE18" s="58"/>
      <c r="AF18" s="58"/>
      <c r="AG18" s="58">
        <v>0.12</v>
      </c>
      <c r="AH18" s="58">
        <v>0.9</v>
      </c>
      <c r="AI18" s="58"/>
      <c r="AJ18" s="58"/>
      <c r="AK18" s="58"/>
      <c r="AL18" s="58"/>
      <c r="AM18" s="58"/>
      <c r="AN18" s="58"/>
      <c r="AO18" s="58">
        <v>2.11</v>
      </c>
      <c r="AP18" s="58"/>
      <c r="AQ18" s="58"/>
      <c r="AR18" s="58"/>
      <c r="AS18" s="58"/>
      <c r="AT18" s="58"/>
      <c r="AU18" s="58">
        <v>2.15</v>
      </c>
      <c r="AV18" s="58"/>
      <c r="AW18" s="58"/>
      <c r="AX18" s="58"/>
      <c r="AY18" s="58"/>
      <c r="AZ18" s="58"/>
      <c r="BA18" s="58"/>
      <c r="BB18" s="58"/>
      <c r="BC18" s="58">
        <v>0</v>
      </c>
      <c r="BD18" s="16">
        <f t="shared" si="5"/>
        <v>19.869999999999997</v>
      </c>
      <c r="BE18" s="16">
        <f>N60-BD18</f>
        <v>-19.869999999999997</v>
      </c>
      <c r="BF18" s="16">
        <f t="shared" si="6"/>
        <v>4499.08</v>
      </c>
      <c r="BH18" s="171"/>
    </row>
    <row r="19" spans="1:60" ht="20.25" customHeight="1">
      <c r="A19" s="25" t="s">
        <v>385</v>
      </c>
      <c r="B19" s="174" t="s">
        <v>386</v>
      </c>
      <c r="C19" s="29" t="s">
        <v>312</v>
      </c>
      <c r="D19" s="205">
        <v>43.33</v>
      </c>
      <c r="E19" s="39">
        <f>SUM(F19:N19,P19)</f>
        <v>0</v>
      </c>
      <c r="F19" s="58"/>
      <c r="G19" s="58"/>
      <c r="H19" s="58"/>
      <c r="I19" s="58"/>
      <c r="J19" s="58"/>
      <c r="K19" s="58"/>
      <c r="L19" s="58"/>
      <c r="M19" s="58"/>
      <c r="N19" s="58"/>
      <c r="O19" s="54">
        <f>$D19-$BD19</f>
        <v>42.93</v>
      </c>
      <c r="P19" s="58"/>
      <c r="Q19" s="47">
        <f>SUM(R19:Z19,AL19:BB19)</f>
        <v>0.4</v>
      </c>
      <c r="R19" s="58"/>
      <c r="S19" s="58"/>
      <c r="T19" s="58"/>
      <c r="U19" s="58"/>
      <c r="V19" s="58"/>
      <c r="W19" s="58"/>
      <c r="X19" s="58"/>
      <c r="Y19" s="58"/>
      <c r="Z19" s="47">
        <f t="shared" si="4"/>
        <v>0.3</v>
      </c>
      <c r="AA19" s="58">
        <v>0.3</v>
      </c>
      <c r="AB19" s="58"/>
      <c r="AC19" s="58"/>
      <c r="AD19" s="58"/>
      <c r="AE19" s="58"/>
      <c r="AF19" s="58"/>
      <c r="AG19" s="58"/>
      <c r="AH19" s="58"/>
      <c r="AI19" s="58"/>
      <c r="AJ19" s="58"/>
      <c r="AK19" s="58"/>
      <c r="AL19" s="58"/>
      <c r="AM19" s="58"/>
      <c r="AN19" s="58"/>
      <c r="AO19" s="58">
        <v>0.1</v>
      </c>
      <c r="AP19" s="58"/>
      <c r="AQ19" s="58"/>
      <c r="AR19" s="58"/>
      <c r="AS19" s="58"/>
      <c r="AT19" s="58"/>
      <c r="AU19" s="58"/>
      <c r="AV19" s="58"/>
      <c r="AW19" s="58"/>
      <c r="AX19" s="58"/>
      <c r="AY19" s="58"/>
      <c r="AZ19" s="58"/>
      <c r="BA19" s="58"/>
      <c r="BB19" s="58"/>
      <c r="BC19" s="58">
        <v>0</v>
      </c>
      <c r="BD19" s="16">
        <f t="shared" si="5"/>
        <v>0.4</v>
      </c>
      <c r="BE19" s="16">
        <f>O60-BD19</f>
        <v>-0.4</v>
      </c>
      <c r="BF19" s="16">
        <f t="shared" si="6"/>
        <v>42.93</v>
      </c>
      <c r="BH19" s="171"/>
    </row>
    <row r="20" spans="1:60" ht="20.25" customHeight="1">
      <c r="A20" s="21" t="s">
        <v>387</v>
      </c>
      <c r="B20" s="21" t="s">
        <v>388</v>
      </c>
      <c r="C20" s="29" t="s">
        <v>313</v>
      </c>
      <c r="D20" s="58"/>
      <c r="E20" s="39">
        <f>SUM(F20:O20)</f>
        <v>0</v>
      </c>
      <c r="F20" s="58"/>
      <c r="G20" s="58"/>
      <c r="H20" s="58"/>
      <c r="I20" s="58"/>
      <c r="J20" s="58"/>
      <c r="K20" s="58"/>
      <c r="L20" s="58"/>
      <c r="M20" s="58"/>
      <c r="N20" s="58"/>
      <c r="O20" s="58"/>
      <c r="P20" s="54">
        <f>$D20-$BD20</f>
        <v>0</v>
      </c>
      <c r="Q20" s="47">
        <f>SUM(R20:Z20,AL20:BB20)</f>
        <v>0</v>
      </c>
      <c r="R20" s="58"/>
      <c r="S20" s="58"/>
      <c r="T20" s="58"/>
      <c r="U20" s="58"/>
      <c r="V20" s="58"/>
      <c r="W20" s="58"/>
      <c r="X20" s="58"/>
      <c r="Y20" s="58"/>
      <c r="Z20" s="47">
        <f t="shared" si="4"/>
        <v>0</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v>0</v>
      </c>
      <c r="BD20" s="16">
        <f t="shared" si="5"/>
        <v>0</v>
      </c>
      <c r="BE20" s="16">
        <f>P60-BD20</f>
        <v>5</v>
      </c>
      <c r="BF20" s="16">
        <f t="shared" si="6"/>
        <v>5</v>
      </c>
      <c r="BH20" s="171"/>
    </row>
    <row r="21" spans="1:60" s="170" customFormat="1" ht="20.25" customHeight="1">
      <c r="A21" s="172">
        <v>2</v>
      </c>
      <c r="B21" s="173" t="s">
        <v>389</v>
      </c>
      <c r="C21" s="150" t="s">
        <v>314</v>
      </c>
      <c r="D21" s="38">
        <f>SUM(D22:D30,D42:D58)</f>
        <v>308.96999999999997</v>
      </c>
      <c r="E21" s="38">
        <f>SUM(E22:E30,E42:E58)</f>
        <v>0</v>
      </c>
      <c r="F21" s="38">
        <f t="shared" ref="F21:P21" si="7">SUM(F22:F30,F42:F58)</f>
        <v>0</v>
      </c>
      <c r="G21" s="38">
        <f t="shared" si="7"/>
        <v>0</v>
      </c>
      <c r="H21" s="38">
        <f t="shared" si="7"/>
        <v>0</v>
      </c>
      <c r="I21" s="38">
        <f t="shared" si="7"/>
        <v>0</v>
      </c>
      <c r="J21" s="38">
        <f t="shared" si="7"/>
        <v>0</v>
      </c>
      <c r="K21" s="38">
        <f t="shared" si="7"/>
        <v>0</v>
      </c>
      <c r="L21" s="38">
        <f t="shared" si="7"/>
        <v>0</v>
      </c>
      <c r="M21" s="38">
        <f t="shared" si="7"/>
        <v>0</v>
      </c>
      <c r="N21" s="38">
        <f t="shared" si="7"/>
        <v>0</v>
      </c>
      <c r="O21" s="38">
        <f t="shared" si="7"/>
        <v>0</v>
      </c>
      <c r="P21" s="38">
        <f t="shared" si="7"/>
        <v>0</v>
      </c>
      <c r="Q21" s="54">
        <f>$D21-$BD21</f>
        <v>308.96999999999997</v>
      </c>
      <c r="R21" s="46">
        <f>SUM(R23:R30,R42:R58)</f>
        <v>0</v>
      </c>
      <c r="S21" s="46">
        <f>SUM(S22,S24:S30,S42:S58)</f>
        <v>0.08</v>
      </c>
      <c r="T21" s="46">
        <f>SUM(T22:T23,T25:T30,T42:T58)</f>
        <v>0</v>
      </c>
      <c r="U21" s="46">
        <f>SUM(U22:U24,U26:U30,U42:U58)</f>
        <v>0</v>
      </c>
      <c r="V21" s="46">
        <f>SUM(V22:V25,V27:V30,V42:V58)</f>
        <v>0</v>
      </c>
      <c r="W21" s="46">
        <f>SUM(W22:W26,W28:W30,W42:W58)</f>
        <v>0</v>
      </c>
      <c r="X21" s="46">
        <f>SUM(X22:X27,X29:X30,X42:X58)</f>
        <v>0</v>
      </c>
      <c r="Y21" s="46">
        <f>SUM(Y22:Y28,Y30,Y42:Y58)</f>
        <v>0</v>
      </c>
      <c r="Z21" s="47">
        <f t="shared" si="4"/>
        <v>0.14000000000000001</v>
      </c>
      <c r="AA21" s="46">
        <f t="shared" ref="AA21:AK21" si="8">SUM(AA22:AA30,AA42:AA58)</f>
        <v>0.14000000000000001</v>
      </c>
      <c r="AB21" s="46">
        <f t="shared" si="8"/>
        <v>0</v>
      </c>
      <c r="AC21" s="46">
        <f t="shared" si="8"/>
        <v>0</v>
      </c>
      <c r="AD21" s="46">
        <f t="shared" si="8"/>
        <v>0</v>
      </c>
      <c r="AE21" s="46">
        <f t="shared" si="8"/>
        <v>0</v>
      </c>
      <c r="AF21" s="46">
        <f t="shared" si="8"/>
        <v>0</v>
      </c>
      <c r="AG21" s="46">
        <f t="shared" si="8"/>
        <v>0</v>
      </c>
      <c r="AH21" s="46">
        <f t="shared" si="8"/>
        <v>0</v>
      </c>
      <c r="AI21" s="46">
        <f t="shared" si="8"/>
        <v>0</v>
      </c>
      <c r="AJ21" s="46">
        <f t="shared" si="8"/>
        <v>0</v>
      </c>
      <c r="AK21" s="46">
        <f t="shared" si="8"/>
        <v>0</v>
      </c>
      <c r="AL21" s="46">
        <f>SUM(AL22:AL30,AL43:AL58)</f>
        <v>0</v>
      </c>
      <c r="AM21" s="46">
        <f>SUM(AM22:AM30,AM42,AM44:AM58)</f>
        <v>0</v>
      </c>
      <c r="AN21" s="46">
        <f>SUM(AN22:AN30,AN42:AN43,AN45:AN58)</f>
        <v>0</v>
      </c>
      <c r="AO21" s="46">
        <f>SUM(AO22:AO30,AO42:AO44,AO46:AO58)</f>
        <v>0</v>
      </c>
      <c r="AP21" s="46">
        <f>SUM(AP22:AP30,AP42:AP45,AP47:AP58)</f>
        <v>0</v>
      </c>
      <c r="AQ21" s="46">
        <f>SUM(AQ22:AQ30,AQ42:AQ46,AQ48:AQ58)</f>
        <v>0</v>
      </c>
      <c r="AR21" s="46">
        <f>SUM(AR22:AR30,AR42:AR47,AR49:AR58)</f>
        <v>0</v>
      </c>
      <c r="AS21" s="46">
        <f>SUM(AS22:AS30,AS42:AS48,AS50:AS58)</f>
        <v>0</v>
      </c>
      <c r="AT21" s="46">
        <f>SUM(AT22:AT30,AT42:AT49,AT51:AT58)</f>
        <v>0</v>
      </c>
      <c r="AU21" s="46">
        <f>SUM(AU22:AU30,AU42:AU50,AU52:AU58)</f>
        <v>0</v>
      </c>
      <c r="AV21" s="46">
        <f>SUM(AV22:AV30,AV42:AV51,AV53:AV58)</f>
        <v>0</v>
      </c>
      <c r="AW21" s="46">
        <f>SUM(AW22:AW30,AW42:AW52,AW54:AW58)</f>
        <v>0</v>
      </c>
      <c r="AX21" s="46">
        <f>SUM(AX22:AX30,AX42:AX53,AX55:AX58)</f>
        <v>0</v>
      </c>
      <c r="AY21" s="46">
        <f>SUM(AY22:AY30,AY42:AY54,AY56:AY58)</f>
        <v>0</v>
      </c>
      <c r="AZ21" s="46">
        <f>SUM(AZ22:AZ30,AZ42:AZ55,AZ57:AZ58)</f>
        <v>0</v>
      </c>
      <c r="BA21" s="46">
        <f>SUM(BA22:BA30,BA42:BA56,BA58)</f>
        <v>0</v>
      </c>
      <c r="BB21" s="46">
        <f>SUM(BB22:BB30,BB42:BB57)</f>
        <v>0</v>
      </c>
      <c r="BC21" s="46">
        <f>SUM(BC22:BC30,BC42:BC57)</f>
        <v>0</v>
      </c>
      <c r="BD21" s="149">
        <f>SUM(E21,BC21)</f>
        <v>0</v>
      </c>
      <c r="BE21" s="16">
        <f>Q60-BD21</f>
        <v>38.489999999999995</v>
      </c>
      <c r="BF21" s="149">
        <f>SUM(BF22:BF30,BF42:BF58)</f>
        <v>347.46</v>
      </c>
      <c r="BH21" s="171"/>
    </row>
    <row r="22" spans="1:60" ht="20.25" customHeight="1">
      <c r="A22" s="178" t="s">
        <v>390</v>
      </c>
      <c r="B22" s="25" t="s">
        <v>391</v>
      </c>
      <c r="C22" s="29" t="s">
        <v>315</v>
      </c>
      <c r="D22" s="58"/>
      <c r="E22" s="39">
        <f>SUM(F22:P22)</f>
        <v>0</v>
      </c>
      <c r="F22" s="58"/>
      <c r="G22" s="58"/>
      <c r="H22" s="58"/>
      <c r="I22" s="58"/>
      <c r="J22" s="58"/>
      <c r="K22" s="58"/>
      <c r="L22" s="58"/>
      <c r="M22" s="58"/>
      <c r="N22" s="58"/>
      <c r="O22" s="58"/>
      <c r="P22" s="58"/>
      <c r="Q22" s="47">
        <f>SUM(S22:Z22,AL22:BB22)</f>
        <v>0</v>
      </c>
      <c r="R22" s="54">
        <f>$D22-$BD22</f>
        <v>0</v>
      </c>
      <c r="S22" s="58">
        <v>0</v>
      </c>
      <c r="T22" s="58">
        <v>0</v>
      </c>
      <c r="U22" s="58">
        <v>0</v>
      </c>
      <c r="V22" s="58">
        <v>0</v>
      </c>
      <c r="W22" s="58">
        <v>0</v>
      </c>
      <c r="X22" s="58">
        <v>0</v>
      </c>
      <c r="Y22" s="58">
        <v>0</v>
      </c>
      <c r="Z22" s="47">
        <f t="shared" si="4"/>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v>0</v>
      </c>
      <c r="BD22" s="16">
        <f>SUM(E22,Q22,BC22)</f>
        <v>0</v>
      </c>
      <c r="BE22" s="16">
        <f>R60-BD22</f>
        <v>0</v>
      </c>
      <c r="BF22" s="16">
        <f t="shared" ref="BF22:BF29" si="9">SUM(D22,BE22)</f>
        <v>0</v>
      </c>
      <c r="BH22" s="171"/>
    </row>
    <row r="23" spans="1:60" ht="20.25" customHeight="1">
      <c r="A23" s="21" t="s">
        <v>392</v>
      </c>
      <c r="B23" s="21" t="s">
        <v>393</v>
      </c>
      <c r="C23" s="29" t="s">
        <v>316</v>
      </c>
      <c r="D23" s="58"/>
      <c r="E23" s="39">
        <f t="shared" ref="E23:E29" si="10">SUM(F23:P23)</f>
        <v>0</v>
      </c>
      <c r="F23" s="58"/>
      <c r="G23" s="58"/>
      <c r="H23" s="58"/>
      <c r="I23" s="58"/>
      <c r="J23" s="58"/>
      <c r="K23" s="58"/>
      <c r="L23" s="58"/>
      <c r="M23" s="58"/>
      <c r="N23" s="58"/>
      <c r="O23" s="58"/>
      <c r="P23" s="58"/>
      <c r="Q23" s="47">
        <f>SUM(R23,T23:Z23,AL23:BB23)</f>
        <v>0</v>
      </c>
      <c r="R23" s="58"/>
      <c r="S23" s="54">
        <f>$D23-$BD23</f>
        <v>0</v>
      </c>
      <c r="T23" s="58">
        <v>0</v>
      </c>
      <c r="U23" s="58">
        <v>0</v>
      </c>
      <c r="V23" s="58">
        <v>0</v>
      </c>
      <c r="W23" s="58">
        <v>0</v>
      </c>
      <c r="X23" s="58">
        <v>0</v>
      </c>
      <c r="Y23" s="58">
        <v>0</v>
      </c>
      <c r="Z23" s="47">
        <f t="shared" si="4"/>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v>0</v>
      </c>
      <c r="BD23" s="16">
        <f t="shared" ref="BD23:BD29" si="11">SUM(E23,Q23,BC23)</f>
        <v>0</v>
      </c>
      <c r="BE23" s="16">
        <f>S60-BD23</f>
        <v>0.08</v>
      </c>
      <c r="BF23" s="16">
        <f t="shared" si="9"/>
        <v>0.08</v>
      </c>
      <c r="BH23" s="171"/>
    </row>
    <row r="24" spans="1:60" ht="20.25" customHeight="1">
      <c r="A24" s="21" t="s">
        <v>394</v>
      </c>
      <c r="B24" s="25" t="s">
        <v>395</v>
      </c>
      <c r="C24" s="29" t="s">
        <v>317</v>
      </c>
      <c r="D24" s="58"/>
      <c r="E24" s="39">
        <f t="shared" si="10"/>
        <v>0</v>
      </c>
      <c r="F24" s="58"/>
      <c r="G24" s="58"/>
      <c r="H24" s="58"/>
      <c r="I24" s="58"/>
      <c r="J24" s="58"/>
      <c r="K24" s="58"/>
      <c r="L24" s="58"/>
      <c r="M24" s="58"/>
      <c r="N24" s="58"/>
      <c r="O24" s="58"/>
      <c r="P24" s="58"/>
      <c r="Q24" s="47">
        <f>SUM(R24:S24,U24:Z24,AL24:BB24)</f>
        <v>0</v>
      </c>
      <c r="R24" s="58"/>
      <c r="S24" s="58"/>
      <c r="T24" s="54">
        <f>$D24-$BD24</f>
        <v>0</v>
      </c>
      <c r="U24" s="58">
        <v>0</v>
      </c>
      <c r="V24" s="58">
        <v>0</v>
      </c>
      <c r="W24" s="58">
        <v>0</v>
      </c>
      <c r="X24" s="58">
        <v>0</v>
      </c>
      <c r="Y24" s="58">
        <v>0</v>
      </c>
      <c r="Z24" s="47">
        <f t="shared" si="4"/>
        <v>0</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v>0</v>
      </c>
      <c r="BD24" s="16">
        <f t="shared" si="11"/>
        <v>0</v>
      </c>
      <c r="BE24" s="16">
        <f>T60-BD24</f>
        <v>0</v>
      </c>
      <c r="BF24" s="16">
        <f t="shared" si="9"/>
        <v>0</v>
      </c>
      <c r="BH24" s="171"/>
    </row>
    <row r="25" spans="1:60" ht="20.25" customHeight="1">
      <c r="A25" s="21" t="s">
        <v>396</v>
      </c>
      <c r="B25" s="174" t="s">
        <v>397</v>
      </c>
      <c r="C25" s="29" t="s">
        <v>318</v>
      </c>
      <c r="D25" s="58"/>
      <c r="E25" s="39">
        <f t="shared" si="10"/>
        <v>0</v>
      </c>
      <c r="F25" s="58"/>
      <c r="G25" s="58"/>
      <c r="H25" s="58"/>
      <c r="I25" s="58"/>
      <c r="J25" s="58"/>
      <c r="K25" s="58"/>
      <c r="L25" s="58"/>
      <c r="M25" s="58"/>
      <c r="N25" s="58"/>
      <c r="O25" s="58"/>
      <c r="P25" s="58"/>
      <c r="Q25" s="47">
        <f>SUM(R25:T25,V25:Z25,AL25:BB25)</f>
        <v>0</v>
      </c>
      <c r="R25" s="58"/>
      <c r="S25" s="58"/>
      <c r="T25" s="58"/>
      <c r="U25" s="54">
        <f>$D25-$BD25</f>
        <v>0</v>
      </c>
      <c r="V25" s="58">
        <v>0</v>
      </c>
      <c r="W25" s="58">
        <v>0</v>
      </c>
      <c r="X25" s="58">
        <v>0</v>
      </c>
      <c r="Y25" s="58">
        <v>0</v>
      </c>
      <c r="Z25" s="47">
        <f t="shared" si="4"/>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v>0</v>
      </c>
      <c r="BD25" s="16">
        <f t="shared" si="11"/>
        <v>0</v>
      </c>
      <c r="BE25" s="16">
        <f>U60-BD25</f>
        <v>0</v>
      </c>
      <c r="BF25" s="16">
        <f t="shared" si="9"/>
        <v>0</v>
      </c>
      <c r="BH25" s="171"/>
    </row>
    <row r="26" spans="1:60" ht="20.25" customHeight="1">
      <c r="A26" s="21" t="s">
        <v>398</v>
      </c>
      <c r="B26" s="25" t="s">
        <v>399</v>
      </c>
      <c r="C26" s="29" t="s">
        <v>319</v>
      </c>
      <c r="D26" s="58"/>
      <c r="E26" s="39">
        <f t="shared" si="10"/>
        <v>0</v>
      </c>
      <c r="F26" s="58"/>
      <c r="G26" s="58"/>
      <c r="H26" s="58"/>
      <c r="I26" s="58"/>
      <c r="J26" s="58"/>
      <c r="K26" s="58"/>
      <c r="L26" s="58"/>
      <c r="M26" s="58"/>
      <c r="N26" s="58"/>
      <c r="O26" s="58"/>
      <c r="P26" s="58"/>
      <c r="Q26" s="47">
        <f>SUM(R26:U26,W26:Z26,AL26:BB26)</f>
        <v>0</v>
      </c>
      <c r="R26" s="58"/>
      <c r="S26" s="58"/>
      <c r="T26" s="58"/>
      <c r="U26" s="58"/>
      <c r="V26" s="54">
        <f>$D26-$BD26</f>
        <v>0</v>
      </c>
      <c r="W26" s="58">
        <v>0</v>
      </c>
      <c r="X26" s="58">
        <v>0</v>
      </c>
      <c r="Y26" s="58">
        <v>0</v>
      </c>
      <c r="Z26" s="47">
        <f t="shared" si="4"/>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v>0</v>
      </c>
      <c r="BD26" s="16">
        <f t="shared" si="11"/>
        <v>0</v>
      </c>
      <c r="BE26" s="16">
        <f>V60-BD26</f>
        <v>0</v>
      </c>
      <c r="BF26" s="16">
        <f t="shared" si="9"/>
        <v>0</v>
      </c>
      <c r="BH26" s="171"/>
    </row>
    <row r="27" spans="1:60" ht="20.25" customHeight="1">
      <c r="A27" s="21" t="s">
        <v>400</v>
      </c>
      <c r="B27" s="174" t="s">
        <v>401</v>
      </c>
      <c r="C27" s="29" t="s">
        <v>320</v>
      </c>
      <c r="D27" s="58"/>
      <c r="E27" s="39">
        <f t="shared" si="10"/>
        <v>0</v>
      </c>
      <c r="F27" s="58"/>
      <c r="G27" s="58"/>
      <c r="H27" s="58"/>
      <c r="I27" s="58"/>
      <c r="J27" s="58"/>
      <c r="K27" s="58"/>
      <c r="L27" s="58"/>
      <c r="M27" s="58"/>
      <c r="N27" s="58"/>
      <c r="O27" s="58"/>
      <c r="P27" s="58"/>
      <c r="Q27" s="47">
        <f>SUM(R27:V27,X27:Z27,AL27:BB27)</f>
        <v>0</v>
      </c>
      <c r="R27" s="58"/>
      <c r="S27" s="58"/>
      <c r="T27" s="58"/>
      <c r="U27" s="58"/>
      <c r="V27" s="58"/>
      <c r="W27" s="54">
        <f>$D27-$BD27</f>
        <v>0</v>
      </c>
      <c r="X27" s="58">
        <v>0</v>
      </c>
      <c r="Y27" s="58">
        <v>0</v>
      </c>
      <c r="Z27" s="47">
        <f t="shared" si="4"/>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v>0</v>
      </c>
      <c r="BD27" s="16">
        <f t="shared" si="11"/>
        <v>0</v>
      </c>
      <c r="BE27" s="16">
        <f>W60-BD27</f>
        <v>1.25</v>
      </c>
      <c r="BF27" s="16">
        <f t="shared" si="9"/>
        <v>1.25</v>
      </c>
      <c r="BH27" s="171"/>
    </row>
    <row r="28" spans="1:60" ht="20.25" customHeight="1">
      <c r="A28" s="21" t="s">
        <v>402</v>
      </c>
      <c r="B28" s="25" t="s">
        <v>403</v>
      </c>
      <c r="C28" s="29" t="s">
        <v>321</v>
      </c>
      <c r="D28" s="206">
        <v>0.47</v>
      </c>
      <c r="E28" s="39">
        <f t="shared" si="10"/>
        <v>0</v>
      </c>
      <c r="F28" s="58"/>
      <c r="G28" s="58"/>
      <c r="H28" s="58"/>
      <c r="I28" s="58"/>
      <c r="J28" s="58"/>
      <c r="K28" s="58"/>
      <c r="L28" s="58"/>
      <c r="M28" s="58"/>
      <c r="N28" s="58"/>
      <c r="O28" s="58"/>
      <c r="P28" s="58"/>
      <c r="Q28" s="47">
        <f>SUM(R28:W28,Y28:Z28,AL28:BB28)</f>
        <v>0</v>
      </c>
      <c r="R28" s="58"/>
      <c r="S28" s="58"/>
      <c r="T28" s="58"/>
      <c r="U28" s="58"/>
      <c r="V28" s="58"/>
      <c r="W28" s="58"/>
      <c r="X28" s="54">
        <f>$D28-$BD28</f>
        <v>0.47</v>
      </c>
      <c r="Y28" s="58">
        <v>0</v>
      </c>
      <c r="Z28" s="47">
        <f t="shared" si="4"/>
        <v>0</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v>0</v>
      </c>
      <c r="BD28" s="16">
        <f t="shared" si="11"/>
        <v>0</v>
      </c>
      <c r="BE28" s="16">
        <f>X60-BD28</f>
        <v>8.3000000000000007</v>
      </c>
      <c r="BF28" s="16">
        <f t="shared" si="9"/>
        <v>8.7700000000000014</v>
      </c>
      <c r="BH28" s="171"/>
    </row>
    <row r="29" spans="1:60" ht="20.25" customHeight="1">
      <c r="A29" s="21" t="s">
        <v>404</v>
      </c>
      <c r="B29" s="25" t="s">
        <v>405</v>
      </c>
      <c r="C29" s="29" t="s">
        <v>322</v>
      </c>
      <c r="D29" s="206">
        <v>97.57</v>
      </c>
      <c r="E29" s="39">
        <f t="shared" si="10"/>
        <v>0</v>
      </c>
      <c r="F29" s="58"/>
      <c r="G29" s="58"/>
      <c r="H29" s="58"/>
      <c r="I29" s="58"/>
      <c r="J29" s="58"/>
      <c r="K29" s="58"/>
      <c r="L29" s="58"/>
      <c r="M29" s="58"/>
      <c r="N29" s="58"/>
      <c r="O29" s="58"/>
      <c r="P29" s="58"/>
      <c r="Q29" s="47">
        <f>SUM(R29:X29,Z29,AL29:BB29)</f>
        <v>0</v>
      </c>
      <c r="R29" s="58"/>
      <c r="S29" s="58"/>
      <c r="T29" s="58"/>
      <c r="U29" s="58"/>
      <c r="V29" s="58"/>
      <c r="W29" s="58"/>
      <c r="X29" s="58"/>
      <c r="Y29" s="54">
        <f>$D29-$BD29</f>
        <v>97.57</v>
      </c>
      <c r="Z29" s="47">
        <f t="shared" si="4"/>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v>0</v>
      </c>
      <c r="BD29" s="16">
        <f t="shared" si="11"/>
        <v>0</v>
      </c>
      <c r="BE29" s="16">
        <f>Y60-BD29</f>
        <v>0</v>
      </c>
      <c r="BF29" s="16">
        <f t="shared" si="9"/>
        <v>97.57</v>
      </c>
      <c r="BH29" s="171"/>
    </row>
    <row r="30" spans="1:60" ht="25.5">
      <c r="A30" s="21" t="s">
        <v>406</v>
      </c>
      <c r="B30" s="22" t="s">
        <v>407</v>
      </c>
      <c r="C30" s="23" t="s">
        <v>323</v>
      </c>
      <c r="D30" s="39">
        <f>SUM(D31:D41)</f>
        <v>89.570000000000022</v>
      </c>
      <c r="E30" s="39">
        <f>SUM(E31:E41)</f>
        <v>0</v>
      </c>
      <c r="F30" s="39">
        <f t="shared" ref="F30:P30" si="12">SUM(F31:F41)</f>
        <v>0</v>
      </c>
      <c r="G30" s="39">
        <f t="shared" si="12"/>
        <v>0</v>
      </c>
      <c r="H30" s="39">
        <f t="shared" si="12"/>
        <v>0</v>
      </c>
      <c r="I30" s="39">
        <f t="shared" si="12"/>
        <v>0</v>
      </c>
      <c r="J30" s="39">
        <f t="shared" si="12"/>
        <v>0</v>
      </c>
      <c r="K30" s="39">
        <f t="shared" si="12"/>
        <v>0</v>
      </c>
      <c r="L30" s="39">
        <f t="shared" si="12"/>
        <v>0</v>
      </c>
      <c r="M30" s="39">
        <f t="shared" si="12"/>
        <v>0</v>
      </c>
      <c r="N30" s="39">
        <f t="shared" si="12"/>
        <v>0</v>
      </c>
      <c r="O30" s="39">
        <f t="shared" si="12"/>
        <v>0</v>
      </c>
      <c r="P30" s="39">
        <f t="shared" si="12"/>
        <v>0</v>
      </c>
      <c r="Q30" s="47">
        <f>SUM(Q31:Q41)</f>
        <v>0</v>
      </c>
      <c r="R30" s="47">
        <f>SUM(R31:R41)</f>
        <v>0</v>
      </c>
      <c r="S30" s="47">
        <f t="shared" ref="S30:Y30" si="13">SUM(S31:S41)</f>
        <v>0</v>
      </c>
      <c r="T30" s="47">
        <f t="shared" si="13"/>
        <v>0</v>
      </c>
      <c r="U30" s="47">
        <f t="shared" si="13"/>
        <v>0</v>
      </c>
      <c r="V30" s="47">
        <f t="shared" si="13"/>
        <v>0</v>
      </c>
      <c r="W30" s="47">
        <f t="shared" si="13"/>
        <v>0</v>
      </c>
      <c r="X30" s="47">
        <f t="shared" si="13"/>
        <v>0</v>
      </c>
      <c r="Y30" s="47">
        <f t="shared" si="13"/>
        <v>0</v>
      </c>
      <c r="Z30" s="54">
        <f>$D30-$BD30</f>
        <v>89.570000000000022</v>
      </c>
      <c r="AA30" s="47">
        <f>SUM(AA32:AA41)</f>
        <v>0</v>
      </c>
      <c r="AB30" s="47">
        <f>SUM(AB31,AB33:AB41)</f>
        <v>0</v>
      </c>
      <c r="AC30" s="47">
        <f>SUM(AC31:AC32,AC34:AC41)</f>
        <v>0</v>
      </c>
      <c r="AD30" s="47">
        <f>SUM(AD31:AD33,AD35:AD41)</f>
        <v>0</v>
      </c>
      <c r="AE30" s="47">
        <f>SUM(AE31:AE34,AE36:AE41)</f>
        <v>0</v>
      </c>
      <c r="AF30" s="47">
        <f>SUM(AF31:AF35,AF37:AF41)</f>
        <v>0</v>
      </c>
      <c r="AG30" s="47">
        <f>SUM(AG31:AG36,AG38:AG41)</f>
        <v>0</v>
      </c>
      <c r="AH30" s="47">
        <f>SUM(AH31:AH37,AH39:AH41)</f>
        <v>0</v>
      </c>
      <c r="AI30" s="47">
        <f>SUM(AI31:AI38,AI40:AI41)</f>
        <v>0</v>
      </c>
      <c r="AJ30" s="47">
        <f>SUM(AJ31:AJ39,AJ41)</f>
        <v>0</v>
      </c>
      <c r="AK30" s="47">
        <f>SUM(AK31:AK40)</f>
        <v>0</v>
      </c>
      <c r="AL30" s="47">
        <f t="shared" ref="AL30:BD30" si="14">SUM(AL31:AL41)</f>
        <v>0</v>
      </c>
      <c r="AM30" s="47">
        <f t="shared" si="14"/>
        <v>0</v>
      </c>
      <c r="AN30" s="47">
        <f t="shared" si="14"/>
        <v>0</v>
      </c>
      <c r="AO30" s="47">
        <f t="shared" si="14"/>
        <v>0</v>
      </c>
      <c r="AP30" s="47">
        <f t="shared" si="14"/>
        <v>0</v>
      </c>
      <c r="AQ30" s="47">
        <f t="shared" si="14"/>
        <v>0</v>
      </c>
      <c r="AR30" s="47">
        <f t="shared" si="14"/>
        <v>0</v>
      </c>
      <c r="AS30" s="47">
        <f t="shared" si="14"/>
        <v>0</v>
      </c>
      <c r="AT30" s="47">
        <f t="shared" si="14"/>
        <v>0</v>
      </c>
      <c r="AU30" s="47">
        <f t="shared" si="14"/>
        <v>0</v>
      </c>
      <c r="AV30" s="47">
        <f t="shared" si="14"/>
        <v>0</v>
      </c>
      <c r="AW30" s="47">
        <f t="shared" si="14"/>
        <v>0</v>
      </c>
      <c r="AX30" s="47">
        <f t="shared" si="14"/>
        <v>0</v>
      </c>
      <c r="AY30" s="47">
        <f t="shared" si="14"/>
        <v>0</v>
      </c>
      <c r="AZ30" s="47">
        <f t="shared" si="14"/>
        <v>0</v>
      </c>
      <c r="BA30" s="47">
        <f t="shared" si="14"/>
        <v>0</v>
      </c>
      <c r="BB30" s="47">
        <f t="shared" si="14"/>
        <v>0</v>
      </c>
      <c r="BC30" s="47">
        <f t="shared" si="14"/>
        <v>0</v>
      </c>
      <c r="BD30" s="47">
        <f t="shared" si="14"/>
        <v>0</v>
      </c>
      <c r="BE30" s="16">
        <f>Z60-BD30</f>
        <v>19.48</v>
      </c>
      <c r="BF30" s="16">
        <f>SUM(BF31:BF41)</f>
        <v>109.05000000000001</v>
      </c>
      <c r="BH30" s="171"/>
    </row>
    <row r="31" spans="1:60" ht="20.25" customHeight="1">
      <c r="A31" s="21" t="s">
        <v>408</v>
      </c>
      <c r="B31" s="25" t="s">
        <v>409</v>
      </c>
      <c r="C31" s="29" t="s">
        <v>324</v>
      </c>
      <c r="D31" s="58">
        <v>66.790000000000006</v>
      </c>
      <c r="E31" s="39">
        <f t="shared" ref="E31:E59" si="15">SUM(F31:P31)</f>
        <v>0</v>
      </c>
      <c r="F31" s="58"/>
      <c r="G31" s="58"/>
      <c r="H31" s="58"/>
      <c r="I31" s="58"/>
      <c r="J31" s="58"/>
      <c r="K31" s="58"/>
      <c r="L31" s="58"/>
      <c r="M31" s="58"/>
      <c r="N31" s="58"/>
      <c r="O31" s="58"/>
      <c r="P31" s="58"/>
      <c r="Q31" s="47">
        <f>SUM(R31:Z31,AL31:BB31)</f>
        <v>0</v>
      </c>
      <c r="R31" s="58"/>
      <c r="S31" s="58"/>
      <c r="T31" s="58"/>
      <c r="U31" s="58"/>
      <c r="V31" s="58"/>
      <c r="W31" s="58"/>
      <c r="X31" s="58"/>
      <c r="Y31" s="58"/>
      <c r="Z31" s="47">
        <f>SUM(AB31:AK31)</f>
        <v>0</v>
      </c>
      <c r="AA31" s="54">
        <f>$D31-$BD31</f>
        <v>66.790000000000006</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v>0</v>
      </c>
      <c r="BD31" s="16">
        <f t="shared" ref="BD31:BD58" si="16">SUM(E31,Q31,BC31)</f>
        <v>0</v>
      </c>
      <c r="BE31" s="16">
        <f>AA$60-BD31</f>
        <v>14.64</v>
      </c>
      <c r="BF31" s="16">
        <f t="shared" ref="BF31:BF59" si="17">SUM(D31,BE31)</f>
        <v>81.430000000000007</v>
      </c>
      <c r="BH31" s="171"/>
    </row>
    <row r="32" spans="1:60" ht="20.25" customHeight="1">
      <c r="A32" s="21" t="s">
        <v>410</v>
      </c>
      <c r="B32" s="174" t="s">
        <v>411</v>
      </c>
      <c r="C32" s="179" t="s">
        <v>325</v>
      </c>
      <c r="D32" s="58">
        <v>14.28</v>
      </c>
      <c r="E32" s="39">
        <f t="shared" si="15"/>
        <v>0</v>
      </c>
      <c r="F32" s="58"/>
      <c r="G32" s="58"/>
      <c r="H32" s="58"/>
      <c r="I32" s="58"/>
      <c r="J32" s="58"/>
      <c r="K32" s="58"/>
      <c r="L32" s="58"/>
      <c r="M32" s="58"/>
      <c r="N32" s="58"/>
      <c r="O32" s="58"/>
      <c r="P32" s="58"/>
      <c r="Q32" s="47">
        <f>SUM(R32:Z32,AL32:BB32)</f>
        <v>0</v>
      </c>
      <c r="R32" s="58"/>
      <c r="S32" s="58"/>
      <c r="T32" s="58"/>
      <c r="U32" s="58"/>
      <c r="V32" s="58"/>
      <c r="W32" s="58"/>
      <c r="X32" s="58"/>
      <c r="Y32" s="58"/>
      <c r="Z32" s="47">
        <f>SUM(AA32,AC32:AK32)</f>
        <v>0</v>
      </c>
      <c r="AA32" s="58"/>
      <c r="AB32" s="54">
        <f>$D32-$BD32</f>
        <v>14.28</v>
      </c>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v>0</v>
      </c>
      <c r="BD32" s="16">
        <f t="shared" si="16"/>
        <v>0</v>
      </c>
      <c r="BE32" s="16">
        <f>AB$60-BD32</f>
        <v>0.75</v>
      </c>
      <c r="BF32" s="16">
        <f t="shared" si="17"/>
        <v>15.03</v>
      </c>
      <c r="BH32" s="171"/>
    </row>
    <row r="33" spans="1:60" ht="20.25" customHeight="1">
      <c r="A33" s="21" t="s">
        <v>412</v>
      </c>
      <c r="B33" s="174" t="s">
        <v>413</v>
      </c>
      <c r="C33" s="29" t="s">
        <v>326</v>
      </c>
      <c r="D33" s="58"/>
      <c r="E33" s="39">
        <f t="shared" si="15"/>
        <v>0</v>
      </c>
      <c r="F33" s="58"/>
      <c r="G33" s="58"/>
      <c r="H33" s="58"/>
      <c r="I33" s="58"/>
      <c r="J33" s="58"/>
      <c r="K33" s="58"/>
      <c r="L33" s="58"/>
      <c r="M33" s="58"/>
      <c r="N33" s="58"/>
      <c r="O33" s="58"/>
      <c r="P33" s="58"/>
      <c r="Q33" s="47">
        <f>SUM(R33:Z33,AL33:BB33)</f>
        <v>0</v>
      </c>
      <c r="R33" s="58"/>
      <c r="S33" s="58"/>
      <c r="T33" s="58"/>
      <c r="U33" s="58"/>
      <c r="V33" s="58"/>
      <c r="W33" s="58"/>
      <c r="X33" s="58"/>
      <c r="Y33" s="58"/>
      <c r="Z33" s="47">
        <f>SUM(AA33:AB33,AD33:AK33)</f>
        <v>0</v>
      </c>
      <c r="AA33" s="58"/>
      <c r="AB33" s="58"/>
      <c r="AC33" s="54">
        <f>$D33-$BD33</f>
        <v>0</v>
      </c>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16">
        <f t="shared" si="16"/>
        <v>0</v>
      </c>
      <c r="BE33" s="16">
        <f>AC$60-BD33</f>
        <v>1.56</v>
      </c>
      <c r="BF33" s="16">
        <f t="shared" si="17"/>
        <v>1.56</v>
      </c>
      <c r="BH33" s="171"/>
    </row>
    <row r="34" spans="1:60" ht="20.25" customHeight="1">
      <c r="A34" s="21" t="s">
        <v>414</v>
      </c>
      <c r="B34" s="174" t="s">
        <v>415</v>
      </c>
      <c r="C34" s="29" t="s">
        <v>327</v>
      </c>
      <c r="D34" s="207">
        <v>0.02</v>
      </c>
      <c r="E34" s="39">
        <f t="shared" si="15"/>
        <v>0</v>
      </c>
      <c r="F34" s="58"/>
      <c r="G34" s="58"/>
      <c r="H34" s="58"/>
      <c r="I34" s="58"/>
      <c r="J34" s="58"/>
      <c r="K34" s="58"/>
      <c r="L34" s="58"/>
      <c r="M34" s="58"/>
      <c r="N34" s="58"/>
      <c r="O34" s="58"/>
      <c r="P34" s="58"/>
      <c r="Q34" s="47">
        <f>SUM(R34:Z34,AL34:BB34)</f>
        <v>0</v>
      </c>
      <c r="R34" s="58"/>
      <c r="S34" s="58"/>
      <c r="T34" s="58"/>
      <c r="U34" s="58"/>
      <c r="V34" s="58"/>
      <c r="W34" s="58"/>
      <c r="X34" s="58"/>
      <c r="Y34" s="58"/>
      <c r="Z34" s="47">
        <f>SUM(AA34:AC34,AE34:AK34)</f>
        <v>0</v>
      </c>
      <c r="AA34" s="58"/>
      <c r="AB34" s="58"/>
      <c r="AC34" s="58"/>
      <c r="AD34" s="54">
        <f>$D34-$BD34</f>
        <v>0.02</v>
      </c>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16">
        <f t="shared" si="16"/>
        <v>0</v>
      </c>
      <c r="BE34" s="16">
        <f>AD$60-BD34</f>
        <v>0</v>
      </c>
      <c r="BF34" s="16">
        <f t="shared" si="17"/>
        <v>0.02</v>
      </c>
      <c r="BH34" s="171"/>
    </row>
    <row r="35" spans="1:60" ht="20.25" customHeight="1">
      <c r="A35" s="21" t="s">
        <v>416</v>
      </c>
      <c r="B35" s="174" t="s">
        <v>417</v>
      </c>
      <c r="C35" s="29" t="s">
        <v>328</v>
      </c>
      <c r="D35" s="206">
        <v>2.1</v>
      </c>
      <c r="E35" s="39">
        <f t="shared" si="15"/>
        <v>0</v>
      </c>
      <c r="F35" s="58"/>
      <c r="G35" s="58"/>
      <c r="H35" s="58"/>
      <c r="I35" s="58"/>
      <c r="J35" s="58"/>
      <c r="K35" s="58"/>
      <c r="L35" s="58"/>
      <c r="M35" s="58"/>
      <c r="N35" s="58"/>
      <c r="O35" s="58"/>
      <c r="P35" s="58"/>
      <c r="Q35" s="47">
        <f t="shared" ref="Q35:Q41" si="18">SUM(R35:Z35,AL35:BB35)</f>
        <v>0</v>
      </c>
      <c r="R35" s="58"/>
      <c r="S35" s="58"/>
      <c r="T35" s="58"/>
      <c r="U35" s="58"/>
      <c r="V35" s="58"/>
      <c r="W35" s="58"/>
      <c r="X35" s="58"/>
      <c r="Y35" s="58"/>
      <c r="Z35" s="47">
        <f>SUM(AA35:AD35,AF35:AK35)</f>
        <v>0</v>
      </c>
      <c r="AA35" s="58"/>
      <c r="AB35" s="58"/>
      <c r="AC35" s="58"/>
      <c r="AD35" s="58"/>
      <c r="AE35" s="54">
        <f>$D35-$BD35</f>
        <v>2.1</v>
      </c>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16">
        <f t="shared" si="16"/>
        <v>0</v>
      </c>
      <c r="BE35" s="16">
        <f>AE$60-BD35</f>
        <v>0</v>
      </c>
      <c r="BF35" s="16">
        <f t="shared" si="17"/>
        <v>2.1</v>
      </c>
      <c r="BH35" s="171"/>
    </row>
    <row r="36" spans="1:60" ht="20.25" customHeight="1">
      <c r="A36" s="21" t="s">
        <v>418</v>
      </c>
      <c r="B36" s="174" t="s">
        <v>419</v>
      </c>
      <c r="C36" s="29" t="s">
        <v>329</v>
      </c>
      <c r="D36" s="206">
        <v>0.15</v>
      </c>
      <c r="E36" s="39">
        <f t="shared" si="15"/>
        <v>0</v>
      </c>
      <c r="F36" s="58"/>
      <c r="G36" s="58"/>
      <c r="H36" s="58"/>
      <c r="I36" s="58"/>
      <c r="J36" s="58"/>
      <c r="K36" s="58"/>
      <c r="L36" s="58"/>
      <c r="M36" s="58"/>
      <c r="N36" s="58"/>
      <c r="O36" s="58"/>
      <c r="P36" s="58"/>
      <c r="Q36" s="47">
        <f t="shared" si="18"/>
        <v>0</v>
      </c>
      <c r="R36" s="58"/>
      <c r="S36" s="58"/>
      <c r="T36" s="58"/>
      <c r="U36" s="58"/>
      <c r="V36" s="58"/>
      <c r="W36" s="58"/>
      <c r="X36" s="58"/>
      <c r="Y36" s="58"/>
      <c r="Z36" s="47">
        <f>SUM(AA36:AE36,AG36:AK36)</f>
        <v>0</v>
      </c>
      <c r="AA36" s="58"/>
      <c r="AB36" s="58"/>
      <c r="AC36" s="58"/>
      <c r="AD36" s="58"/>
      <c r="AE36" s="58"/>
      <c r="AF36" s="54">
        <f>$D36-$BD36</f>
        <v>0.15</v>
      </c>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16">
        <f t="shared" si="16"/>
        <v>0</v>
      </c>
      <c r="BE36" s="16">
        <f>AF$60-BD36</f>
        <v>0</v>
      </c>
      <c r="BF36" s="16">
        <f t="shared" si="17"/>
        <v>0.15</v>
      </c>
      <c r="BH36" s="171"/>
    </row>
    <row r="37" spans="1:60" ht="20.25" customHeight="1">
      <c r="A37" s="21" t="s">
        <v>420</v>
      </c>
      <c r="B37" s="174" t="s">
        <v>421</v>
      </c>
      <c r="C37" s="29" t="s">
        <v>330</v>
      </c>
      <c r="D37" s="206">
        <v>3.79</v>
      </c>
      <c r="E37" s="39">
        <f t="shared" si="15"/>
        <v>0</v>
      </c>
      <c r="F37" s="58"/>
      <c r="G37" s="58"/>
      <c r="H37" s="58"/>
      <c r="I37" s="58"/>
      <c r="J37" s="58"/>
      <c r="K37" s="58"/>
      <c r="L37" s="58"/>
      <c r="M37" s="58"/>
      <c r="N37" s="58"/>
      <c r="O37" s="58"/>
      <c r="P37" s="58"/>
      <c r="Q37" s="47">
        <f t="shared" si="18"/>
        <v>0</v>
      </c>
      <c r="R37" s="58"/>
      <c r="S37" s="58"/>
      <c r="T37" s="58"/>
      <c r="U37" s="58"/>
      <c r="V37" s="58"/>
      <c r="W37" s="58"/>
      <c r="X37" s="58"/>
      <c r="Y37" s="58"/>
      <c r="Z37" s="47">
        <f>SUM(AA37:AF37,AH37:AK37)</f>
        <v>0</v>
      </c>
      <c r="AA37" s="58"/>
      <c r="AB37" s="58"/>
      <c r="AC37" s="58"/>
      <c r="AD37" s="58"/>
      <c r="AE37" s="58"/>
      <c r="AF37" s="58"/>
      <c r="AG37" s="54">
        <f>$D37-$BD37</f>
        <v>3.79</v>
      </c>
      <c r="AH37" s="58"/>
      <c r="AI37" s="58"/>
      <c r="AJ37" s="58"/>
      <c r="AK37" s="58"/>
      <c r="AL37" s="58"/>
      <c r="AM37" s="58"/>
      <c r="AN37" s="58"/>
      <c r="AO37" s="58"/>
      <c r="AP37" s="58"/>
      <c r="AQ37" s="58"/>
      <c r="AR37" s="58"/>
      <c r="AS37" s="58"/>
      <c r="AT37" s="58"/>
      <c r="AU37" s="58"/>
      <c r="AV37" s="58"/>
      <c r="AW37" s="58"/>
      <c r="AX37" s="58"/>
      <c r="AY37" s="58"/>
      <c r="AZ37" s="58"/>
      <c r="BA37" s="58"/>
      <c r="BB37" s="58"/>
      <c r="BC37" s="58"/>
      <c r="BD37" s="16">
        <f t="shared" si="16"/>
        <v>0</v>
      </c>
      <c r="BE37" s="16">
        <f>AG$60-BD37</f>
        <v>0.63</v>
      </c>
      <c r="BF37" s="16">
        <f t="shared" si="17"/>
        <v>4.42</v>
      </c>
      <c r="BH37" s="171"/>
    </row>
    <row r="38" spans="1:60" ht="20.25" customHeight="1">
      <c r="A38" s="21" t="s">
        <v>422</v>
      </c>
      <c r="B38" s="174" t="s">
        <v>423</v>
      </c>
      <c r="C38" s="29" t="s">
        <v>331</v>
      </c>
      <c r="D38" s="206">
        <v>1.26</v>
      </c>
      <c r="E38" s="39">
        <f t="shared" si="15"/>
        <v>0</v>
      </c>
      <c r="F38" s="58"/>
      <c r="G38" s="58"/>
      <c r="H38" s="58"/>
      <c r="I38" s="58"/>
      <c r="J38" s="58"/>
      <c r="K38" s="58"/>
      <c r="L38" s="58"/>
      <c r="M38" s="58"/>
      <c r="N38" s="58"/>
      <c r="O38" s="58"/>
      <c r="P38" s="58"/>
      <c r="Q38" s="47">
        <f t="shared" si="18"/>
        <v>0</v>
      </c>
      <c r="R38" s="58"/>
      <c r="S38" s="58"/>
      <c r="T38" s="58"/>
      <c r="U38" s="58"/>
      <c r="V38" s="58"/>
      <c r="W38" s="58"/>
      <c r="X38" s="58"/>
      <c r="Y38" s="58"/>
      <c r="Z38" s="47">
        <f>SUM(AA38:AG38,AI38:AK38)</f>
        <v>0</v>
      </c>
      <c r="AA38" s="58"/>
      <c r="AB38" s="58"/>
      <c r="AC38" s="58"/>
      <c r="AD38" s="58"/>
      <c r="AE38" s="58"/>
      <c r="AF38" s="58"/>
      <c r="AG38" s="58"/>
      <c r="AH38" s="54">
        <f>$D38-$BD38</f>
        <v>1.26</v>
      </c>
      <c r="AI38" s="58"/>
      <c r="AJ38" s="58"/>
      <c r="AK38" s="58"/>
      <c r="AL38" s="58"/>
      <c r="AM38" s="58"/>
      <c r="AN38" s="58"/>
      <c r="AO38" s="58"/>
      <c r="AP38" s="58"/>
      <c r="AQ38" s="58"/>
      <c r="AR38" s="58"/>
      <c r="AS38" s="58"/>
      <c r="AT38" s="58"/>
      <c r="AU38" s="58"/>
      <c r="AV38" s="58"/>
      <c r="AW38" s="58"/>
      <c r="AX38" s="58"/>
      <c r="AY38" s="58"/>
      <c r="AZ38" s="58"/>
      <c r="BA38" s="58"/>
      <c r="BB38" s="58"/>
      <c r="BC38" s="58"/>
      <c r="BD38" s="16">
        <f t="shared" si="16"/>
        <v>0</v>
      </c>
      <c r="BE38" s="16">
        <f>AH$60-BD38</f>
        <v>1.9</v>
      </c>
      <c r="BF38" s="16">
        <f t="shared" si="17"/>
        <v>3.16</v>
      </c>
      <c r="BH38" s="171"/>
    </row>
    <row r="39" spans="1:60" ht="20.25" customHeight="1">
      <c r="A39" s="21" t="s">
        <v>424</v>
      </c>
      <c r="B39" s="174" t="s">
        <v>425</v>
      </c>
      <c r="C39" s="29" t="s">
        <v>332</v>
      </c>
      <c r="D39" s="58"/>
      <c r="E39" s="39">
        <f t="shared" si="15"/>
        <v>0</v>
      </c>
      <c r="F39" s="58"/>
      <c r="G39" s="58"/>
      <c r="H39" s="58"/>
      <c r="I39" s="58"/>
      <c r="J39" s="58"/>
      <c r="K39" s="58"/>
      <c r="L39" s="58"/>
      <c r="M39" s="58"/>
      <c r="N39" s="58"/>
      <c r="O39" s="58"/>
      <c r="P39" s="58"/>
      <c r="Q39" s="47">
        <f t="shared" si="18"/>
        <v>0</v>
      </c>
      <c r="R39" s="58"/>
      <c r="S39" s="58"/>
      <c r="T39" s="58"/>
      <c r="U39" s="58"/>
      <c r="V39" s="58"/>
      <c r="W39" s="58"/>
      <c r="X39" s="58"/>
      <c r="Y39" s="58"/>
      <c r="Z39" s="47">
        <f>SUM(AA39:AH39,AJ39:AK39)</f>
        <v>0</v>
      </c>
      <c r="AA39" s="58"/>
      <c r="AB39" s="58"/>
      <c r="AC39" s="58"/>
      <c r="AD39" s="58"/>
      <c r="AE39" s="58"/>
      <c r="AF39" s="58"/>
      <c r="AG39" s="58"/>
      <c r="AH39" s="58"/>
      <c r="AI39" s="54">
        <f>$D39-$BD39</f>
        <v>0</v>
      </c>
      <c r="AJ39" s="58"/>
      <c r="AK39" s="58"/>
      <c r="AL39" s="58"/>
      <c r="AM39" s="58"/>
      <c r="AN39" s="58"/>
      <c r="AO39" s="58"/>
      <c r="AP39" s="58"/>
      <c r="AQ39" s="58"/>
      <c r="AR39" s="58"/>
      <c r="AS39" s="58"/>
      <c r="AT39" s="58"/>
      <c r="AU39" s="58"/>
      <c r="AV39" s="58"/>
      <c r="AW39" s="58"/>
      <c r="AX39" s="58"/>
      <c r="AY39" s="58"/>
      <c r="AZ39" s="58"/>
      <c r="BA39" s="58"/>
      <c r="BB39" s="58"/>
      <c r="BC39" s="58"/>
      <c r="BD39" s="16">
        <f t="shared" si="16"/>
        <v>0</v>
      </c>
      <c r="BE39" s="16">
        <f>AI$60-BD39</f>
        <v>0</v>
      </c>
      <c r="BF39" s="16">
        <f t="shared" si="17"/>
        <v>0</v>
      </c>
      <c r="BH39" s="171"/>
    </row>
    <row r="40" spans="1:60" ht="20.25" customHeight="1">
      <c r="A40" s="21" t="s">
        <v>426</v>
      </c>
      <c r="B40" s="174" t="s">
        <v>427</v>
      </c>
      <c r="C40" s="29" t="s">
        <v>333</v>
      </c>
      <c r="D40" s="58"/>
      <c r="E40" s="39">
        <f t="shared" si="15"/>
        <v>0</v>
      </c>
      <c r="F40" s="58"/>
      <c r="G40" s="58"/>
      <c r="H40" s="58"/>
      <c r="I40" s="58"/>
      <c r="J40" s="58"/>
      <c r="K40" s="58"/>
      <c r="L40" s="58"/>
      <c r="M40" s="58"/>
      <c r="N40" s="58"/>
      <c r="O40" s="58"/>
      <c r="P40" s="58"/>
      <c r="Q40" s="47">
        <f t="shared" si="18"/>
        <v>0</v>
      </c>
      <c r="R40" s="58"/>
      <c r="S40" s="58"/>
      <c r="T40" s="58"/>
      <c r="U40" s="58"/>
      <c r="V40" s="58"/>
      <c r="W40" s="58"/>
      <c r="X40" s="58"/>
      <c r="Y40" s="58"/>
      <c r="Z40" s="47">
        <f>SUM(AA40:AI40,AK40)</f>
        <v>0</v>
      </c>
      <c r="AA40" s="58"/>
      <c r="AB40" s="58"/>
      <c r="AC40" s="58"/>
      <c r="AD40" s="58"/>
      <c r="AE40" s="58"/>
      <c r="AF40" s="58"/>
      <c r="AG40" s="58"/>
      <c r="AH40" s="58"/>
      <c r="AI40" s="58"/>
      <c r="AJ40" s="54">
        <f>$D40-$BD40</f>
        <v>0</v>
      </c>
      <c r="AK40" s="58"/>
      <c r="AL40" s="58"/>
      <c r="AM40" s="58"/>
      <c r="AN40" s="58"/>
      <c r="AO40" s="58"/>
      <c r="AP40" s="58"/>
      <c r="AQ40" s="58"/>
      <c r="AR40" s="58"/>
      <c r="AS40" s="58"/>
      <c r="AT40" s="58"/>
      <c r="AU40" s="58"/>
      <c r="AV40" s="58"/>
      <c r="AW40" s="58"/>
      <c r="AX40" s="58"/>
      <c r="AY40" s="58"/>
      <c r="AZ40" s="58"/>
      <c r="BA40" s="58"/>
      <c r="BB40" s="58"/>
      <c r="BC40" s="58"/>
      <c r="BD40" s="16">
        <f t="shared" si="16"/>
        <v>0</v>
      </c>
      <c r="BE40" s="16">
        <f>AJ$60-BD40</f>
        <v>0</v>
      </c>
      <c r="BF40" s="16">
        <f t="shared" si="17"/>
        <v>0</v>
      </c>
      <c r="BH40" s="171"/>
    </row>
    <row r="41" spans="1:60" ht="20.25" customHeight="1">
      <c r="A41" s="21" t="s">
        <v>428</v>
      </c>
      <c r="B41" s="174" t="s">
        <v>429</v>
      </c>
      <c r="C41" s="29" t="s">
        <v>334</v>
      </c>
      <c r="D41" s="207">
        <v>1.18</v>
      </c>
      <c r="E41" s="39">
        <f t="shared" si="15"/>
        <v>0</v>
      </c>
      <c r="F41" s="58"/>
      <c r="G41" s="58"/>
      <c r="H41" s="58"/>
      <c r="I41" s="58"/>
      <c r="J41" s="58"/>
      <c r="K41" s="58"/>
      <c r="L41" s="58"/>
      <c r="M41" s="58"/>
      <c r="N41" s="58"/>
      <c r="O41" s="58"/>
      <c r="P41" s="58"/>
      <c r="Q41" s="47">
        <f t="shared" si="18"/>
        <v>0</v>
      </c>
      <c r="R41" s="58"/>
      <c r="S41" s="58"/>
      <c r="T41" s="58"/>
      <c r="U41" s="58"/>
      <c r="V41" s="58"/>
      <c r="W41" s="58"/>
      <c r="X41" s="58"/>
      <c r="Y41" s="58"/>
      <c r="Z41" s="47">
        <f>SUM(AA41:AJ41)</f>
        <v>0</v>
      </c>
      <c r="AA41" s="58"/>
      <c r="AB41" s="58"/>
      <c r="AC41" s="58"/>
      <c r="AD41" s="58"/>
      <c r="AE41" s="58"/>
      <c r="AF41" s="58"/>
      <c r="AG41" s="58"/>
      <c r="AH41" s="58"/>
      <c r="AI41" s="58"/>
      <c r="AJ41" s="58"/>
      <c r="AK41" s="54">
        <f>$D41-$BD41</f>
        <v>1.18</v>
      </c>
      <c r="AL41" s="58"/>
      <c r="AM41" s="58"/>
      <c r="AN41" s="58"/>
      <c r="AO41" s="58"/>
      <c r="AP41" s="58"/>
      <c r="AQ41" s="58"/>
      <c r="AR41" s="58"/>
      <c r="AS41" s="58"/>
      <c r="AT41" s="58"/>
      <c r="AU41" s="58"/>
      <c r="AV41" s="58"/>
      <c r="AW41" s="58"/>
      <c r="AX41" s="58"/>
      <c r="AY41" s="58"/>
      <c r="AZ41" s="58"/>
      <c r="BA41" s="58"/>
      <c r="BB41" s="58"/>
      <c r="BC41" s="58"/>
      <c r="BD41" s="16">
        <f t="shared" si="16"/>
        <v>0</v>
      </c>
      <c r="BE41" s="16">
        <f>AK$60-BD41</f>
        <v>0</v>
      </c>
      <c r="BF41" s="16">
        <f t="shared" si="17"/>
        <v>1.18</v>
      </c>
      <c r="BH41" s="171"/>
    </row>
    <row r="42" spans="1:60" ht="20.25" customHeight="1">
      <c r="A42" s="25" t="s">
        <v>430</v>
      </c>
      <c r="B42" s="180" t="s">
        <v>431</v>
      </c>
      <c r="C42" s="29" t="s">
        <v>335</v>
      </c>
      <c r="D42" s="58"/>
      <c r="E42" s="39">
        <f t="shared" si="15"/>
        <v>0</v>
      </c>
      <c r="F42" s="58"/>
      <c r="G42" s="58"/>
      <c r="H42" s="58"/>
      <c r="I42" s="58"/>
      <c r="J42" s="58"/>
      <c r="K42" s="58"/>
      <c r="L42" s="58"/>
      <c r="M42" s="58"/>
      <c r="N42" s="58"/>
      <c r="O42" s="58"/>
      <c r="P42" s="58"/>
      <c r="Q42" s="47">
        <f>SUM(R42:Z42,AM42:BB42)</f>
        <v>0</v>
      </c>
      <c r="R42" s="58"/>
      <c r="S42" s="58"/>
      <c r="T42" s="58"/>
      <c r="U42" s="58"/>
      <c r="V42" s="58"/>
      <c r="W42" s="58"/>
      <c r="X42" s="58"/>
      <c r="Y42" s="58"/>
      <c r="Z42" s="47">
        <f t="shared" ref="Z42:Z59" si="19">SUM(AA42:AK42)</f>
        <v>0</v>
      </c>
      <c r="AA42" s="58"/>
      <c r="AB42" s="58"/>
      <c r="AC42" s="58"/>
      <c r="AD42" s="58"/>
      <c r="AE42" s="58"/>
      <c r="AF42" s="58"/>
      <c r="AG42" s="58"/>
      <c r="AH42" s="58"/>
      <c r="AI42" s="58"/>
      <c r="AJ42" s="58"/>
      <c r="AK42" s="58"/>
      <c r="AL42" s="54">
        <f>$D42-$BD42</f>
        <v>0</v>
      </c>
      <c r="AM42" s="58"/>
      <c r="AN42" s="58"/>
      <c r="AO42" s="58"/>
      <c r="AP42" s="58"/>
      <c r="AQ42" s="58"/>
      <c r="AR42" s="58"/>
      <c r="AS42" s="58"/>
      <c r="AT42" s="58"/>
      <c r="AU42" s="58"/>
      <c r="AV42" s="58"/>
      <c r="AW42" s="58"/>
      <c r="AX42" s="58"/>
      <c r="AY42" s="58"/>
      <c r="AZ42" s="58"/>
      <c r="BA42" s="58"/>
      <c r="BB42" s="58"/>
      <c r="BC42" s="58"/>
      <c r="BD42" s="16">
        <f t="shared" si="16"/>
        <v>0</v>
      </c>
      <c r="BE42" s="16">
        <f>AL$60-BD42</f>
        <v>0</v>
      </c>
      <c r="BF42" s="16">
        <f t="shared" si="17"/>
        <v>0</v>
      </c>
      <c r="BH42" s="171"/>
    </row>
    <row r="43" spans="1:60" ht="20.25" customHeight="1">
      <c r="A43" s="25" t="s">
        <v>432</v>
      </c>
      <c r="B43" s="21" t="s">
        <v>433</v>
      </c>
      <c r="C43" s="29" t="s">
        <v>336</v>
      </c>
      <c r="D43" s="58"/>
      <c r="E43" s="39">
        <f t="shared" si="15"/>
        <v>0</v>
      </c>
      <c r="F43" s="58"/>
      <c r="G43" s="58"/>
      <c r="H43" s="58"/>
      <c r="I43" s="58"/>
      <c r="J43" s="58"/>
      <c r="K43" s="58"/>
      <c r="L43" s="58"/>
      <c r="M43" s="58"/>
      <c r="N43" s="58"/>
      <c r="O43" s="58"/>
      <c r="P43" s="58"/>
      <c r="Q43" s="47">
        <f>SUM(R43:Z43,AL43,AN43:BB43)</f>
        <v>0</v>
      </c>
      <c r="R43" s="58"/>
      <c r="S43" s="58"/>
      <c r="T43" s="58"/>
      <c r="U43" s="58"/>
      <c r="V43" s="58"/>
      <c r="W43" s="58"/>
      <c r="X43" s="58"/>
      <c r="Y43" s="58"/>
      <c r="Z43" s="47">
        <f t="shared" si="19"/>
        <v>0</v>
      </c>
      <c r="AA43" s="58"/>
      <c r="AB43" s="58"/>
      <c r="AC43" s="58"/>
      <c r="AD43" s="58"/>
      <c r="AE43" s="58"/>
      <c r="AF43" s="58"/>
      <c r="AG43" s="58"/>
      <c r="AH43" s="58"/>
      <c r="AI43" s="58"/>
      <c r="AJ43" s="58"/>
      <c r="AK43" s="58"/>
      <c r="AL43" s="58"/>
      <c r="AM43" s="54">
        <f>$D43-$BD43</f>
        <v>0</v>
      </c>
      <c r="AN43" s="58"/>
      <c r="AO43" s="58"/>
      <c r="AP43" s="58"/>
      <c r="AQ43" s="58"/>
      <c r="AR43" s="58"/>
      <c r="AS43" s="58"/>
      <c r="AT43" s="58"/>
      <c r="AU43" s="58"/>
      <c r="AV43" s="58"/>
      <c r="AW43" s="58"/>
      <c r="AX43" s="58"/>
      <c r="AY43" s="58"/>
      <c r="AZ43" s="58"/>
      <c r="BA43" s="58"/>
      <c r="BB43" s="58"/>
      <c r="BC43" s="58"/>
      <c r="BD43" s="16">
        <f t="shared" si="16"/>
        <v>0</v>
      </c>
      <c r="BE43" s="16">
        <f>AM$60-BD43</f>
        <v>0</v>
      </c>
      <c r="BF43" s="16">
        <f t="shared" si="17"/>
        <v>0</v>
      </c>
      <c r="BH43" s="171"/>
    </row>
    <row r="44" spans="1:60" ht="20.25" customHeight="1">
      <c r="A44" s="25" t="s">
        <v>434</v>
      </c>
      <c r="B44" s="25" t="s">
        <v>435</v>
      </c>
      <c r="C44" s="29" t="s">
        <v>337</v>
      </c>
      <c r="D44" s="58"/>
      <c r="E44" s="39">
        <f t="shared" si="15"/>
        <v>0</v>
      </c>
      <c r="F44" s="58"/>
      <c r="G44" s="58"/>
      <c r="H44" s="58"/>
      <c r="I44" s="58"/>
      <c r="J44" s="58"/>
      <c r="K44" s="58"/>
      <c r="L44" s="58"/>
      <c r="M44" s="58"/>
      <c r="N44" s="58"/>
      <c r="O44" s="58"/>
      <c r="P44" s="58"/>
      <c r="Q44" s="47">
        <f>SUM(R44:Z44,AL44:AM44,AO44:BB44)</f>
        <v>0</v>
      </c>
      <c r="R44" s="58"/>
      <c r="S44" s="58"/>
      <c r="T44" s="58"/>
      <c r="U44" s="58"/>
      <c r="V44" s="58"/>
      <c r="W44" s="58"/>
      <c r="X44" s="58"/>
      <c r="Y44" s="58"/>
      <c r="Z44" s="47">
        <f t="shared" si="19"/>
        <v>0</v>
      </c>
      <c r="AA44" s="58"/>
      <c r="AB44" s="58"/>
      <c r="AC44" s="58"/>
      <c r="AD44" s="58"/>
      <c r="AE44" s="58"/>
      <c r="AF44" s="58"/>
      <c r="AG44" s="58"/>
      <c r="AH44" s="58"/>
      <c r="AI44" s="58"/>
      <c r="AJ44" s="58"/>
      <c r="AK44" s="58"/>
      <c r="AL44" s="58"/>
      <c r="AM44" s="58"/>
      <c r="AN44" s="54">
        <f>$D44-$BD44</f>
        <v>0</v>
      </c>
      <c r="AO44" s="58"/>
      <c r="AP44" s="58"/>
      <c r="AQ44" s="58"/>
      <c r="AR44" s="58"/>
      <c r="AS44" s="58"/>
      <c r="AT44" s="58"/>
      <c r="AU44" s="58"/>
      <c r="AV44" s="58"/>
      <c r="AW44" s="58"/>
      <c r="AX44" s="58"/>
      <c r="AY44" s="58"/>
      <c r="AZ44" s="58"/>
      <c r="BA44" s="58"/>
      <c r="BB44" s="58"/>
      <c r="BC44" s="58"/>
      <c r="BD44" s="16">
        <f t="shared" si="16"/>
        <v>0</v>
      </c>
      <c r="BE44" s="16">
        <f>AN$60-BD44</f>
        <v>0.02</v>
      </c>
      <c r="BF44" s="16">
        <f t="shared" si="17"/>
        <v>0.02</v>
      </c>
      <c r="BH44" s="171"/>
    </row>
    <row r="45" spans="1:60" ht="20.25" customHeight="1">
      <c r="A45" s="21" t="s">
        <v>436</v>
      </c>
      <c r="B45" s="25" t="s">
        <v>437</v>
      </c>
      <c r="C45" s="29" t="s">
        <v>338</v>
      </c>
      <c r="D45" s="206">
        <v>62.14</v>
      </c>
      <c r="E45" s="39">
        <f t="shared" si="15"/>
        <v>0</v>
      </c>
      <c r="F45" s="58"/>
      <c r="G45" s="58"/>
      <c r="H45" s="58"/>
      <c r="I45" s="58"/>
      <c r="J45" s="58"/>
      <c r="K45" s="58"/>
      <c r="L45" s="58"/>
      <c r="M45" s="58"/>
      <c r="N45" s="58"/>
      <c r="O45" s="58"/>
      <c r="P45" s="58"/>
      <c r="Q45" s="47">
        <f>SUM(R45:Z45,AL45:AN45,AP45:BB45)</f>
        <v>0.14000000000000001</v>
      </c>
      <c r="R45" s="58"/>
      <c r="S45" s="58"/>
      <c r="T45" s="58"/>
      <c r="U45" s="58"/>
      <c r="V45" s="58"/>
      <c r="W45" s="58"/>
      <c r="X45" s="58"/>
      <c r="Y45" s="58"/>
      <c r="Z45" s="47">
        <f t="shared" si="19"/>
        <v>0.14000000000000001</v>
      </c>
      <c r="AA45" s="58">
        <v>0.14000000000000001</v>
      </c>
      <c r="AB45" s="58"/>
      <c r="AC45" s="58"/>
      <c r="AD45" s="58"/>
      <c r="AE45" s="58"/>
      <c r="AF45" s="58"/>
      <c r="AG45" s="58"/>
      <c r="AH45" s="58"/>
      <c r="AI45" s="58"/>
      <c r="AJ45" s="58"/>
      <c r="AK45" s="58"/>
      <c r="AL45" s="58"/>
      <c r="AM45" s="58"/>
      <c r="AN45" s="58"/>
      <c r="AO45" s="54">
        <f>$D45-$BD45</f>
        <v>62</v>
      </c>
      <c r="AP45" s="58"/>
      <c r="AQ45" s="58"/>
      <c r="AR45" s="58"/>
      <c r="AS45" s="58"/>
      <c r="AT45" s="58"/>
      <c r="AU45" s="58"/>
      <c r="AV45" s="58"/>
      <c r="AW45" s="58"/>
      <c r="AX45" s="58"/>
      <c r="AY45" s="58"/>
      <c r="AZ45" s="58"/>
      <c r="BA45" s="58"/>
      <c r="BB45" s="58"/>
      <c r="BC45" s="58">
        <v>0</v>
      </c>
      <c r="BD45" s="16">
        <f t="shared" si="16"/>
        <v>0.14000000000000001</v>
      </c>
      <c r="BE45" s="16">
        <f>AO$60-BD45</f>
        <v>7.19</v>
      </c>
      <c r="BF45" s="16">
        <f t="shared" si="17"/>
        <v>69.33</v>
      </c>
      <c r="BH45" s="171"/>
    </row>
    <row r="46" spans="1:60" ht="20.25" customHeight="1">
      <c r="A46" s="21" t="s">
        <v>438</v>
      </c>
      <c r="B46" s="25" t="s">
        <v>439</v>
      </c>
      <c r="C46" s="29" t="s">
        <v>339</v>
      </c>
      <c r="D46" s="58"/>
      <c r="E46" s="39">
        <f t="shared" si="15"/>
        <v>0</v>
      </c>
      <c r="F46" s="58"/>
      <c r="G46" s="58"/>
      <c r="H46" s="58"/>
      <c r="I46" s="58"/>
      <c r="J46" s="58"/>
      <c r="K46" s="58"/>
      <c r="L46" s="58"/>
      <c r="M46" s="58"/>
      <c r="N46" s="58"/>
      <c r="O46" s="58"/>
      <c r="P46" s="58"/>
      <c r="Q46" s="47">
        <f>SUM(R46:Z46,AL46:AO46,AQ46:BB46)</f>
        <v>0</v>
      </c>
      <c r="R46" s="58"/>
      <c r="S46" s="58"/>
      <c r="T46" s="58"/>
      <c r="U46" s="58"/>
      <c r="V46" s="58"/>
      <c r="W46" s="58"/>
      <c r="X46" s="58"/>
      <c r="Y46" s="58"/>
      <c r="Z46" s="47">
        <f t="shared" si="19"/>
        <v>0</v>
      </c>
      <c r="AA46" s="58"/>
      <c r="AB46" s="58"/>
      <c r="AC46" s="58"/>
      <c r="AD46" s="58"/>
      <c r="AE46" s="58"/>
      <c r="AF46" s="58"/>
      <c r="AG46" s="58"/>
      <c r="AH46" s="58"/>
      <c r="AI46" s="58"/>
      <c r="AJ46" s="58"/>
      <c r="AK46" s="58"/>
      <c r="AL46" s="58"/>
      <c r="AM46" s="58"/>
      <c r="AN46" s="58"/>
      <c r="AO46" s="58"/>
      <c r="AP46" s="54">
        <f>$D46-$BD46</f>
        <v>0</v>
      </c>
      <c r="AQ46" s="58"/>
      <c r="AR46" s="58"/>
      <c r="AS46" s="58"/>
      <c r="AT46" s="58"/>
      <c r="AU46" s="58"/>
      <c r="AV46" s="58"/>
      <c r="AW46" s="58"/>
      <c r="AX46" s="58"/>
      <c r="AY46" s="58"/>
      <c r="AZ46" s="58"/>
      <c r="BA46" s="58"/>
      <c r="BB46" s="58"/>
      <c r="BC46" s="58"/>
      <c r="BD46" s="16">
        <f t="shared" si="16"/>
        <v>0</v>
      </c>
      <c r="BE46" s="16">
        <f>AP$60-BD46</f>
        <v>0</v>
      </c>
      <c r="BF46" s="16">
        <f t="shared" si="17"/>
        <v>0</v>
      </c>
      <c r="BH46" s="171"/>
    </row>
    <row r="47" spans="1:60" ht="20.25" customHeight="1">
      <c r="A47" s="174" t="s">
        <v>440</v>
      </c>
      <c r="B47" s="25" t="s">
        <v>441</v>
      </c>
      <c r="C47" s="29" t="s">
        <v>340</v>
      </c>
      <c r="D47" s="206">
        <v>0.68</v>
      </c>
      <c r="E47" s="39">
        <f t="shared" si="15"/>
        <v>0</v>
      </c>
      <c r="F47" s="58"/>
      <c r="G47" s="58"/>
      <c r="H47" s="58"/>
      <c r="I47" s="58"/>
      <c r="J47" s="58"/>
      <c r="K47" s="58"/>
      <c r="L47" s="58"/>
      <c r="M47" s="58"/>
      <c r="N47" s="58"/>
      <c r="O47" s="58"/>
      <c r="P47" s="58"/>
      <c r="Q47" s="47">
        <f>SUM(R47:Z47,AL47:AP47,AR47:BB47)</f>
        <v>0.08</v>
      </c>
      <c r="R47" s="58"/>
      <c r="S47" s="58">
        <v>0.08</v>
      </c>
      <c r="T47" s="58"/>
      <c r="U47" s="58"/>
      <c r="V47" s="58"/>
      <c r="W47" s="58"/>
      <c r="X47" s="58"/>
      <c r="Y47" s="58"/>
      <c r="Z47" s="47">
        <f t="shared" si="19"/>
        <v>0</v>
      </c>
      <c r="AA47" s="58"/>
      <c r="AB47" s="58"/>
      <c r="AC47" s="58"/>
      <c r="AD47" s="58"/>
      <c r="AE47" s="58"/>
      <c r="AF47" s="58"/>
      <c r="AG47" s="58"/>
      <c r="AH47" s="58"/>
      <c r="AI47" s="58"/>
      <c r="AJ47" s="58"/>
      <c r="AK47" s="58"/>
      <c r="AL47" s="58"/>
      <c r="AM47" s="58"/>
      <c r="AN47" s="58"/>
      <c r="AO47" s="58"/>
      <c r="AP47" s="58"/>
      <c r="AQ47" s="54">
        <f>$D47-$BD47</f>
        <v>0.60000000000000009</v>
      </c>
      <c r="AR47" s="58"/>
      <c r="AS47" s="58"/>
      <c r="AT47" s="58"/>
      <c r="AU47" s="58"/>
      <c r="AV47" s="58"/>
      <c r="AW47" s="58"/>
      <c r="AX47" s="58"/>
      <c r="AY47" s="58"/>
      <c r="AZ47" s="58"/>
      <c r="BA47" s="58"/>
      <c r="BB47" s="58"/>
      <c r="BC47" s="58"/>
      <c r="BD47" s="16">
        <f t="shared" si="16"/>
        <v>0.08</v>
      </c>
      <c r="BE47" s="16">
        <f>AQ$60-BD47</f>
        <v>2.0000000000000004E-2</v>
      </c>
      <c r="BF47" s="16">
        <f t="shared" si="17"/>
        <v>0.70000000000000007</v>
      </c>
      <c r="BH47" s="171"/>
    </row>
    <row r="48" spans="1:60" ht="20.25" customHeight="1">
      <c r="A48" s="174" t="s">
        <v>442</v>
      </c>
      <c r="B48" s="181" t="s">
        <v>443</v>
      </c>
      <c r="C48" s="29" t="s">
        <v>341</v>
      </c>
      <c r="D48" s="58">
        <v>0</v>
      </c>
      <c r="E48" s="39">
        <f t="shared" si="15"/>
        <v>0</v>
      </c>
      <c r="F48" s="58"/>
      <c r="G48" s="58"/>
      <c r="H48" s="58"/>
      <c r="I48" s="58"/>
      <c r="J48" s="58"/>
      <c r="K48" s="58"/>
      <c r="L48" s="58"/>
      <c r="M48" s="58"/>
      <c r="N48" s="58"/>
      <c r="O48" s="58"/>
      <c r="P48" s="58"/>
      <c r="Q48" s="47">
        <f>SUM(R48:Z48,AL48:AQ48,AS48:BB48)</f>
        <v>0</v>
      </c>
      <c r="R48" s="58"/>
      <c r="S48" s="58"/>
      <c r="T48" s="58"/>
      <c r="U48" s="58"/>
      <c r="V48" s="58"/>
      <c r="W48" s="58"/>
      <c r="X48" s="58"/>
      <c r="Y48" s="58"/>
      <c r="Z48" s="47">
        <f t="shared" si="19"/>
        <v>0</v>
      </c>
      <c r="AA48" s="58"/>
      <c r="AB48" s="58"/>
      <c r="AC48" s="58"/>
      <c r="AD48" s="58"/>
      <c r="AE48" s="58"/>
      <c r="AF48" s="58"/>
      <c r="AG48" s="58"/>
      <c r="AH48" s="58"/>
      <c r="AI48" s="58"/>
      <c r="AJ48" s="58"/>
      <c r="AK48" s="58"/>
      <c r="AL48" s="58"/>
      <c r="AM48" s="58"/>
      <c r="AN48" s="58"/>
      <c r="AO48" s="58"/>
      <c r="AP48" s="58"/>
      <c r="AQ48" s="58"/>
      <c r="AR48" s="54">
        <f>$D48-$BD48</f>
        <v>0</v>
      </c>
      <c r="AS48" s="58"/>
      <c r="AT48" s="58"/>
      <c r="AU48" s="58"/>
      <c r="AV48" s="58"/>
      <c r="AW48" s="58"/>
      <c r="AX48" s="58"/>
      <c r="AY48" s="58"/>
      <c r="AZ48" s="58"/>
      <c r="BA48" s="58"/>
      <c r="BB48" s="58"/>
      <c r="BC48" s="58"/>
      <c r="BD48" s="16">
        <f t="shared" si="16"/>
        <v>0</v>
      </c>
      <c r="BE48" s="16">
        <f>AR$60-BD48</f>
        <v>0</v>
      </c>
      <c r="BF48" s="16">
        <f t="shared" si="17"/>
        <v>0</v>
      </c>
      <c r="BH48" s="171"/>
    </row>
    <row r="49" spans="1:60" ht="20.25" customHeight="1">
      <c r="A49" s="174" t="s">
        <v>444</v>
      </c>
      <c r="B49" s="181" t="s">
        <v>445</v>
      </c>
      <c r="C49" s="29" t="s">
        <v>342</v>
      </c>
      <c r="D49" s="58">
        <v>0</v>
      </c>
      <c r="E49" s="39">
        <f t="shared" si="15"/>
        <v>0</v>
      </c>
      <c r="F49" s="58"/>
      <c r="G49" s="58"/>
      <c r="H49" s="58"/>
      <c r="I49" s="58"/>
      <c r="J49" s="58"/>
      <c r="K49" s="58"/>
      <c r="L49" s="58"/>
      <c r="M49" s="58"/>
      <c r="N49" s="58"/>
      <c r="O49" s="58"/>
      <c r="P49" s="58"/>
      <c r="Q49" s="47">
        <f>SUM(R49:Z49,AL49:AR49,AT49:BB49)</f>
        <v>0</v>
      </c>
      <c r="R49" s="58"/>
      <c r="S49" s="58"/>
      <c r="T49" s="58"/>
      <c r="U49" s="58"/>
      <c r="V49" s="58"/>
      <c r="W49" s="58"/>
      <c r="X49" s="58"/>
      <c r="Y49" s="58"/>
      <c r="Z49" s="47">
        <f t="shared" si="19"/>
        <v>0</v>
      </c>
      <c r="AA49" s="58"/>
      <c r="AB49" s="58"/>
      <c r="AC49" s="58"/>
      <c r="AD49" s="58"/>
      <c r="AE49" s="58"/>
      <c r="AF49" s="58"/>
      <c r="AG49" s="58"/>
      <c r="AH49" s="58"/>
      <c r="AI49" s="58"/>
      <c r="AJ49" s="58"/>
      <c r="AK49" s="58"/>
      <c r="AL49" s="58"/>
      <c r="AM49" s="58"/>
      <c r="AN49" s="58"/>
      <c r="AO49" s="58"/>
      <c r="AP49" s="58"/>
      <c r="AQ49" s="58"/>
      <c r="AR49" s="58"/>
      <c r="AS49" s="54">
        <f>$D49-$BD49</f>
        <v>0</v>
      </c>
      <c r="AT49" s="58">
        <v>0</v>
      </c>
      <c r="AU49" s="58">
        <v>0</v>
      </c>
      <c r="AV49" s="58">
        <v>0</v>
      </c>
      <c r="AW49" s="58">
        <v>0</v>
      </c>
      <c r="AX49" s="58">
        <v>0</v>
      </c>
      <c r="AY49" s="58">
        <v>0</v>
      </c>
      <c r="AZ49" s="58">
        <v>0</v>
      </c>
      <c r="BA49" s="58">
        <v>0</v>
      </c>
      <c r="BB49" s="58">
        <v>0</v>
      </c>
      <c r="BC49" s="58">
        <v>0</v>
      </c>
      <c r="BD49" s="16">
        <f t="shared" si="16"/>
        <v>0</v>
      </c>
      <c r="BE49" s="16">
        <f>AS$60-BD49</f>
        <v>0</v>
      </c>
      <c r="BF49" s="16">
        <f t="shared" si="17"/>
        <v>0</v>
      </c>
      <c r="BH49" s="171"/>
    </row>
    <row r="50" spans="1:60" ht="20.25" customHeight="1">
      <c r="A50" s="21" t="s">
        <v>446</v>
      </c>
      <c r="B50" s="21" t="s">
        <v>447</v>
      </c>
      <c r="C50" s="29" t="s">
        <v>343</v>
      </c>
      <c r="D50" s="58"/>
      <c r="E50" s="39">
        <f t="shared" si="15"/>
        <v>0</v>
      </c>
      <c r="F50" s="58"/>
      <c r="G50" s="58"/>
      <c r="H50" s="58"/>
      <c r="I50" s="58"/>
      <c r="J50" s="58"/>
      <c r="K50" s="58"/>
      <c r="L50" s="58"/>
      <c r="M50" s="58"/>
      <c r="N50" s="58"/>
      <c r="O50" s="58"/>
      <c r="P50" s="58"/>
      <c r="Q50" s="47">
        <f>SUM(R50:Z50,AL50:AS50,AU50:BB50)</f>
        <v>0</v>
      </c>
      <c r="R50" s="58"/>
      <c r="S50" s="58"/>
      <c r="T50" s="58"/>
      <c r="U50" s="58"/>
      <c r="V50" s="58"/>
      <c r="W50" s="58"/>
      <c r="X50" s="58"/>
      <c r="Y50" s="58"/>
      <c r="Z50" s="47">
        <f t="shared" si="19"/>
        <v>0</v>
      </c>
      <c r="AA50" s="58"/>
      <c r="AB50" s="58"/>
      <c r="AC50" s="58"/>
      <c r="AD50" s="58"/>
      <c r="AE50" s="58"/>
      <c r="AF50" s="58"/>
      <c r="AG50" s="58"/>
      <c r="AH50" s="58"/>
      <c r="AI50" s="58"/>
      <c r="AJ50" s="58"/>
      <c r="AK50" s="58"/>
      <c r="AL50" s="58"/>
      <c r="AM50" s="58"/>
      <c r="AN50" s="58"/>
      <c r="AO50" s="58"/>
      <c r="AP50" s="58"/>
      <c r="AQ50" s="58"/>
      <c r="AR50" s="58"/>
      <c r="AS50" s="58"/>
      <c r="AT50" s="54">
        <f>$D50-$BD50</f>
        <v>0</v>
      </c>
      <c r="AU50" s="58">
        <v>0</v>
      </c>
      <c r="AV50" s="58">
        <v>0</v>
      </c>
      <c r="AW50" s="58">
        <v>0</v>
      </c>
      <c r="AX50" s="58">
        <v>0</v>
      </c>
      <c r="AY50" s="58">
        <v>0</v>
      </c>
      <c r="AZ50" s="58">
        <v>0</v>
      </c>
      <c r="BA50" s="58">
        <v>0</v>
      </c>
      <c r="BB50" s="58">
        <v>0</v>
      </c>
      <c r="BC50" s="58">
        <v>0</v>
      </c>
      <c r="BD50" s="16">
        <f t="shared" si="16"/>
        <v>0</v>
      </c>
      <c r="BE50" s="16">
        <f>AT$60-BD50</f>
        <v>0</v>
      </c>
      <c r="BF50" s="16">
        <f t="shared" si="17"/>
        <v>0</v>
      </c>
      <c r="BH50" s="171"/>
    </row>
    <row r="51" spans="1:60" ht="20.25" customHeight="1">
      <c r="A51" s="21" t="s">
        <v>448</v>
      </c>
      <c r="B51" s="28" t="s">
        <v>449</v>
      </c>
      <c r="C51" s="29" t="s">
        <v>344</v>
      </c>
      <c r="D51" s="206">
        <v>6.14</v>
      </c>
      <c r="E51" s="39">
        <f t="shared" si="15"/>
        <v>0</v>
      </c>
      <c r="F51" s="58"/>
      <c r="G51" s="58"/>
      <c r="H51" s="58"/>
      <c r="I51" s="58"/>
      <c r="J51" s="58"/>
      <c r="K51" s="58"/>
      <c r="L51" s="58"/>
      <c r="M51" s="58"/>
      <c r="N51" s="58"/>
      <c r="O51" s="58"/>
      <c r="P51" s="58"/>
      <c r="Q51" s="47">
        <f>SUM(R51:Z51,AL51:AT51,AV51:BB51)</f>
        <v>0</v>
      </c>
      <c r="R51" s="58"/>
      <c r="S51" s="58"/>
      <c r="T51" s="58"/>
      <c r="U51" s="58"/>
      <c r="V51" s="58"/>
      <c r="W51" s="58"/>
      <c r="X51" s="58"/>
      <c r="Y51" s="58"/>
      <c r="Z51" s="47">
        <f t="shared" si="19"/>
        <v>0</v>
      </c>
      <c r="AA51" s="58"/>
      <c r="AB51" s="58"/>
      <c r="AC51" s="58"/>
      <c r="AD51" s="58"/>
      <c r="AE51" s="58"/>
      <c r="AF51" s="58"/>
      <c r="AG51" s="58"/>
      <c r="AH51" s="58"/>
      <c r="AI51" s="58"/>
      <c r="AJ51" s="58"/>
      <c r="AK51" s="58"/>
      <c r="AL51" s="58"/>
      <c r="AM51" s="58"/>
      <c r="AN51" s="58"/>
      <c r="AO51" s="58"/>
      <c r="AP51" s="58"/>
      <c r="AQ51" s="58"/>
      <c r="AR51" s="58"/>
      <c r="AS51" s="58"/>
      <c r="AT51" s="58"/>
      <c r="AU51" s="54">
        <f>$D51-$BD51</f>
        <v>6.14</v>
      </c>
      <c r="AV51" s="58">
        <v>0</v>
      </c>
      <c r="AW51" s="58">
        <v>0</v>
      </c>
      <c r="AX51" s="58">
        <v>0</v>
      </c>
      <c r="AY51" s="58">
        <v>0</v>
      </c>
      <c r="AZ51" s="58">
        <v>0</v>
      </c>
      <c r="BA51" s="58">
        <v>0</v>
      </c>
      <c r="BB51" s="58">
        <v>0</v>
      </c>
      <c r="BC51" s="58">
        <v>0</v>
      </c>
      <c r="BD51" s="16">
        <f t="shared" si="16"/>
        <v>0</v>
      </c>
      <c r="BE51" s="16">
        <f>AU$60-BD51</f>
        <v>2.15</v>
      </c>
      <c r="BF51" s="16">
        <f t="shared" si="17"/>
        <v>8.2899999999999991</v>
      </c>
      <c r="BH51" s="171"/>
    </row>
    <row r="52" spans="1:60" ht="20.25" customHeight="1">
      <c r="A52" s="21" t="s">
        <v>450</v>
      </c>
      <c r="B52" s="25" t="s">
        <v>451</v>
      </c>
      <c r="C52" s="29" t="s">
        <v>345</v>
      </c>
      <c r="D52" s="58"/>
      <c r="E52" s="39">
        <f t="shared" si="15"/>
        <v>0</v>
      </c>
      <c r="F52" s="58"/>
      <c r="G52" s="58"/>
      <c r="H52" s="58"/>
      <c r="I52" s="58"/>
      <c r="J52" s="58"/>
      <c r="K52" s="58"/>
      <c r="L52" s="58"/>
      <c r="M52" s="58"/>
      <c r="N52" s="58"/>
      <c r="O52" s="58"/>
      <c r="P52" s="58"/>
      <c r="Q52" s="47">
        <f>SUM(R52:Z52,AL52:AU52,AW52:BB52)</f>
        <v>0</v>
      </c>
      <c r="R52" s="58"/>
      <c r="S52" s="58"/>
      <c r="T52" s="58"/>
      <c r="U52" s="58"/>
      <c r="V52" s="58"/>
      <c r="W52" s="58"/>
      <c r="X52" s="58"/>
      <c r="Y52" s="58"/>
      <c r="Z52" s="47">
        <f t="shared" si="19"/>
        <v>0</v>
      </c>
      <c r="AA52" s="58"/>
      <c r="AB52" s="58"/>
      <c r="AC52" s="58"/>
      <c r="AD52" s="58"/>
      <c r="AE52" s="58"/>
      <c r="AF52" s="58"/>
      <c r="AG52" s="58"/>
      <c r="AH52" s="58"/>
      <c r="AI52" s="58"/>
      <c r="AJ52" s="58"/>
      <c r="AK52" s="58"/>
      <c r="AL52" s="58"/>
      <c r="AM52" s="58"/>
      <c r="AN52" s="58"/>
      <c r="AO52" s="58"/>
      <c r="AP52" s="58"/>
      <c r="AQ52" s="58"/>
      <c r="AR52" s="58"/>
      <c r="AS52" s="58"/>
      <c r="AT52" s="58"/>
      <c r="AU52" s="58"/>
      <c r="AV52" s="54">
        <f>$D52-$BD52</f>
        <v>0</v>
      </c>
      <c r="AW52" s="58">
        <v>0</v>
      </c>
      <c r="AX52" s="58">
        <v>0</v>
      </c>
      <c r="AY52" s="58">
        <v>0</v>
      </c>
      <c r="AZ52" s="58">
        <v>0</v>
      </c>
      <c r="BA52" s="58">
        <v>0</v>
      </c>
      <c r="BB52" s="58">
        <v>0</v>
      </c>
      <c r="BC52" s="58">
        <v>0</v>
      </c>
      <c r="BD52" s="16">
        <f t="shared" si="16"/>
        <v>0</v>
      </c>
      <c r="BE52" s="16">
        <f>AV$60-BD52</f>
        <v>0</v>
      </c>
      <c r="BF52" s="16">
        <f t="shared" si="17"/>
        <v>0</v>
      </c>
      <c r="BH52" s="171"/>
    </row>
    <row r="53" spans="1:60" ht="20.25" customHeight="1">
      <c r="A53" s="21" t="s">
        <v>452</v>
      </c>
      <c r="B53" s="174" t="s">
        <v>453</v>
      </c>
      <c r="C53" s="29" t="s">
        <v>346</v>
      </c>
      <c r="D53" s="58"/>
      <c r="E53" s="39">
        <f t="shared" si="15"/>
        <v>0</v>
      </c>
      <c r="F53" s="58"/>
      <c r="G53" s="58"/>
      <c r="H53" s="58"/>
      <c r="I53" s="58"/>
      <c r="J53" s="58"/>
      <c r="K53" s="58"/>
      <c r="L53" s="58"/>
      <c r="M53" s="58"/>
      <c r="N53" s="58"/>
      <c r="O53" s="58"/>
      <c r="P53" s="58"/>
      <c r="Q53" s="47">
        <f>SUM(R53:Z53,AL53:AV53,AX53:BB53)</f>
        <v>0</v>
      </c>
      <c r="R53" s="58"/>
      <c r="S53" s="58"/>
      <c r="T53" s="58"/>
      <c r="U53" s="58"/>
      <c r="V53" s="58"/>
      <c r="W53" s="58"/>
      <c r="X53" s="58"/>
      <c r="Y53" s="58"/>
      <c r="Z53" s="47">
        <f t="shared" si="19"/>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4">
        <f>$D53-$BD53</f>
        <v>0</v>
      </c>
      <c r="AX53" s="58"/>
      <c r="AY53" s="58"/>
      <c r="AZ53" s="58"/>
      <c r="BA53" s="58"/>
      <c r="BB53" s="58"/>
      <c r="BC53" s="58"/>
      <c r="BD53" s="16">
        <f t="shared" si="16"/>
        <v>0</v>
      </c>
      <c r="BE53" s="16">
        <f>AW$60-BD53</f>
        <v>0</v>
      </c>
      <c r="BF53" s="16">
        <f t="shared" si="17"/>
        <v>0</v>
      </c>
      <c r="BH53" s="171"/>
    </row>
    <row r="54" spans="1:60" ht="20.25" customHeight="1">
      <c r="A54" s="21" t="s">
        <v>454</v>
      </c>
      <c r="B54" s="174" t="s">
        <v>455</v>
      </c>
      <c r="C54" s="29" t="s">
        <v>347</v>
      </c>
      <c r="D54" s="58"/>
      <c r="E54" s="39">
        <f t="shared" si="15"/>
        <v>0</v>
      </c>
      <c r="F54" s="58"/>
      <c r="G54" s="58"/>
      <c r="H54" s="58"/>
      <c r="I54" s="58"/>
      <c r="J54" s="58"/>
      <c r="K54" s="58"/>
      <c r="L54" s="58"/>
      <c r="M54" s="58"/>
      <c r="N54" s="58"/>
      <c r="O54" s="58"/>
      <c r="P54" s="58"/>
      <c r="Q54" s="47">
        <f>SUM(R54:Z54,AL54:AW54,AY54:BB54)</f>
        <v>0</v>
      </c>
      <c r="R54" s="58"/>
      <c r="S54" s="58"/>
      <c r="T54" s="58"/>
      <c r="U54" s="58"/>
      <c r="V54" s="58"/>
      <c r="W54" s="58"/>
      <c r="X54" s="58"/>
      <c r="Y54" s="58"/>
      <c r="Z54" s="47">
        <f t="shared" si="19"/>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4">
        <f>$D54-$BD54</f>
        <v>0</v>
      </c>
      <c r="AY54" s="58"/>
      <c r="AZ54" s="58"/>
      <c r="BA54" s="58"/>
      <c r="BB54" s="58"/>
      <c r="BC54" s="58"/>
      <c r="BD54" s="16">
        <f t="shared" si="16"/>
        <v>0</v>
      </c>
      <c r="BE54" s="16">
        <f>AX$60-BD54</f>
        <v>0</v>
      </c>
      <c r="BF54" s="16">
        <f t="shared" si="17"/>
        <v>0</v>
      </c>
      <c r="BH54" s="171"/>
    </row>
    <row r="55" spans="1:60" ht="20.25" customHeight="1">
      <c r="A55" s="21" t="s">
        <v>456</v>
      </c>
      <c r="B55" s="174" t="s">
        <v>457</v>
      </c>
      <c r="C55" s="29" t="s">
        <v>348</v>
      </c>
      <c r="D55" s="58"/>
      <c r="E55" s="39">
        <f t="shared" si="15"/>
        <v>0</v>
      </c>
      <c r="F55" s="58"/>
      <c r="G55" s="58"/>
      <c r="H55" s="58"/>
      <c r="I55" s="58"/>
      <c r="J55" s="58"/>
      <c r="K55" s="58"/>
      <c r="L55" s="58"/>
      <c r="M55" s="58"/>
      <c r="N55" s="58"/>
      <c r="O55" s="58"/>
      <c r="P55" s="58"/>
      <c r="Q55" s="47">
        <f>SUM(R55:Z55,AL55:AX55,AZ55:BB55)</f>
        <v>0</v>
      </c>
      <c r="R55" s="58"/>
      <c r="S55" s="58"/>
      <c r="T55" s="58"/>
      <c r="U55" s="58"/>
      <c r="V55" s="58"/>
      <c r="W55" s="58"/>
      <c r="X55" s="58"/>
      <c r="Y55" s="58"/>
      <c r="Z55" s="47">
        <f t="shared" si="19"/>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4">
        <f>$D55-$BD55</f>
        <v>0</v>
      </c>
      <c r="AZ55" s="58"/>
      <c r="BA55" s="58"/>
      <c r="BB55" s="58"/>
      <c r="BC55" s="58"/>
      <c r="BD55" s="16">
        <f t="shared" si="16"/>
        <v>0</v>
      </c>
      <c r="BE55" s="16">
        <f>AY$60-BD55</f>
        <v>0</v>
      </c>
      <c r="BF55" s="16">
        <f t="shared" si="17"/>
        <v>0</v>
      </c>
      <c r="BH55" s="171"/>
    </row>
    <row r="56" spans="1:60" ht="20.25" customHeight="1">
      <c r="A56" s="21" t="s">
        <v>458</v>
      </c>
      <c r="B56" s="25" t="s">
        <v>459</v>
      </c>
      <c r="C56" s="29" t="s">
        <v>349</v>
      </c>
      <c r="D56" s="206">
        <v>52.4</v>
      </c>
      <c r="E56" s="39">
        <f t="shared" si="15"/>
        <v>0</v>
      </c>
      <c r="F56" s="58"/>
      <c r="G56" s="58"/>
      <c r="H56" s="58"/>
      <c r="I56" s="58"/>
      <c r="J56" s="58"/>
      <c r="K56" s="58"/>
      <c r="L56" s="58"/>
      <c r="M56" s="58"/>
      <c r="N56" s="58"/>
      <c r="O56" s="58"/>
      <c r="P56" s="58"/>
      <c r="Q56" s="47">
        <f>SUM(R56:Z56,AL56:AY56,BA56:BB56)</f>
        <v>0</v>
      </c>
      <c r="R56" s="58"/>
      <c r="S56" s="58"/>
      <c r="T56" s="58"/>
      <c r="U56" s="58"/>
      <c r="V56" s="58"/>
      <c r="W56" s="58"/>
      <c r="X56" s="58"/>
      <c r="Y56" s="58"/>
      <c r="Z56" s="47">
        <f t="shared" si="19"/>
        <v>0</v>
      </c>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4">
        <f>$D56-$BD56</f>
        <v>52.4</v>
      </c>
      <c r="BA56" s="58"/>
      <c r="BB56" s="58"/>
      <c r="BC56" s="58"/>
      <c r="BD56" s="16">
        <f t="shared" si="16"/>
        <v>0</v>
      </c>
      <c r="BE56" s="16">
        <f>AZ$60-BD56</f>
        <v>0</v>
      </c>
      <c r="BF56" s="16">
        <f t="shared" si="17"/>
        <v>52.4</v>
      </c>
      <c r="BH56" s="171"/>
    </row>
    <row r="57" spans="1:60" ht="20.25" customHeight="1">
      <c r="A57" s="21" t="s">
        <v>460</v>
      </c>
      <c r="B57" s="21" t="s">
        <v>461</v>
      </c>
      <c r="C57" s="29" t="s">
        <v>350</v>
      </c>
      <c r="D57" s="58"/>
      <c r="E57" s="39">
        <f t="shared" si="15"/>
        <v>0</v>
      </c>
      <c r="F57" s="58"/>
      <c r="G57" s="58"/>
      <c r="H57" s="58"/>
      <c r="I57" s="58"/>
      <c r="J57" s="58"/>
      <c r="K57" s="58"/>
      <c r="L57" s="58"/>
      <c r="M57" s="58"/>
      <c r="N57" s="58"/>
      <c r="O57" s="58"/>
      <c r="P57" s="58"/>
      <c r="Q57" s="47">
        <f>SUM(R57:Z57,AL57:AZ57,BB57)</f>
        <v>0</v>
      </c>
      <c r="R57" s="58"/>
      <c r="S57" s="58"/>
      <c r="T57" s="58"/>
      <c r="U57" s="58"/>
      <c r="V57" s="58"/>
      <c r="W57" s="58"/>
      <c r="X57" s="58"/>
      <c r="Y57" s="58"/>
      <c r="Z57" s="47">
        <f t="shared" si="19"/>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4">
        <f>$D57-$BD57</f>
        <v>0</v>
      </c>
      <c r="BB57" s="58"/>
      <c r="BC57" s="58"/>
      <c r="BD57" s="16">
        <f t="shared" si="16"/>
        <v>0</v>
      </c>
      <c r="BE57" s="16">
        <f>BA$60-BD57</f>
        <v>0</v>
      </c>
      <c r="BF57" s="16">
        <f t="shared" si="17"/>
        <v>0</v>
      </c>
      <c r="BH57" s="171"/>
    </row>
    <row r="58" spans="1:60" ht="20.25" customHeight="1">
      <c r="A58" s="21" t="s">
        <v>462</v>
      </c>
      <c r="B58" s="21" t="s">
        <v>463</v>
      </c>
      <c r="C58" s="29" t="s">
        <v>351</v>
      </c>
      <c r="D58" s="58"/>
      <c r="E58" s="39">
        <f t="shared" si="15"/>
        <v>0</v>
      </c>
      <c r="F58" s="58"/>
      <c r="G58" s="58"/>
      <c r="H58" s="58"/>
      <c r="I58" s="58"/>
      <c r="J58" s="58"/>
      <c r="K58" s="58"/>
      <c r="L58" s="58"/>
      <c r="M58" s="58"/>
      <c r="N58" s="58"/>
      <c r="O58" s="58"/>
      <c r="P58" s="58"/>
      <c r="Q58" s="47">
        <f>SUM(R58:Z58,AL58:BA58)</f>
        <v>0</v>
      </c>
      <c r="R58" s="58"/>
      <c r="S58" s="58"/>
      <c r="T58" s="58"/>
      <c r="U58" s="58"/>
      <c r="V58" s="58"/>
      <c r="W58" s="58"/>
      <c r="X58" s="58"/>
      <c r="Y58" s="58"/>
      <c r="Z58" s="47">
        <f t="shared" si="19"/>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4">
        <f>$D58-$BD58</f>
        <v>0</v>
      </c>
      <c r="BC58" s="58"/>
      <c r="BD58" s="16">
        <f t="shared" si="16"/>
        <v>0</v>
      </c>
      <c r="BE58" s="16">
        <f>BB$60-BD58</f>
        <v>0</v>
      </c>
      <c r="BF58" s="16">
        <f t="shared" si="17"/>
        <v>0</v>
      </c>
      <c r="BH58" s="171"/>
    </row>
    <row r="59" spans="1:60" s="170" customFormat="1" ht="20.25" customHeight="1">
      <c r="A59" s="172">
        <v>3</v>
      </c>
      <c r="B59" s="173" t="s">
        <v>464</v>
      </c>
      <c r="C59" s="150" t="s">
        <v>352</v>
      </c>
      <c r="D59" s="59">
        <v>66.650000000000006</v>
      </c>
      <c r="E59" s="39">
        <f t="shared" si="15"/>
        <v>0</v>
      </c>
      <c r="F59" s="59"/>
      <c r="G59" s="59"/>
      <c r="H59" s="59"/>
      <c r="I59" s="59"/>
      <c r="J59" s="59"/>
      <c r="K59" s="59"/>
      <c r="L59" s="59"/>
      <c r="M59" s="59"/>
      <c r="N59" s="59"/>
      <c r="O59" s="59"/>
      <c r="P59" s="59"/>
      <c r="Q59" s="46">
        <f>SUM(R59:Z59,AL59:BB59)</f>
        <v>0.33</v>
      </c>
      <c r="R59" s="59"/>
      <c r="S59" s="59"/>
      <c r="T59" s="59"/>
      <c r="U59" s="59"/>
      <c r="V59" s="59"/>
      <c r="W59" s="59"/>
      <c r="X59" s="59"/>
      <c r="Y59" s="59"/>
      <c r="Z59" s="46">
        <f t="shared" si="19"/>
        <v>0.33</v>
      </c>
      <c r="AA59" s="59">
        <v>0.33</v>
      </c>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v>0</v>
      </c>
      <c r="BB59" s="59">
        <v>0</v>
      </c>
      <c r="BC59" s="54">
        <f>$D59-$BD59</f>
        <v>66.320000000000007</v>
      </c>
      <c r="BD59" s="16">
        <f>SUM(E59,Q59)</f>
        <v>0.33</v>
      </c>
      <c r="BE59" s="16">
        <f>BC$60-BD59</f>
        <v>-0.33</v>
      </c>
      <c r="BF59" s="16">
        <f t="shared" si="17"/>
        <v>66.320000000000007</v>
      </c>
      <c r="BH59" s="171"/>
    </row>
    <row r="60" spans="1:60" ht="20.25" customHeight="1">
      <c r="A60" s="182"/>
      <c r="B60" s="173" t="s">
        <v>465</v>
      </c>
      <c r="C60" s="182"/>
      <c r="D60" s="16"/>
      <c r="E60" s="39">
        <v>0</v>
      </c>
      <c r="F60" s="39">
        <f>SUM(F9,F21,F59)</f>
        <v>0</v>
      </c>
      <c r="G60" s="39">
        <f t="shared" ref="G60:BB60" si="20">SUM(G9,G21,G59)</f>
        <v>0</v>
      </c>
      <c r="H60" s="39">
        <f t="shared" si="20"/>
        <v>0</v>
      </c>
      <c r="I60" s="39">
        <f t="shared" si="20"/>
        <v>0</v>
      </c>
      <c r="J60" s="39">
        <f t="shared" si="20"/>
        <v>0</v>
      </c>
      <c r="K60" s="39">
        <f t="shared" si="20"/>
        <v>0</v>
      </c>
      <c r="L60" s="39">
        <f t="shared" si="20"/>
        <v>0</v>
      </c>
      <c r="M60" s="39">
        <f t="shared" si="20"/>
        <v>0</v>
      </c>
      <c r="N60" s="39">
        <f t="shared" si="20"/>
        <v>0</v>
      </c>
      <c r="O60" s="39">
        <f t="shared" si="20"/>
        <v>0</v>
      </c>
      <c r="P60" s="39">
        <f t="shared" si="20"/>
        <v>5</v>
      </c>
      <c r="Q60" s="47">
        <f>SUM(Q9,Q59)</f>
        <v>38.489999999999995</v>
      </c>
      <c r="R60" s="47">
        <f t="shared" si="20"/>
        <v>0</v>
      </c>
      <c r="S60" s="47">
        <f t="shared" si="20"/>
        <v>0.08</v>
      </c>
      <c r="T60" s="47">
        <f t="shared" si="20"/>
        <v>0</v>
      </c>
      <c r="U60" s="47">
        <f t="shared" si="20"/>
        <v>0</v>
      </c>
      <c r="V60" s="47">
        <f t="shared" si="20"/>
        <v>0</v>
      </c>
      <c r="W60" s="47">
        <f t="shared" si="20"/>
        <v>1.25</v>
      </c>
      <c r="X60" s="47">
        <f t="shared" si="20"/>
        <v>8.3000000000000007</v>
      </c>
      <c r="Y60" s="47">
        <f t="shared" si="20"/>
        <v>0</v>
      </c>
      <c r="Z60" s="47">
        <f t="shared" si="20"/>
        <v>19.48</v>
      </c>
      <c r="AA60" s="47">
        <f t="shared" si="20"/>
        <v>14.64</v>
      </c>
      <c r="AB60" s="47">
        <f t="shared" si="20"/>
        <v>0.75</v>
      </c>
      <c r="AC60" s="47">
        <f t="shared" si="20"/>
        <v>1.56</v>
      </c>
      <c r="AD60" s="47">
        <f t="shared" si="20"/>
        <v>0</v>
      </c>
      <c r="AE60" s="47">
        <f t="shared" si="20"/>
        <v>0</v>
      </c>
      <c r="AF60" s="47">
        <f t="shared" si="20"/>
        <v>0</v>
      </c>
      <c r="AG60" s="47">
        <f t="shared" si="20"/>
        <v>0.63</v>
      </c>
      <c r="AH60" s="47">
        <f t="shared" si="20"/>
        <v>1.9</v>
      </c>
      <c r="AI60" s="47">
        <f t="shared" si="20"/>
        <v>0</v>
      </c>
      <c r="AJ60" s="47">
        <f t="shared" si="20"/>
        <v>0</v>
      </c>
      <c r="AK60" s="47">
        <f t="shared" si="20"/>
        <v>0</v>
      </c>
      <c r="AL60" s="47">
        <f t="shared" si="20"/>
        <v>0</v>
      </c>
      <c r="AM60" s="47">
        <f t="shared" si="20"/>
        <v>0</v>
      </c>
      <c r="AN60" s="47">
        <f t="shared" si="20"/>
        <v>0.02</v>
      </c>
      <c r="AO60" s="47">
        <f t="shared" si="20"/>
        <v>7.33</v>
      </c>
      <c r="AP60" s="47">
        <f t="shared" si="20"/>
        <v>0</v>
      </c>
      <c r="AQ60" s="47">
        <f t="shared" si="20"/>
        <v>0.1</v>
      </c>
      <c r="AR60" s="47">
        <f t="shared" si="20"/>
        <v>0</v>
      </c>
      <c r="AS60" s="47">
        <f t="shared" si="20"/>
        <v>0</v>
      </c>
      <c r="AT60" s="47">
        <f t="shared" si="20"/>
        <v>0</v>
      </c>
      <c r="AU60" s="47">
        <f t="shared" si="20"/>
        <v>2.15</v>
      </c>
      <c r="AV60" s="47">
        <f t="shared" si="20"/>
        <v>0</v>
      </c>
      <c r="AW60" s="47">
        <f t="shared" si="20"/>
        <v>0</v>
      </c>
      <c r="AX60" s="47">
        <f t="shared" si="20"/>
        <v>0</v>
      </c>
      <c r="AY60" s="47">
        <f t="shared" si="20"/>
        <v>0</v>
      </c>
      <c r="AZ60" s="47">
        <f t="shared" si="20"/>
        <v>0</v>
      </c>
      <c r="BA60" s="47">
        <f t="shared" si="20"/>
        <v>0</v>
      </c>
      <c r="BB60" s="47">
        <f t="shared" si="20"/>
        <v>0</v>
      </c>
      <c r="BC60" s="16"/>
      <c r="BD60" s="16">
        <f>SUM(BD9,BD21,BD59)</f>
        <v>38.489999999999995</v>
      </c>
      <c r="BE60" s="16"/>
      <c r="BF60" s="16"/>
    </row>
    <row r="61" spans="1:60" s="170" customFormat="1" ht="20.25" customHeight="1">
      <c r="A61" s="183"/>
      <c r="B61" s="184" t="s">
        <v>466</v>
      </c>
      <c r="C61" s="183"/>
      <c r="D61" s="149"/>
      <c r="E61" s="38">
        <f>$D9+E$60-$BD9</f>
        <v>5948.77</v>
      </c>
      <c r="F61" s="38">
        <f>$D10+F$60-$BD10</f>
        <v>318.35999999999996</v>
      </c>
      <c r="G61" s="38">
        <f>$D11+G$60-$BD11</f>
        <v>273.90999999999997</v>
      </c>
      <c r="H61" s="38">
        <f>$D12+H$60-$BD12</f>
        <v>44.45</v>
      </c>
      <c r="I61" s="38">
        <f>$D13+I$60-$BD13</f>
        <v>0</v>
      </c>
      <c r="J61" s="38">
        <f>$D14+J$60-$BD14</f>
        <v>257.74</v>
      </c>
      <c r="K61" s="38">
        <f>$D15+K$60-$BD15</f>
        <v>318.37</v>
      </c>
      <c r="L61" s="38">
        <f>$D16+L$60-$BD16</f>
        <v>507.29</v>
      </c>
      <c r="M61" s="38">
        <f>$D17+M$60-$BD17</f>
        <v>0</v>
      </c>
      <c r="N61" s="38">
        <f>$D18+N$60-$BD18</f>
        <v>4499.08</v>
      </c>
      <c r="O61" s="38">
        <f>$D19+O$60-$BD19</f>
        <v>42.93</v>
      </c>
      <c r="P61" s="38">
        <f>$D20+P$60-$BD20</f>
        <v>5</v>
      </c>
      <c r="Q61" s="46">
        <f>$D21+Q$60-$BD21</f>
        <v>347.46</v>
      </c>
      <c r="R61" s="46">
        <f>$D22+R$60-$BD22</f>
        <v>0</v>
      </c>
      <c r="S61" s="46">
        <f>$D23+S$60-$BD23</f>
        <v>0.08</v>
      </c>
      <c r="T61" s="46">
        <f>$D24+T$60-$BD24</f>
        <v>0</v>
      </c>
      <c r="U61" s="46">
        <f>$D25+U$60-$BD25</f>
        <v>0</v>
      </c>
      <c r="V61" s="46">
        <f>$D26+V$60-$BD26</f>
        <v>0</v>
      </c>
      <c r="W61" s="46">
        <f>$D27+W$60-$BD27</f>
        <v>1.25</v>
      </c>
      <c r="X61" s="46">
        <f>$D28+X$60-$BD28</f>
        <v>8.7700000000000014</v>
      </c>
      <c r="Y61" s="46">
        <f>$D29+Y$60-$BD29</f>
        <v>97.57</v>
      </c>
      <c r="Z61" s="46">
        <f>$D30+Z$60-$BD30</f>
        <v>109.05000000000003</v>
      </c>
      <c r="AA61" s="46">
        <f>$D31+AA$60-$BD31</f>
        <v>81.430000000000007</v>
      </c>
      <c r="AB61" s="46">
        <f>$D32+AB$60-$BD32</f>
        <v>15.03</v>
      </c>
      <c r="AC61" s="46">
        <f>$D33+AC$60-$BD33</f>
        <v>1.56</v>
      </c>
      <c r="AD61" s="46">
        <f>$D34+AD$60-$BD34</f>
        <v>0.02</v>
      </c>
      <c r="AE61" s="46">
        <f>$D35+AE$60-$BD35</f>
        <v>2.1</v>
      </c>
      <c r="AF61" s="46">
        <f>$D36+AF$60-$BD36</f>
        <v>0.15</v>
      </c>
      <c r="AG61" s="46">
        <f>$D37+AG$60-$BD37</f>
        <v>4.42</v>
      </c>
      <c r="AH61" s="46">
        <f>$D38+AH$60-$BD38</f>
        <v>3.16</v>
      </c>
      <c r="AI61" s="46">
        <f>$D39+AI$60-$BD39</f>
        <v>0</v>
      </c>
      <c r="AJ61" s="46">
        <f>$D40+AJ$60-$BD40</f>
        <v>0</v>
      </c>
      <c r="AK61" s="46">
        <f>$D41+AK$60-$BD41</f>
        <v>1.18</v>
      </c>
      <c r="AL61" s="46">
        <f>$D42+AL$60-$BD42</f>
        <v>0</v>
      </c>
      <c r="AM61" s="46">
        <f>$D43+AM$60-$BD43</f>
        <v>0</v>
      </c>
      <c r="AN61" s="46">
        <f>$D44+AN$60-$BD44</f>
        <v>0.02</v>
      </c>
      <c r="AO61" s="46">
        <f>$D45+AO$60-$BD45</f>
        <v>69.33</v>
      </c>
      <c r="AP61" s="46">
        <f>$D46+AP$60-$BD46</f>
        <v>0</v>
      </c>
      <c r="AQ61" s="46">
        <f>$D47+AQ$60-$BD47</f>
        <v>0.70000000000000007</v>
      </c>
      <c r="AR61" s="46">
        <f>$D48+AR$60-$BD48</f>
        <v>0</v>
      </c>
      <c r="AS61" s="46">
        <f>$D49+AS$60-$BD49</f>
        <v>0</v>
      </c>
      <c r="AT61" s="46">
        <f>$D50+AT$60-$BD50</f>
        <v>0</v>
      </c>
      <c r="AU61" s="46">
        <f>$D51+AU$60-$BD51</f>
        <v>8.2899999999999991</v>
      </c>
      <c r="AV61" s="46">
        <f>$D52+AV$60-$BD52</f>
        <v>0</v>
      </c>
      <c r="AW61" s="46">
        <f>$D53+AW$60-$BD53</f>
        <v>0</v>
      </c>
      <c r="AX61" s="46">
        <f>$D54+AX$60-$BD54</f>
        <v>0</v>
      </c>
      <c r="AY61" s="46">
        <f>$D55+AY$60-$BD55</f>
        <v>0</v>
      </c>
      <c r="AZ61" s="46">
        <f>$D56+AZ$60-$BD56</f>
        <v>52.4</v>
      </c>
      <c r="BA61" s="46">
        <f>$D57+BA$60-$BD57</f>
        <v>0</v>
      </c>
      <c r="BB61" s="46">
        <f>$D58+BB$60-$BD58</f>
        <v>0</v>
      </c>
      <c r="BC61" s="46">
        <f>$D59+BC$60-$BD59</f>
        <v>66.320000000000007</v>
      </c>
      <c r="BD61" s="149"/>
      <c r="BE61" s="149"/>
      <c r="BF61" s="149"/>
    </row>
    <row r="62" spans="1:60" s="185" customFormat="1" ht="12">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row>
    <row r="63" spans="1:60">
      <c r="D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row>
  </sheetData>
  <mergeCells count="13">
    <mergeCell ref="AN4:AP4"/>
    <mergeCell ref="C5:C6"/>
    <mergeCell ref="D5:D6"/>
    <mergeCell ref="E5:BC5"/>
    <mergeCell ref="A5:A6"/>
    <mergeCell ref="B5:B6"/>
    <mergeCell ref="A2:B2"/>
    <mergeCell ref="A3:M3"/>
    <mergeCell ref="BD4:BF4"/>
    <mergeCell ref="BD5:BD6"/>
    <mergeCell ref="BE5:BE6"/>
    <mergeCell ref="BF5:BF6"/>
    <mergeCell ref="N3:AP3"/>
  </mergeCells>
  <phoneticPr fontId="221"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Y96"/>
  <sheetViews>
    <sheetView showZeros="0" zoomScale="70" zoomScaleNormal="70" zoomScaleSheetLayoutView="70" workbookViewId="0">
      <selection activeCell="C13" sqref="C13"/>
    </sheetView>
  </sheetViews>
  <sheetFormatPr defaultColWidth="8.109375" defaultRowHeight="15.75"/>
  <cols>
    <col min="1" max="1" width="6.109375" style="97" customWidth="1"/>
    <col min="2" max="2" width="48.77734375" style="82" customWidth="1"/>
    <col min="3" max="3" width="6.88671875" style="107" customWidth="1"/>
    <col min="4" max="4" width="10.109375" style="82" hidden="1" customWidth="1"/>
    <col min="5" max="5" width="11.77734375" style="82" hidden="1" customWidth="1"/>
    <col min="6" max="6" width="10.33203125" style="82" customWidth="1"/>
    <col min="7" max="7" width="7.77734375" style="82" customWidth="1"/>
    <col min="8" max="8" width="8.109375" style="82" customWidth="1"/>
    <col min="9" max="9" width="8.5546875" style="82" customWidth="1"/>
    <col min="10" max="10" width="8.88671875" style="82" customWidth="1"/>
    <col min="11" max="11" width="8.44140625" style="82" customWidth="1"/>
    <col min="12" max="13" width="8.5546875" style="82" customWidth="1"/>
    <col min="14" max="14" width="8.21875" style="82" customWidth="1"/>
    <col min="15" max="15" width="8.109375" style="82" customWidth="1"/>
    <col min="16" max="16" width="8.6640625" style="82" customWidth="1"/>
    <col min="17" max="17" width="8" style="82" customWidth="1"/>
    <col min="18" max="18" width="8.109375" style="82" customWidth="1"/>
    <col min="19" max="19" width="8" style="82" customWidth="1"/>
    <col min="20" max="20" width="8.44140625" style="82" customWidth="1"/>
    <col min="21" max="21" width="8.21875" style="82" customWidth="1"/>
    <col min="22" max="22" width="7.88671875" style="82" customWidth="1"/>
    <col min="23" max="23" width="7.6640625" style="82" customWidth="1"/>
    <col min="24" max="24" width="8.21875" style="82" customWidth="1"/>
    <col min="25" max="248" width="8.109375" style="82"/>
    <col min="249" max="249" width="4.5546875" style="82" customWidth="1"/>
    <col min="250" max="250" width="30.77734375" style="82" customWidth="1"/>
    <col min="251" max="251" width="6.44140625" style="82" customWidth="1"/>
    <col min="252" max="252" width="10.109375" style="82" customWidth="1"/>
    <col min="253" max="253" width="8.21875" style="82" customWidth="1"/>
    <col min="254" max="254" width="8.33203125" style="82" customWidth="1"/>
    <col min="255" max="255" width="8" style="82" customWidth="1"/>
    <col min="256" max="16384" width="8.109375" style="82"/>
  </cols>
  <sheetData>
    <row r="1" spans="1:25">
      <c r="A1" s="641" t="s">
        <v>2632</v>
      </c>
      <c r="B1" s="61"/>
      <c r="C1" s="225"/>
      <c r="D1" s="61"/>
      <c r="E1" s="61"/>
      <c r="F1" s="61"/>
      <c r="G1" s="61"/>
      <c r="H1" s="61"/>
      <c r="I1" s="61"/>
      <c r="J1" s="61"/>
      <c r="K1" s="61"/>
      <c r="L1" s="61"/>
      <c r="M1" s="61"/>
      <c r="N1" s="61"/>
      <c r="O1" s="61"/>
      <c r="P1" s="61"/>
      <c r="Q1" s="61"/>
      <c r="R1" s="61"/>
      <c r="S1" s="61"/>
      <c r="T1" s="61"/>
      <c r="U1" s="61"/>
      <c r="V1" s="61"/>
      <c r="W1" s="61"/>
      <c r="X1" s="61"/>
    </row>
    <row r="2" spans="1:25" ht="18.75" customHeight="1">
      <c r="A2" s="658" t="s">
        <v>163</v>
      </c>
      <c r="B2" s="658"/>
      <c r="C2" s="658"/>
      <c r="D2" s="658"/>
      <c r="E2" s="658"/>
      <c r="F2" s="658"/>
      <c r="G2" s="658"/>
      <c r="H2" s="658"/>
      <c r="I2" s="658"/>
      <c r="J2" s="658"/>
      <c r="K2" s="658"/>
      <c r="L2" s="658"/>
      <c r="M2" s="658"/>
      <c r="N2" s="658"/>
      <c r="O2" s="658"/>
      <c r="P2" s="658"/>
      <c r="Q2" s="658"/>
      <c r="R2" s="658"/>
      <c r="S2" s="658"/>
      <c r="T2" s="658"/>
      <c r="U2" s="658"/>
      <c r="V2" s="658"/>
      <c r="W2" s="658"/>
      <c r="X2" s="658"/>
      <c r="Y2" s="62"/>
    </row>
    <row r="3" spans="1:25" ht="18.75" customHeight="1">
      <c r="A3" s="659" t="s">
        <v>1326</v>
      </c>
      <c r="B3" s="659"/>
      <c r="C3" s="659"/>
      <c r="D3" s="659"/>
      <c r="E3" s="659"/>
      <c r="F3" s="659"/>
      <c r="G3" s="659"/>
      <c r="H3" s="659"/>
      <c r="I3" s="659"/>
      <c r="J3" s="659"/>
      <c r="K3" s="659"/>
      <c r="L3" s="659"/>
      <c r="M3" s="659"/>
      <c r="N3" s="659"/>
      <c r="O3" s="659"/>
      <c r="P3" s="659"/>
      <c r="Q3" s="659"/>
      <c r="R3" s="659"/>
      <c r="S3" s="659"/>
      <c r="T3" s="659"/>
      <c r="U3" s="659"/>
      <c r="V3" s="659"/>
      <c r="W3" s="659"/>
      <c r="X3" s="659"/>
      <c r="Y3" s="62"/>
    </row>
    <row r="4" spans="1:25" s="83" customFormat="1" ht="18" customHeight="1">
      <c r="A4" s="642"/>
      <c r="B4" s="64"/>
      <c r="C4" s="254"/>
      <c r="D4" s="64"/>
      <c r="E4" s="64"/>
      <c r="F4" s="240"/>
      <c r="G4" s="148"/>
      <c r="H4" s="148"/>
      <c r="I4" s="148"/>
      <c r="J4" s="254"/>
      <c r="K4" s="65"/>
      <c r="L4" s="65"/>
      <c r="M4" s="65"/>
      <c r="N4" s="65"/>
      <c r="O4" s="65"/>
      <c r="Q4" s="66"/>
      <c r="T4" s="660"/>
      <c r="U4" s="660"/>
      <c r="V4" s="660"/>
      <c r="W4" s="661" t="s">
        <v>296</v>
      </c>
      <c r="X4" s="661"/>
    </row>
    <row r="5" spans="1:25">
      <c r="A5" s="651" t="s">
        <v>468</v>
      </c>
      <c r="B5" s="651" t="s">
        <v>298</v>
      </c>
      <c r="C5" s="651" t="s">
        <v>299</v>
      </c>
      <c r="D5" s="651" t="s">
        <v>118</v>
      </c>
      <c r="E5" s="651" t="s">
        <v>1092</v>
      </c>
      <c r="F5" s="653" t="s">
        <v>502</v>
      </c>
      <c r="G5" s="655" t="s">
        <v>470</v>
      </c>
      <c r="H5" s="656"/>
      <c r="I5" s="656"/>
      <c r="J5" s="656"/>
      <c r="K5" s="656"/>
      <c r="L5" s="656"/>
      <c r="M5" s="656"/>
      <c r="N5" s="656"/>
      <c r="O5" s="656"/>
      <c r="P5" s="656"/>
      <c r="Q5" s="656"/>
      <c r="R5" s="656"/>
      <c r="S5" s="656"/>
      <c r="T5" s="656"/>
      <c r="U5" s="656"/>
      <c r="V5" s="656"/>
      <c r="W5" s="656"/>
      <c r="X5" s="657"/>
      <c r="Y5" s="62"/>
    </row>
    <row r="6" spans="1:25" ht="31.5">
      <c r="A6" s="652"/>
      <c r="B6" s="652"/>
      <c r="C6" s="652"/>
      <c r="D6" s="652"/>
      <c r="E6" s="652"/>
      <c r="F6" s="654"/>
      <c r="G6" s="93" t="s">
        <v>1793</v>
      </c>
      <c r="H6" s="93" t="s">
        <v>1794</v>
      </c>
      <c r="I6" s="93" t="s">
        <v>1795</v>
      </c>
      <c r="J6" s="93" t="s">
        <v>1796</v>
      </c>
      <c r="K6" s="93" t="s">
        <v>1797</v>
      </c>
      <c r="L6" s="93" t="s">
        <v>1798</v>
      </c>
      <c r="M6" s="93" t="s">
        <v>1799</v>
      </c>
      <c r="N6" s="93" t="s">
        <v>1800</v>
      </c>
      <c r="O6" s="93" t="s">
        <v>1801</v>
      </c>
      <c r="P6" s="93" t="s">
        <v>153</v>
      </c>
      <c r="Q6" s="93" t="s">
        <v>154</v>
      </c>
      <c r="R6" s="93" t="s">
        <v>155</v>
      </c>
      <c r="S6" s="93" t="s">
        <v>156</v>
      </c>
      <c r="T6" s="93" t="s">
        <v>157</v>
      </c>
      <c r="U6" s="93" t="s">
        <v>158</v>
      </c>
      <c r="V6" s="93" t="s">
        <v>159</v>
      </c>
      <c r="W6" s="93" t="s">
        <v>160</v>
      </c>
      <c r="X6" s="93" t="s">
        <v>161</v>
      </c>
    </row>
    <row r="7" spans="1:25" s="329" customFormat="1" ht="17.25" customHeight="1">
      <c r="A7" s="328">
        <v>-1</v>
      </c>
      <c r="B7" s="328">
        <v>-2</v>
      </c>
      <c r="C7" s="328">
        <v>-3</v>
      </c>
      <c r="D7" s="328">
        <v>-4</v>
      </c>
      <c r="E7" s="328">
        <v>-5</v>
      </c>
      <c r="F7" s="328" t="s">
        <v>117</v>
      </c>
      <c r="G7" s="328">
        <v>-7</v>
      </c>
      <c r="H7" s="328">
        <v>-8</v>
      </c>
      <c r="I7" s="328">
        <v>-9</v>
      </c>
      <c r="J7" s="328">
        <v>-10</v>
      </c>
      <c r="K7" s="328">
        <v>-11</v>
      </c>
      <c r="L7" s="328">
        <v>-12</v>
      </c>
      <c r="M7" s="328">
        <v>-13</v>
      </c>
      <c r="N7" s="328">
        <v>-14</v>
      </c>
      <c r="O7" s="328">
        <v>-15</v>
      </c>
      <c r="P7" s="328">
        <v>-16</v>
      </c>
      <c r="Q7" s="328">
        <v>-17</v>
      </c>
      <c r="R7" s="328">
        <v>-18</v>
      </c>
      <c r="S7" s="328">
        <v>-19</v>
      </c>
      <c r="T7" s="328">
        <v>-20</v>
      </c>
      <c r="U7" s="328">
        <v>-21</v>
      </c>
      <c r="V7" s="328">
        <v>-22</v>
      </c>
      <c r="W7" s="328">
        <v>-23</v>
      </c>
      <c r="X7" s="328">
        <v>-24</v>
      </c>
    </row>
    <row r="8" spans="1:25" s="84" customFormat="1">
      <c r="A8" s="68"/>
      <c r="B8" s="68" t="s">
        <v>472</v>
      </c>
      <c r="C8" s="68"/>
      <c r="D8" s="301">
        <v>90054.7</v>
      </c>
      <c r="E8" s="301">
        <f>F8-D8</f>
        <v>-0.10999999998603016</v>
      </c>
      <c r="F8" s="299">
        <f t="shared" ref="F8:X8" si="0">SUM(F9,F19,F57)</f>
        <v>90054.590000000011</v>
      </c>
      <c r="G8" s="299">
        <f t="shared" si="0"/>
        <v>3277.4100000000003</v>
      </c>
      <c r="H8" s="299">
        <f t="shared" si="0"/>
        <v>1427.8700000000001</v>
      </c>
      <c r="I8" s="299">
        <f t="shared" si="0"/>
        <v>2857.0099999999998</v>
      </c>
      <c r="J8" s="299">
        <f t="shared" si="0"/>
        <v>5288.26</v>
      </c>
      <c r="K8" s="299">
        <f t="shared" si="0"/>
        <v>2676.75</v>
      </c>
      <c r="L8" s="299">
        <f t="shared" si="0"/>
        <v>3399.7799999999997</v>
      </c>
      <c r="M8" s="299">
        <f t="shared" si="0"/>
        <v>4065.85</v>
      </c>
      <c r="N8" s="299">
        <f t="shared" si="0"/>
        <v>6439.83</v>
      </c>
      <c r="O8" s="299">
        <f t="shared" si="0"/>
        <v>3180.6</v>
      </c>
      <c r="P8" s="299">
        <f t="shared" si="0"/>
        <v>2874.06</v>
      </c>
      <c r="Q8" s="299">
        <f t="shared" si="0"/>
        <v>8863.8100000000013</v>
      </c>
      <c r="R8" s="299">
        <f t="shared" si="0"/>
        <v>5056.82</v>
      </c>
      <c r="S8" s="299">
        <f t="shared" si="0"/>
        <v>7495.84</v>
      </c>
      <c r="T8" s="299">
        <f t="shared" si="0"/>
        <v>2370.6900000000005</v>
      </c>
      <c r="U8" s="299">
        <f t="shared" si="0"/>
        <v>12904.750000000002</v>
      </c>
      <c r="V8" s="299">
        <f t="shared" si="0"/>
        <v>9352.44</v>
      </c>
      <c r="W8" s="299">
        <f t="shared" si="0"/>
        <v>2160.27</v>
      </c>
      <c r="X8" s="299">
        <f t="shared" si="0"/>
        <v>6362.55</v>
      </c>
    </row>
    <row r="9" spans="1:25" s="84" customFormat="1" ht="15" customHeight="1">
      <c r="A9" s="75">
        <v>1</v>
      </c>
      <c r="B9" s="269" t="s">
        <v>473</v>
      </c>
      <c r="C9" s="270" t="s">
        <v>302</v>
      </c>
      <c r="D9" s="301">
        <v>83571.399999999994</v>
      </c>
      <c r="E9" s="301">
        <f t="shared" ref="E9:E57" si="1">F9-D9</f>
        <v>-166.90499999998428</v>
      </c>
      <c r="F9" s="299">
        <f>SUM(F10,F12:F18)</f>
        <v>83404.49500000001</v>
      </c>
      <c r="G9" s="299">
        <f t="shared" ref="G9:X9" si="2">SUM(G10,G12:G18)</f>
        <v>2778.2350000000001</v>
      </c>
      <c r="H9" s="299">
        <f t="shared" si="2"/>
        <v>1282.68</v>
      </c>
      <c r="I9" s="299">
        <f t="shared" si="2"/>
        <v>2708.64</v>
      </c>
      <c r="J9" s="299">
        <f t="shared" si="2"/>
        <v>4774.92</v>
      </c>
      <c r="K9" s="299">
        <f t="shared" si="2"/>
        <v>2357.8000000000002</v>
      </c>
      <c r="L9" s="299">
        <f t="shared" si="2"/>
        <v>2940.99</v>
      </c>
      <c r="M9" s="299">
        <f t="shared" si="2"/>
        <v>3530.52</v>
      </c>
      <c r="N9" s="299">
        <f t="shared" si="2"/>
        <v>6203.05</v>
      </c>
      <c r="O9" s="299">
        <f t="shared" si="2"/>
        <v>2972.97</v>
      </c>
      <c r="P9" s="299">
        <f t="shared" si="2"/>
        <v>2654.12</v>
      </c>
      <c r="Q9" s="299">
        <f t="shared" si="2"/>
        <v>8494.7200000000012</v>
      </c>
      <c r="R9" s="299">
        <f t="shared" si="2"/>
        <v>4408.17</v>
      </c>
      <c r="S9" s="299">
        <f t="shared" si="2"/>
        <v>7111.6500000000005</v>
      </c>
      <c r="T9" s="299">
        <f t="shared" si="2"/>
        <v>2160.2500000000005</v>
      </c>
      <c r="U9" s="299">
        <f t="shared" si="2"/>
        <v>12634.300000000001</v>
      </c>
      <c r="V9" s="299">
        <f t="shared" si="2"/>
        <v>8667.5399999999991</v>
      </c>
      <c r="W9" s="299">
        <f t="shared" si="2"/>
        <v>1775.17</v>
      </c>
      <c r="X9" s="299">
        <f t="shared" si="2"/>
        <v>5948.77</v>
      </c>
    </row>
    <row r="10" spans="1:25" ht="15" customHeight="1">
      <c r="A10" s="256" t="s">
        <v>367</v>
      </c>
      <c r="B10" s="71" t="s">
        <v>474</v>
      </c>
      <c r="C10" s="72" t="s">
        <v>303</v>
      </c>
      <c r="D10" s="300">
        <v>3597.7</v>
      </c>
      <c r="E10" s="300">
        <f t="shared" si="1"/>
        <v>73.730000000000018</v>
      </c>
      <c r="F10" s="300">
        <f t="shared" ref="F10:F18" si="3">SUM(G10:X10)</f>
        <v>3671.43</v>
      </c>
      <c r="G10" s="300">
        <f ca="1">SUM('1.TT_TYEN'!$G$61:$H$61)</f>
        <v>115.83999999999999</v>
      </c>
      <c r="H10" s="300">
        <f ca="1">SUM('2.N_MUC'!$G$61:$H$61)</f>
        <v>176.66</v>
      </c>
      <c r="I10" s="300">
        <f ca="1">SUM('3.B_COC'!$G$61:$H$61)</f>
        <v>147.04999999999998</v>
      </c>
      <c r="J10" s="300">
        <f ca="1">SUM('4.T_LONG'!$G$61:$H$61)</f>
        <v>263.89</v>
      </c>
      <c r="K10" s="300">
        <f ca="1">SUM('5.BI_XA'!$G$61:$H$61)</f>
        <v>185.70000000000002</v>
      </c>
      <c r="L10" s="300">
        <f ca="1">SUM('6.T_HOA'!$G$61:$H$61)</f>
        <v>227.41</v>
      </c>
      <c r="M10" s="300">
        <f ca="1">SUM('7.T_SON'!$G$61:$H$61)</f>
        <v>262.89</v>
      </c>
      <c r="N10" s="300">
        <f ca="1">SUM('8.M_HUONG'!$G$61:$H$61)</f>
        <v>373.87</v>
      </c>
      <c r="O10" s="300">
        <f ca="1">SUM('9.M_DAN'!$G$61:$H$61)</f>
        <v>136.07</v>
      </c>
      <c r="P10" s="300">
        <f ca="1">SUM('10.M_KHUONG'!$G$61:$H$61)</f>
        <v>87.109999999999985</v>
      </c>
      <c r="Q10" s="300">
        <f ca="1">SUM('11.P_LUU'!$G$61:$H$61)</f>
        <v>327.59999999999997</v>
      </c>
      <c r="R10" s="300">
        <f ca="1">SUM('12.T_THANH'!$G$61:$H$61)</f>
        <v>215.05</v>
      </c>
      <c r="S10" s="300">
        <f ca="1">SUM('13.Y_THUAN'!$G$61:$H$61)</f>
        <v>158.69</v>
      </c>
      <c r="T10" s="300">
        <f ca="1">SUM('14.BA_XA'!$G$61:$H$61)</f>
        <v>120.16000000000001</v>
      </c>
      <c r="U10" s="300">
        <f ca="1">SUM('15.Y_LAM'!$G$61:$H$61)</f>
        <v>87.52000000000001</v>
      </c>
      <c r="V10" s="300">
        <f ca="1">SUM('16.Y_PHU'!$G$61:$H$61)</f>
        <v>196.43</v>
      </c>
      <c r="W10" s="300">
        <f ca="1">SUM('17.D_NINH'!$G$61:$H$61)</f>
        <v>271.13</v>
      </c>
      <c r="X10" s="300">
        <f ca="1">SUM('18.H_DUC'!$G$61:$H$61)</f>
        <v>318.35999999999996</v>
      </c>
    </row>
    <row r="11" spans="1:25" ht="15" customHeight="1">
      <c r="A11" s="256"/>
      <c r="B11" s="71" t="s">
        <v>475</v>
      </c>
      <c r="C11" s="72" t="s">
        <v>304</v>
      </c>
      <c r="D11" s="300">
        <v>3039.1</v>
      </c>
      <c r="E11" s="300">
        <f t="shared" si="1"/>
        <v>-14.230000000000473</v>
      </c>
      <c r="F11" s="300">
        <f t="shared" si="3"/>
        <v>3024.8699999999994</v>
      </c>
      <c r="G11" s="300">
        <f ca="1">'1.TT_TYEN'!G61</f>
        <v>115.35</v>
      </c>
      <c r="H11" s="300">
        <f ca="1">'2.N_MUC'!G61</f>
        <v>148.54</v>
      </c>
      <c r="I11" s="300">
        <f ca="1">'3.B_COC'!G61</f>
        <v>114.41999999999999</v>
      </c>
      <c r="J11" s="300">
        <f ca="1">'4.T_LONG'!G61</f>
        <v>201.07</v>
      </c>
      <c r="K11" s="300">
        <f ca="1">'5.BI_XA'!G61</f>
        <v>139.58000000000001</v>
      </c>
      <c r="L11" s="300">
        <f ca="1">'6.T_HOA'!G61</f>
        <v>139.60999999999999</v>
      </c>
      <c r="M11" s="300">
        <f ca="1">'7.T_SON'!G61</f>
        <v>249.92000000000002</v>
      </c>
      <c r="N11" s="300">
        <f ca="1">'8.M_HUONG'!G61</f>
        <v>362.65000000000003</v>
      </c>
      <c r="O11" s="300">
        <f ca="1">'9.M_DAN'!G61</f>
        <v>119.07</v>
      </c>
      <c r="P11" s="300">
        <f ca="1">'10.M_KHUONG'!G61</f>
        <v>74.559999999999988</v>
      </c>
      <c r="Q11" s="300">
        <f ca="1">'11.P_LUU'!G61</f>
        <v>287.27</v>
      </c>
      <c r="R11" s="300">
        <f ca="1">'12.T_THANH'!G61</f>
        <v>192.19</v>
      </c>
      <c r="S11" s="300">
        <f ca="1">'13.Y_THUAN'!G61</f>
        <v>104.44</v>
      </c>
      <c r="T11" s="300">
        <f ca="1">'14.BA_XA'!G61</f>
        <v>87.54</v>
      </c>
      <c r="U11" s="300">
        <f ca="1">'15.Y_LAM'!G61</f>
        <v>82.740000000000009</v>
      </c>
      <c r="V11" s="300">
        <f ca="1">'16.Y_PHU'!G61</f>
        <v>163.22</v>
      </c>
      <c r="W11" s="300">
        <f ca="1">'17.D_NINH'!G61</f>
        <v>168.79</v>
      </c>
      <c r="X11" s="300">
        <f ca="1">'18.H_DUC'!G61</f>
        <v>273.90999999999997</v>
      </c>
    </row>
    <row r="12" spans="1:25" ht="15" customHeight="1">
      <c r="A12" s="256" t="s">
        <v>375</v>
      </c>
      <c r="B12" s="71" t="s">
        <v>476</v>
      </c>
      <c r="C12" s="72" t="s">
        <v>307</v>
      </c>
      <c r="D12" s="300">
        <v>3136.7</v>
      </c>
      <c r="E12" s="300">
        <f t="shared" si="1"/>
        <v>-121.77999999999975</v>
      </c>
      <c r="F12" s="300">
        <f t="shared" si="3"/>
        <v>3014.92</v>
      </c>
      <c r="G12" s="300">
        <f ca="1">'1.TT_TYEN'!$J$61</f>
        <v>3.6999999999999957</v>
      </c>
      <c r="H12" s="300">
        <f ca="1">'2.N_MUC'!$J$61</f>
        <v>56.660000000000004</v>
      </c>
      <c r="I12" s="300">
        <f ca="1">'3.B_COC'!$J$61</f>
        <v>55.730000000000004</v>
      </c>
      <c r="J12" s="300">
        <f ca="1">'4.T_LONG'!$J$61</f>
        <v>79.05</v>
      </c>
      <c r="K12" s="300">
        <f ca="1">'5.BI_XA'!$J$61</f>
        <v>339.96</v>
      </c>
      <c r="L12" s="300">
        <f ca="1">'6.T_HOA'!$J$61</f>
        <v>210.62</v>
      </c>
      <c r="M12" s="300">
        <f ca="1">'7.T_SON'!$J$61</f>
        <v>162.35999999999999</v>
      </c>
      <c r="N12" s="300">
        <f ca="1">'8.M_HUONG'!$J$61</f>
        <v>174.8</v>
      </c>
      <c r="O12" s="300">
        <f ca="1">'9.M_DAN'!$J$61</f>
        <v>181.49</v>
      </c>
      <c r="P12" s="300">
        <f ca="1">'10.M_KHUONG'!$J$61</f>
        <v>197.62</v>
      </c>
      <c r="Q12" s="300">
        <f ca="1">'11.P_LUU'!$J$61</f>
        <v>215.42000000000002</v>
      </c>
      <c r="R12" s="300">
        <f ca="1">'12.T_THANH'!$J$61</f>
        <v>488.32</v>
      </c>
      <c r="S12" s="300">
        <f ca="1">'13.Y_THUAN'!$J$61</f>
        <v>87.679999999999993</v>
      </c>
      <c r="T12" s="300">
        <f ca="1">'14.BA_XA'!$J$61</f>
        <v>323.24</v>
      </c>
      <c r="U12" s="300">
        <f ca="1">'15.Y_LAM'!$J$61</f>
        <v>78.28</v>
      </c>
      <c r="V12" s="300">
        <f ca="1">'16.Y_PHU'!$J$61</f>
        <v>52.84</v>
      </c>
      <c r="W12" s="300">
        <f ca="1">'17.D_NINH'!$J$61</f>
        <v>49.41</v>
      </c>
      <c r="X12" s="300">
        <f ca="1">'18.H_DUC'!$J$61</f>
        <v>257.74</v>
      </c>
    </row>
    <row r="13" spans="1:25" ht="15" customHeight="1">
      <c r="A13" s="256" t="s">
        <v>377</v>
      </c>
      <c r="B13" s="71" t="s">
        <v>378</v>
      </c>
      <c r="C13" s="72" t="s">
        <v>308</v>
      </c>
      <c r="D13" s="300">
        <v>15165</v>
      </c>
      <c r="E13" s="300">
        <f t="shared" si="1"/>
        <v>81.214999999998327</v>
      </c>
      <c r="F13" s="300">
        <f t="shared" si="3"/>
        <v>15246.214999999998</v>
      </c>
      <c r="G13" s="300">
        <f ca="1">'1.TT_TYEN'!$K$61</f>
        <v>788.99499999999989</v>
      </c>
      <c r="H13" s="300">
        <f ca="1">'2.N_MUC'!$K$61</f>
        <v>255.6</v>
      </c>
      <c r="I13" s="300">
        <f ca="1">'3.B_COC'!$K$61</f>
        <v>391.82</v>
      </c>
      <c r="J13" s="300">
        <f ca="1">'4.T_LONG'!$K$61</f>
        <v>418.37</v>
      </c>
      <c r="K13" s="300">
        <f ca="1">'5.BI_XA'!$K$61</f>
        <v>351.81</v>
      </c>
      <c r="L13" s="300">
        <f ca="1">'6.T_HOA'!$K$61</f>
        <v>683.71</v>
      </c>
      <c r="M13" s="300">
        <f ca="1">'7.T_SON'!$K$61</f>
        <v>696.37</v>
      </c>
      <c r="N13" s="300">
        <f ca="1">'8.M_HUONG'!$K$61</f>
        <v>520.73</v>
      </c>
      <c r="O13" s="300">
        <f ca="1">'9.M_DAN'!$K$61</f>
        <v>973.75</v>
      </c>
      <c r="P13" s="300">
        <f ca="1">'10.M_KHUONG'!$K$61</f>
        <v>1082.83</v>
      </c>
      <c r="Q13" s="300">
        <f ca="1">'11.P_LUU'!$K$61</f>
        <v>2588.23</v>
      </c>
      <c r="R13" s="300">
        <f ca="1">'12.T_THANH'!$K$61</f>
        <v>1367.73</v>
      </c>
      <c r="S13" s="300">
        <f ca="1">'13.Y_THUAN'!$K$61</f>
        <v>1418.95</v>
      </c>
      <c r="T13" s="300">
        <f ca="1">'14.BA_XA'!$K$61</f>
        <v>598.55999999999995</v>
      </c>
      <c r="U13" s="300">
        <f ca="1">'15.Y_LAM'!$K$61</f>
        <v>833.13</v>
      </c>
      <c r="V13" s="300">
        <f ca="1">'16.Y_PHU'!$K$61</f>
        <v>1227.46</v>
      </c>
      <c r="W13" s="300">
        <f ca="1">'17.D_NINH'!$K$61</f>
        <v>729.80000000000007</v>
      </c>
      <c r="X13" s="300">
        <f ca="1">'18.H_DUC'!$K$61</f>
        <v>318.37</v>
      </c>
    </row>
    <row r="14" spans="1:25" ht="15" customHeight="1">
      <c r="A14" s="256" t="s">
        <v>379</v>
      </c>
      <c r="B14" s="71" t="s">
        <v>380</v>
      </c>
      <c r="C14" s="72" t="s">
        <v>309</v>
      </c>
      <c r="D14" s="300">
        <v>8780.6</v>
      </c>
      <c r="E14" s="300">
        <f t="shared" si="1"/>
        <v>7.6499999999996362</v>
      </c>
      <c r="F14" s="300">
        <f t="shared" si="3"/>
        <v>8788.25</v>
      </c>
      <c r="G14" s="300">
        <f ca="1">'1.TT_TYEN'!$L$61</f>
        <v>0</v>
      </c>
      <c r="H14" s="300">
        <f ca="1">'2.N_MUC'!$L$61</f>
        <v>0</v>
      </c>
      <c r="I14" s="300">
        <f ca="1">'3.B_COC'!$L$61</f>
        <v>48.74</v>
      </c>
      <c r="J14" s="300">
        <f ca="1">'4.T_LONG'!$L$61</f>
        <v>298.16000000000003</v>
      </c>
      <c r="K14" s="300">
        <f ca="1">'5.BI_XA'!$L$61</f>
        <v>160.27000000000001</v>
      </c>
      <c r="L14" s="300">
        <f ca="1">'6.T_HOA'!$L$61</f>
        <v>0</v>
      </c>
      <c r="M14" s="300">
        <f ca="1">'7.T_SON'!$L$61</f>
        <v>0</v>
      </c>
      <c r="N14" s="300">
        <f ca="1">'8.M_HUONG'!$L$61</f>
        <v>1479.4</v>
      </c>
      <c r="O14" s="300">
        <f ca="1">'9.M_DAN'!$L$61</f>
        <v>514.30999999999995</v>
      </c>
      <c r="P14" s="300">
        <f ca="1">'10.M_KHUONG'!$L$61</f>
        <v>598.01</v>
      </c>
      <c r="Q14" s="300">
        <f ca="1">'11.P_LUU'!$L$61</f>
        <v>987.5</v>
      </c>
      <c r="R14" s="300">
        <f ca="1">'12.T_THANH'!$L$61</f>
        <v>0</v>
      </c>
      <c r="S14" s="300">
        <f ca="1">'13.Y_THUAN'!$L$61</f>
        <v>0</v>
      </c>
      <c r="T14" s="300">
        <f ca="1">'14.BA_XA'!$L$61</f>
        <v>0</v>
      </c>
      <c r="U14" s="300">
        <f ca="1">'15.Y_LAM'!$L$61</f>
        <v>3098.94</v>
      </c>
      <c r="V14" s="300">
        <f ca="1">'16.Y_PHU'!$L$61</f>
        <v>1095.6299999999999</v>
      </c>
      <c r="W14" s="300">
        <f ca="1">'17.D_NINH'!$L$61</f>
        <v>0</v>
      </c>
      <c r="X14" s="300">
        <f ca="1">'18.H_DUC'!$L$61</f>
        <v>507.29</v>
      </c>
    </row>
    <row r="15" spans="1:25" ht="15" customHeight="1">
      <c r="A15" s="256" t="s">
        <v>381</v>
      </c>
      <c r="B15" s="71" t="s">
        <v>382</v>
      </c>
      <c r="C15" s="72" t="s">
        <v>310</v>
      </c>
      <c r="D15" s="300">
        <v>5551.6</v>
      </c>
      <c r="E15" s="300">
        <f t="shared" si="1"/>
        <v>7.4599999999991269</v>
      </c>
      <c r="F15" s="300">
        <f t="shared" si="3"/>
        <v>5559.0599999999995</v>
      </c>
      <c r="G15" s="300">
        <f ca="1">'1.TT_TYEN'!$M$61</f>
        <v>0</v>
      </c>
      <c r="H15" s="300">
        <f ca="1">'2.N_MUC'!$M$61</f>
        <v>0</v>
      </c>
      <c r="I15" s="300">
        <f ca="1">'3.B_COC'!$M$61</f>
        <v>0</v>
      </c>
      <c r="J15" s="300">
        <f ca="1">'4.T_LONG'!$M$61</f>
        <v>0</v>
      </c>
      <c r="K15" s="300">
        <f ca="1">'5.BI_XA'!$M$61</f>
        <v>0</v>
      </c>
      <c r="L15" s="300">
        <f ca="1">'6.T_HOA'!$M$61</f>
        <v>0</v>
      </c>
      <c r="M15" s="300">
        <f ca="1">'7.T_SON'!$M$61</f>
        <v>0</v>
      </c>
      <c r="N15" s="300">
        <f ca="1">'8.M_HUONG'!$M$61</f>
        <v>0</v>
      </c>
      <c r="O15" s="300">
        <f ca="1">'9.M_DAN'!$M$61</f>
        <v>0</v>
      </c>
      <c r="P15" s="300">
        <f ca="1">'10.M_KHUONG'!$M$61</f>
        <v>0</v>
      </c>
      <c r="Q15" s="300">
        <f ca="1">'11.P_LUU'!$M$61</f>
        <v>2062.7000000000003</v>
      </c>
      <c r="R15" s="300">
        <f ca="1">'12.T_THANH'!$M$61</f>
        <v>0</v>
      </c>
      <c r="S15" s="300">
        <f ca="1">'13.Y_THUAN'!$M$61</f>
        <v>3496.3599999999997</v>
      </c>
      <c r="T15" s="300">
        <f ca="1">'14.BA_XA'!$M$61</f>
        <v>0</v>
      </c>
      <c r="U15" s="300">
        <f ca="1">'15.Y_LAM'!$M$61</f>
        <v>0</v>
      </c>
      <c r="V15" s="300">
        <f ca="1">'16.Y_PHU'!$M$61</f>
        <v>0</v>
      </c>
      <c r="W15" s="300">
        <f ca="1">'17.D_NINH'!$M$61</f>
        <v>0</v>
      </c>
      <c r="X15" s="300">
        <f ca="1">'18.H_DUC'!$M$61</f>
        <v>0</v>
      </c>
    </row>
    <row r="16" spans="1:25" ht="15" customHeight="1">
      <c r="A16" s="256" t="s">
        <v>383</v>
      </c>
      <c r="B16" s="71" t="s">
        <v>384</v>
      </c>
      <c r="C16" s="72" t="s">
        <v>311</v>
      </c>
      <c r="D16" s="300">
        <v>46625.5</v>
      </c>
      <c r="E16" s="300">
        <f t="shared" si="1"/>
        <v>-301.45999999999185</v>
      </c>
      <c r="F16" s="300">
        <f t="shared" si="3"/>
        <v>46324.040000000008</v>
      </c>
      <c r="G16" s="300">
        <f ca="1">'1.TT_TYEN'!$N$61</f>
        <v>1777.93</v>
      </c>
      <c r="H16" s="300">
        <f ca="1">'2.N_MUC'!$N$61</f>
        <v>757.15</v>
      </c>
      <c r="I16" s="300">
        <f ca="1">'3.B_COC'!$N$61</f>
        <v>2018.4500000000003</v>
      </c>
      <c r="J16" s="300">
        <f ca="1">'4.T_LONG'!$N$61</f>
        <v>3672.96</v>
      </c>
      <c r="K16" s="300">
        <f ca="1">'5.BI_XA'!$N$61</f>
        <v>1301.26</v>
      </c>
      <c r="L16" s="300">
        <f ca="1">'6.T_HOA'!$N$61</f>
        <v>1756.28</v>
      </c>
      <c r="M16" s="300">
        <f ca="1">'7.T_SON'!$N$61</f>
        <v>2329.1</v>
      </c>
      <c r="N16" s="300">
        <f ca="1">'8.M_HUONG'!$N$61</f>
        <v>3625.87</v>
      </c>
      <c r="O16" s="300">
        <f ca="1">'9.M_DAN'!$N$61</f>
        <v>1139.78</v>
      </c>
      <c r="P16" s="300">
        <f ca="1">'10.M_KHUONG'!$N$61</f>
        <v>677.83</v>
      </c>
      <c r="Q16" s="300">
        <f ca="1">'11.P_LUU'!$N$61</f>
        <v>2272.7200000000003</v>
      </c>
      <c r="R16" s="300">
        <f ca="1">'12.T_THANH'!$N$61</f>
        <v>2287.58</v>
      </c>
      <c r="S16" s="300">
        <f ca="1">'13.Y_THUAN'!$N$61</f>
        <v>1899.12</v>
      </c>
      <c r="T16" s="300">
        <f ca="1">'14.BA_XA'!$N$61</f>
        <v>1066.22</v>
      </c>
      <c r="U16" s="300">
        <f ca="1">'15.Y_LAM'!$N$61</f>
        <v>8512.15</v>
      </c>
      <c r="V16" s="300">
        <f ca="1">'16.Y_PHU'!$N$61</f>
        <v>6054.26</v>
      </c>
      <c r="W16" s="300">
        <f ca="1">'17.D_NINH'!$N$61</f>
        <v>676.3</v>
      </c>
      <c r="X16" s="300">
        <f ca="1">'18.H_DUC'!$N$61</f>
        <v>4499.08</v>
      </c>
    </row>
    <row r="17" spans="1:24" ht="15" customHeight="1">
      <c r="A17" s="256" t="s">
        <v>385</v>
      </c>
      <c r="B17" s="71" t="s">
        <v>386</v>
      </c>
      <c r="C17" s="72" t="s">
        <v>312</v>
      </c>
      <c r="D17" s="300">
        <v>693.5</v>
      </c>
      <c r="E17" s="300">
        <f t="shared" si="1"/>
        <v>37.719999999999914</v>
      </c>
      <c r="F17" s="300">
        <f t="shared" si="3"/>
        <v>731.21999999999991</v>
      </c>
      <c r="G17" s="300">
        <f ca="1">'1.TT_TYEN'!$O$61</f>
        <v>91.77</v>
      </c>
      <c r="H17" s="300">
        <f ca="1">'2.N_MUC'!$O$61</f>
        <v>25.669999999999998</v>
      </c>
      <c r="I17" s="300">
        <f ca="1">'3.B_COC'!$O$61</f>
        <v>38.43</v>
      </c>
      <c r="J17" s="300">
        <f ca="1">'4.T_LONG'!$O$61</f>
        <v>42.489999999999995</v>
      </c>
      <c r="K17" s="300">
        <f ca="1">'5.BI_XA'!$O$61</f>
        <v>13.8</v>
      </c>
      <c r="L17" s="300">
        <f ca="1">'6.T_HOA'!$O$61</f>
        <v>55.97</v>
      </c>
      <c r="M17" s="300">
        <f ca="1">'7.T_SON'!$O$61</f>
        <v>79.800000000000011</v>
      </c>
      <c r="N17" s="300">
        <f ca="1">'8.M_HUONG'!$O$61</f>
        <v>25.38</v>
      </c>
      <c r="O17" s="300">
        <f ca="1">'9.M_DAN'!$O$61</f>
        <v>27.569999999999997</v>
      </c>
      <c r="P17" s="300">
        <f ca="1">'10.M_KHUONG'!$O$61</f>
        <v>10.719999999999999</v>
      </c>
      <c r="Q17" s="300">
        <f ca="1">'11.P_LUU'!$O$61</f>
        <v>40.549999999999997</v>
      </c>
      <c r="R17" s="300">
        <f ca="1">'12.T_THANH'!$O$61</f>
        <v>31.49</v>
      </c>
      <c r="S17" s="300">
        <f ca="1">'13.Y_THUAN'!$O$61</f>
        <v>50.85</v>
      </c>
      <c r="T17" s="300">
        <f ca="1">'14.BA_XA'!$O$61</f>
        <v>52.07</v>
      </c>
      <c r="U17" s="300">
        <f ca="1">'15.Y_LAM'!$O$61</f>
        <v>19.28</v>
      </c>
      <c r="V17" s="300">
        <f ca="1">'16.Y_PHU'!$O$61</f>
        <v>33.92</v>
      </c>
      <c r="W17" s="300">
        <f ca="1">'17.D_NINH'!$O$61</f>
        <v>48.53</v>
      </c>
      <c r="X17" s="300">
        <f ca="1">'18.H_DUC'!$O$61</f>
        <v>42.93</v>
      </c>
    </row>
    <row r="18" spans="1:24" ht="15" customHeight="1">
      <c r="A18" s="256" t="s">
        <v>387</v>
      </c>
      <c r="B18" s="71" t="s">
        <v>388</v>
      </c>
      <c r="C18" s="72" t="s">
        <v>313</v>
      </c>
      <c r="D18" s="300">
        <v>20.8</v>
      </c>
      <c r="E18" s="300">
        <f t="shared" si="1"/>
        <v>48.56</v>
      </c>
      <c r="F18" s="300">
        <f t="shared" si="3"/>
        <v>69.36</v>
      </c>
      <c r="G18" s="300">
        <f ca="1">'1.TT_TYEN'!$P$61</f>
        <v>0</v>
      </c>
      <c r="H18" s="300">
        <f ca="1">'2.N_MUC'!$P$61</f>
        <v>10.94</v>
      </c>
      <c r="I18" s="300">
        <f ca="1">'3.B_COC'!$P$61</f>
        <v>8.42</v>
      </c>
      <c r="J18" s="300">
        <f ca="1">'4.T_LONG'!$P$61</f>
        <v>0</v>
      </c>
      <c r="K18" s="300">
        <f ca="1">'5.BI_XA'!$P$61</f>
        <v>5</v>
      </c>
      <c r="L18" s="300">
        <f ca="1">'6.T_HOA'!$P$61</f>
        <v>7</v>
      </c>
      <c r="M18" s="300">
        <f ca="1">'7.T_SON'!$P$61</f>
        <v>0</v>
      </c>
      <c r="N18" s="300">
        <f ca="1">'8.M_HUONG'!$P$61</f>
        <v>3</v>
      </c>
      <c r="O18" s="300">
        <f ca="1">'9.M_DAN'!$P$61</f>
        <v>0</v>
      </c>
      <c r="P18" s="300">
        <f ca="1">'10.M_KHUONG'!$P$61</f>
        <v>0</v>
      </c>
      <c r="Q18" s="300">
        <f ca="1">'11.P_LUU'!$P$61</f>
        <v>0</v>
      </c>
      <c r="R18" s="300">
        <f ca="1">'12.T_THANH'!$P$61</f>
        <v>18</v>
      </c>
      <c r="S18" s="300">
        <f ca="1">'13.Y_THUAN'!$P$61</f>
        <v>0</v>
      </c>
      <c r="T18" s="300">
        <f ca="1">'14.BA_XA'!$P$61</f>
        <v>0</v>
      </c>
      <c r="U18" s="300">
        <f ca="1">'15.Y_LAM'!$P$61</f>
        <v>5</v>
      </c>
      <c r="V18" s="300">
        <f ca="1">'16.Y_PHU'!$P$61</f>
        <v>7</v>
      </c>
      <c r="W18" s="300">
        <f ca="1">'17.D_NINH'!$P$61</f>
        <v>0</v>
      </c>
      <c r="X18" s="300">
        <f ca="1">'18.H_DUC'!$P$61</f>
        <v>5</v>
      </c>
    </row>
    <row r="19" spans="1:24" s="84" customFormat="1" ht="15" customHeight="1">
      <c r="A19" s="75">
        <v>2</v>
      </c>
      <c r="B19" s="269" t="s">
        <v>477</v>
      </c>
      <c r="C19" s="270" t="s">
        <v>314</v>
      </c>
      <c r="D19" s="301">
        <v>6128.5</v>
      </c>
      <c r="E19" s="301">
        <f t="shared" si="1"/>
        <v>122.95499999999993</v>
      </c>
      <c r="F19" s="299">
        <f>SUM(F20:F28,F40:F56)</f>
        <v>6251.4549999999999</v>
      </c>
      <c r="G19" s="299">
        <f t="shared" ref="G19:X19" si="4">SUM(G20:G28,G40:G56)</f>
        <v>488.625</v>
      </c>
      <c r="H19" s="299">
        <f t="shared" si="4"/>
        <v>142.9</v>
      </c>
      <c r="I19" s="299">
        <f t="shared" si="4"/>
        <v>146.51</v>
      </c>
      <c r="J19" s="299">
        <f t="shared" si="4"/>
        <v>513.33999999999992</v>
      </c>
      <c r="K19" s="299">
        <f t="shared" si="4"/>
        <v>312.90999999999997</v>
      </c>
      <c r="L19" s="299">
        <f t="shared" si="4"/>
        <v>426.65999999999997</v>
      </c>
      <c r="M19" s="299">
        <f t="shared" si="4"/>
        <v>535.32999999999993</v>
      </c>
      <c r="N19" s="299">
        <f t="shared" si="4"/>
        <v>236.78000000000003</v>
      </c>
      <c r="O19" s="299">
        <f t="shared" si="4"/>
        <v>197.92</v>
      </c>
      <c r="P19" s="299">
        <f t="shared" si="4"/>
        <v>176.16</v>
      </c>
      <c r="Q19" s="299">
        <f t="shared" si="4"/>
        <v>369.09000000000003</v>
      </c>
      <c r="R19" s="299">
        <f t="shared" si="4"/>
        <v>589.71</v>
      </c>
      <c r="S19" s="299">
        <f t="shared" si="4"/>
        <v>371.40999999999991</v>
      </c>
      <c r="T19" s="299">
        <f t="shared" si="4"/>
        <v>203.64000000000001</v>
      </c>
      <c r="U19" s="299">
        <f t="shared" si="4"/>
        <v>270.45</v>
      </c>
      <c r="V19" s="299">
        <f t="shared" si="4"/>
        <v>537.46</v>
      </c>
      <c r="W19" s="299">
        <f t="shared" si="4"/>
        <v>385.1</v>
      </c>
      <c r="X19" s="299">
        <f t="shared" si="4"/>
        <v>347.46000000000004</v>
      </c>
    </row>
    <row r="20" spans="1:24" ht="15" customHeight="1">
      <c r="A20" s="256" t="s">
        <v>390</v>
      </c>
      <c r="B20" s="71" t="s">
        <v>391</v>
      </c>
      <c r="C20" s="72" t="s">
        <v>315</v>
      </c>
      <c r="D20" s="300">
        <v>142.19999999999999</v>
      </c>
      <c r="E20" s="300">
        <f t="shared" si="1"/>
        <v>-84.419999999999987</v>
      </c>
      <c r="F20" s="300">
        <f t="shared" ref="F20:F28" si="5">SUM(G20:X20)</f>
        <v>57.779999999999994</v>
      </c>
      <c r="G20" s="300">
        <f ca="1">'1.TT_TYEN'!$R$61</f>
        <v>12.08</v>
      </c>
      <c r="H20" s="300">
        <f ca="1">'2.N_MUC'!$R$61</f>
        <v>0</v>
      </c>
      <c r="I20" s="300">
        <f ca="1">'3.B_COC'!$R$61</f>
        <v>0</v>
      </c>
      <c r="J20" s="300">
        <f ca="1">'4.T_LONG'!$R$61</f>
        <v>0</v>
      </c>
      <c r="K20" s="300">
        <f ca="1">'5.BI_XA'!$R$61</f>
        <v>42.8</v>
      </c>
      <c r="L20" s="300">
        <f ca="1">'6.T_HOA'!$R$61</f>
        <v>0</v>
      </c>
      <c r="M20" s="300">
        <f ca="1">'7.T_SON'!$R$61</f>
        <v>0</v>
      </c>
      <c r="N20" s="300">
        <f ca="1">'8.M_HUONG'!$R$61</f>
        <v>0</v>
      </c>
      <c r="O20" s="300">
        <f ca="1">'9.M_DAN'!$R$61</f>
        <v>0</v>
      </c>
      <c r="P20" s="300">
        <f ca="1">'10.M_KHUONG'!$R$61</f>
        <v>0</v>
      </c>
      <c r="Q20" s="300">
        <f ca="1">'11.P_LUU'!$R$61</f>
        <v>0</v>
      </c>
      <c r="R20" s="300">
        <f ca="1">'12.T_THANH'!$R$61</f>
        <v>0</v>
      </c>
      <c r="S20" s="300">
        <f ca="1">'13.Y_THUAN'!$R$61</f>
        <v>0</v>
      </c>
      <c r="T20" s="300">
        <f ca="1">'14.BA_XA'!$R$61</f>
        <v>0</v>
      </c>
      <c r="U20" s="300">
        <f ca="1">'15.Y_LAM'!$R$61</f>
        <v>0</v>
      </c>
      <c r="V20" s="300">
        <f ca="1">'16.Y_PHU'!$R$61</f>
        <v>2.9</v>
      </c>
      <c r="W20" s="300">
        <f ca="1">'17.D_NINH'!$R$61</f>
        <v>0</v>
      </c>
      <c r="X20" s="300">
        <f ca="1">'18.H_DUC'!$R$61</f>
        <v>0</v>
      </c>
    </row>
    <row r="21" spans="1:24" ht="15" customHeight="1">
      <c r="A21" s="256" t="s">
        <v>392</v>
      </c>
      <c r="B21" s="71" t="s">
        <v>393</v>
      </c>
      <c r="C21" s="72" t="s">
        <v>316</v>
      </c>
      <c r="D21" s="300">
        <v>27.4</v>
      </c>
      <c r="E21" s="300">
        <f t="shared" si="1"/>
        <v>-23.429999999999996</v>
      </c>
      <c r="F21" s="300">
        <f t="shared" si="5"/>
        <v>3.9700000000000011</v>
      </c>
      <c r="G21" s="300">
        <f ca="1">'1.TT_TYEN'!$S$61</f>
        <v>1.8199999999999998</v>
      </c>
      <c r="H21" s="300">
        <f ca="1">'2.N_MUC'!$S$61</f>
        <v>0.1</v>
      </c>
      <c r="I21" s="300">
        <f ca="1">'3.B_COC'!$S$61</f>
        <v>0.1</v>
      </c>
      <c r="J21" s="300">
        <f ca="1">'4.T_LONG'!$S$61</f>
        <v>0.1</v>
      </c>
      <c r="K21" s="300">
        <f ca="1">'5.BI_XA'!$S$61</f>
        <v>0.2</v>
      </c>
      <c r="L21" s="300">
        <f ca="1">'6.T_HOA'!$S$61</f>
        <v>0.44000000000000006</v>
      </c>
      <c r="M21" s="300">
        <f ca="1">'7.T_SON'!$S$61</f>
        <v>0.1</v>
      </c>
      <c r="N21" s="300">
        <f ca="1">'8.M_HUONG'!$S$61</f>
        <v>0.1</v>
      </c>
      <c r="O21" s="300">
        <f ca="1">'9.M_DAN'!$S$61</f>
        <v>0.1</v>
      </c>
      <c r="P21" s="300">
        <f ca="1">'10.M_KHUONG'!$S$61</f>
        <v>0.18</v>
      </c>
      <c r="Q21" s="300">
        <f ca="1">'11.P_LUU'!$S$61</f>
        <v>0.1</v>
      </c>
      <c r="R21" s="300">
        <f ca="1">'12.T_THANH'!$S$61</f>
        <v>0.1</v>
      </c>
      <c r="S21" s="300">
        <f ca="1">'13.Y_THUAN'!$S$61</f>
        <v>0.1</v>
      </c>
      <c r="T21" s="300">
        <f ca="1">'14.BA_XA'!$S$61</f>
        <v>0.05</v>
      </c>
      <c r="U21" s="300">
        <f ca="1">'15.Y_LAM'!$S$61</f>
        <v>0.1</v>
      </c>
      <c r="V21" s="300">
        <f ca="1">'16.Y_PHU'!$S$61</f>
        <v>0.1</v>
      </c>
      <c r="W21" s="300">
        <f ca="1">'17.D_NINH'!$S$61</f>
        <v>0.1</v>
      </c>
      <c r="X21" s="300">
        <f ca="1">'18.H_DUC'!$S$61</f>
        <v>0.08</v>
      </c>
    </row>
    <row r="22" spans="1:24" ht="15" customHeight="1">
      <c r="A22" s="256" t="s">
        <v>394</v>
      </c>
      <c r="B22" s="71" t="s">
        <v>395</v>
      </c>
      <c r="C22" s="256" t="s">
        <v>317</v>
      </c>
      <c r="D22" s="300"/>
      <c r="E22" s="300">
        <f t="shared" si="1"/>
        <v>0</v>
      </c>
      <c r="F22" s="300">
        <f t="shared" si="5"/>
        <v>0</v>
      </c>
      <c r="G22" s="300">
        <f ca="1">'1.TT_TYEN'!$T$61</f>
        <v>0</v>
      </c>
      <c r="H22" s="300">
        <f ca="1">'2.N_MUC'!$T$61</f>
        <v>0</v>
      </c>
      <c r="I22" s="300">
        <f ca="1">'3.B_COC'!$T$61</f>
        <v>0</v>
      </c>
      <c r="J22" s="300">
        <f ca="1">'4.T_LONG'!$T$61</f>
        <v>0</v>
      </c>
      <c r="K22" s="300">
        <f ca="1">'5.BI_XA'!$T$61</f>
        <v>0</v>
      </c>
      <c r="L22" s="300">
        <f ca="1">'6.T_HOA'!$T$61</f>
        <v>0</v>
      </c>
      <c r="M22" s="300">
        <f ca="1">'7.T_SON'!$T$61</f>
        <v>0</v>
      </c>
      <c r="N22" s="300">
        <f ca="1">'8.M_HUONG'!$T$61</f>
        <v>0</v>
      </c>
      <c r="O22" s="300">
        <f ca="1">'9.M_DAN'!$T$61</f>
        <v>0</v>
      </c>
      <c r="P22" s="300">
        <f ca="1">'10.M_KHUONG'!$T$61</f>
        <v>0</v>
      </c>
      <c r="Q22" s="300">
        <f ca="1">'11.P_LUU'!$T$61</f>
        <v>0</v>
      </c>
      <c r="R22" s="300">
        <f ca="1">'12.T_THANH'!$T$61</f>
        <v>0</v>
      </c>
      <c r="S22" s="300">
        <f ca="1">'13.Y_THUAN'!$T$61</f>
        <v>0</v>
      </c>
      <c r="T22" s="300">
        <f ca="1">'14.BA_XA'!$T$61</f>
        <v>0</v>
      </c>
      <c r="U22" s="300">
        <f ca="1">'15.Y_LAM'!$T$61</f>
        <v>0</v>
      </c>
      <c r="V22" s="300">
        <f ca="1">'16.Y_PHU'!$T$61</f>
        <v>0</v>
      </c>
      <c r="W22" s="300">
        <f ca="1">'17.D_NINH'!$T$61</f>
        <v>0</v>
      </c>
      <c r="X22" s="300">
        <f ca="1">'18.H_DUC'!$T$61</f>
        <v>0</v>
      </c>
    </row>
    <row r="23" spans="1:24" ht="15" customHeight="1">
      <c r="A23" s="256" t="s">
        <v>396</v>
      </c>
      <c r="B23" s="73" t="s">
        <v>397</v>
      </c>
      <c r="C23" s="256" t="s">
        <v>318</v>
      </c>
      <c r="D23" s="300"/>
      <c r="E23" s="300">
        <f t="shared" si="1"/>
        <v>0</v>
      </c>
      <c r="F23" s="300">
        <f t="shared" si="5"/>
        <v>0</v>
      </c>
      <c r="G23" s="300">
        <f ca="1">'1.TT_TYEN'!$U$61</f>
        <v>0</v>
      </c>
      <c r="H23" s="300">
        <f ca="1">'2.N_MUC'!$U$61</f>
        <v>0</v>
      </c>
      <c r="I23" s="300">
        <f ca="1">'3.B_COC'!$U$61</f>
        <v>0</v>
      </c>
      <c r="J23" s="300">
        <f ca="1">'4.T_LONG'!$U$61</f>
        <v>0</v>
      </c>
      <c r="K23" s="300">
        <f ca="1">'5.BI_XA'!$U$61</f>
        <v>0</v>
      </c>
      <c r="L23" s="300">
        <f ca="1">'6.T_HOA'!$U$61</f>
        <v>0</v>
      </c>
      <c r="M23" s="300">
        <f ca="1">'7.T_SON'!$U$61</f>
        <v>0</v>
      </c>
      <c r="N23" s="300">
        <f ca="1">'8.M_HUONG'!$U$61</f>
        <v>0</v>
      </c>
      <c r="O23" s="300">
        <f ca="1">'9.M_DAN'!$U$61</f>
        <v>0</v>
      </c>
      <c r="P23" s="300">
        <f ca="1">'10.M_KHUONG'!$U$61</f>
        <v>0</v>
      </c>
      <c r="Q23" s="300">
        <f ca="1">'11.P_LUU'!$U$61</f>
        <v>0</v>
      </c>
      <c r="R23" s="300">
        <f ca="1">'12.T_THANH'!$U$61</f>
        <v>0</v>
      </c>
      <c r="S23" s="300">
        <f ca="1">'13.Y_THUAN'!$U$61</f>
        <v>0</v>
      </c>
      <c r="T23" s="300">
        <f ca="1">'14.BA_XA'!$U$61</f>
        <v>0</v>
      </c>
      <c r="U23" s="300">
        <f ca="1">'15.Y_LAM'!$U$61</f>
        <v>0</v>
      </c>
      <c r="V23" s="300">
        <f ca="1">'16.Y_PHU'!$U$61</f>
        <v>0</v>
      </c>
      <c r="W23" s="300">
        <f ca="1">'17.D_NINH'!$U$61</f>
        <v>0</v>
      </c>
      <c r="X23" s="300">
        <f ca="1">'18.H_DUC'!$U$61</f>
        <v>0</v>
      </c>
    </row>
    <row r="24" spans="1:24" ht="15" customHeight="1">
      <c r="A24" s="256" t="s">
        <v>398</v>
      </c>
      <c r="B24" s="73" t="s">
        <v>478</v>
      </c>
      <c r="C24" s="256" t="s">
        <v>319</v>
      </c>
      <c r="D24" s="300">
        <v>72</v>
      </c>
      <c r="E24" s="300">
        <f t="shared" si="1"/>
        <v>8</v>
      </c>
      <c r="F24" s="300">
        <f t="shared" si="5"/>
        <v>80</v>
      </c>
      <c r="G24" s="300">
        <f ca="1">'1.TT_TYEN'!$V$61</f>
        <v>0</v>
      </c>
      <c r="H24" s="300">
        <f ca="1">'2.N_MUC'!$V$61</f>
        <v>0</v>
      </c>
      <c r="I24" s="300">
        <f ca="1">'3.B_COC'!$V$61</f>
        <v>0</v>
      </c>
      <c r="J24" s="300">
        <f ca="1">'4.T_LONG'!$V$61</f>
        <v>0</v>
      </c>
      <c r="K24" s="300">
        <f ca="1">'5.BI_XA'!$V$61</f>
        <v>0</v>
      </c>
      <c r="L24" s="300">
        <f ca="1">'6.T_HOA'!$V$61</f>
        <v>0</v>
      </c>
      <c r="M24" s="300">
        <f ca="1">'7.T_SON'!$V$61</f>
        <v>0</v>
      </c>
      <c r="N24" s="300">
        <f ca="1">'8.M_HUONG'!$V$61</f>
        <v>0</v>
      </c>
      <c r="O24" s="300">
        <f ca="1">'9.M_DAN'!$V$61</f>
        <v>0</v>
      </c>
      <c r="P24" s="300">
        <f ca="1">'10.M_KHUONG'!$V$61</f>
        <v>0</v>
      </c>
      <c r="Q24" s="300">
        <f ca="1">'11.P_LUU'!$V$61</f>
        <v>0</v>
      </c>
      <c r="R24" s="300">
        <f ca="1">'12.T_THANH'!$V$61</f>
        <v>30</v>
      </c>
      <c r="S24" s="300">
        <f ca="1">'13.Y_THUAN'!$V$61</f>
        <v>0</v>
      </c>
      <c r="T24" s="300">
        <f ca="1">'14.BA_XA'!$V$61</f>
        <v>0</v>
      </c>
      <c r="U24" s="300">
        <f ca="1">'15.Y_LAM'!$V$61</f>
        <v>0</v>
      </c>
      <c r="V24" s="300">
        <f ca="1">'16.Y_PHU'!$V$61</f>
        <v>0</v>
      </c>
      <c r="W24" s="300">
        <f ca="1">'17.D_NINH'!$V$61</f>
        <v>50</v>
      </c>
      <c r="X24" s="300">
        <f ca="1">'18.H_DUC'!$V$61</f>
        <v>0</v>
      </c>
    </row>
    <row r="25" spans="1:24" ht="15" customHeight="1">
      <c r="A25" s="256" t="s">
        <v>400</v>
      </c>
      <c r="B25" s="89" t="s">
        <v>401</v>
      </c>
      <c r="C25" s="74" t="s">
        <v>320</v>
      </c>
      <c r="D25" s="300">
        <v>175.7</v>
      </c>
      <c r="E25" s="300">
        <f t="shared" si="1"/>
        <v>-70.63</v>
      </c>
      <c r="F25" s="300">
        <f t="shared" si="5"/>
        <v>105.07</v>
      </c>
      <c r="G25" s="300">
        <f ca="1">'1.TT_TYEN'!$W$61</f>
        <v>38.07</v>
      </c>
      <c r="H25" s="300">
        <f ca="1">'2.N_MUC'!$W$61</f>
        <v>1.73</v>
      </c>
      <c r="I25" s="300">
        <f ca="1">'3.B_COC'!$W$61</f>
        <v>1.7000000000000002</v>
      </c>
      <c r="J25" s="300">
        <f ca="1">'4.T_LONG'!$W$61</f>
        <v>2.2400000000000002</v>
      </c>
      <c r="K25" s="300">
        <f ca="1">'5.BI_XA'!$W$61</f>
        <v>1.43</v>
      </c>
      <c r="L25" s="300">
        <f ca="1">'6.T_HOA'!$W$61</f>
        <v>2.5099999999999998</v>
      </c>
      <c r="M25" s="300">
        <f ca="1">'7.T_SON'!$W$61</f>
        <v>15.860000000000001</v>
      </c>
      <c r="N25" s="300">
        <f ca="1">'8.M_HUONG'!$W$61</f>
        <v>1.2100000000000002</v>
      </c>
      <c r="O25" s="300">
        <f ca="1">'9.M_DAN'!$W$61</f>
        <v>1.97</v>
      </c>
      <c r="P25" s="300">
        <f ca="1">'10.M_KHUONG'!$W$61</f>
        <v>2.5499999999999998</v>
      </c>
      <c r="Q25" s="300">
        <f ca="1">'11.P_LUU'!$W$61</f>
        <v>10.52</v>
      </c>
      <c r="R25" s="300">
        <f ca="1">'12.T_THANH'!$W$61</f>
        <v>7.6099999999999994</v>
      </c>
      <c r="S25" s="300">
        <f ca="1">'13.Y_THUAN'!$W$61</f>
        <v>2.44</v>
      </c>
      <c r="T25" s="300">
        <f ca="1">'14.BA_XA'!$W$61</f>
        <v>1.3200000000000003</v>
      </c>
      <c r="U25" s="300">
        <f ca="1">'15.Y_LAM'!$W$61</f>
        <v>2.52</v>
      </c>
      <c r="V25" s="300">
        <f ca="1">'16.Y_PHU'!$W$61</f>
        <v>7.3100000000000005</v>
      </c>
      <c r="W25" s="300">
        <f ca="1">'17.D_NINH'!$W$61</f>
        <v>2.83</v>
      </c>
      <c r="X25" s="300">
        <f ca="1">'18.H_DUC'!$W$61</f>
        <v>1.25</v>
      </c>
    </row>
    <row r="26" spans="1:24" ht="15" customHeight="1">
      <c r="A26" s="256" t="s">
        <v>402</v>
      </c>
      <c r="B26" s="71" t="s">
        <v>479</v>
      </c>
      <c r="C26" s="74" t="s">
        <v>321</v>
      </c>
      <c r="D26" s="300">
        <v>93.8</v>
      </c>
      <c r="E26" s="300">
        <f t="shared" si="1"/>
        <v>113.05</v>
      </c>
      <c r="F26" s="300">
        <f t="shared" si="5"/>
        <v>206.85</v>
      </c>
      <c r="G26" s="300">
        <f ca="1">'1.TT_TYEN'!$X$61</f>
        <v>11.780000000000001</v>
      </c>
      <c r="H26" s="300">
        <f ca="1">'2.N_MUC'!$X$61</f>
        <v>2</v>
      </c>
      <c r="I26" s="300">
        <f ca="1">'3.B_COC'!$X$61</f>
        <v>4</v>
      </c>
      <c r="J26" s="300">
        <f ca="1">'4.T_LONG'!$X$61</f>
        <v>1.55</v>
      </c>
      <c r="K26" s="300">
        <f ca="1">'5.BI_XA'!$X$61</f>
        <v>13.85</v>
      </c>
      <c r="L26" s="300">
        <f ca="1">'6.T_HOA'!$X$61</f>
        <v>4.1500000000000004</v>
      </c>
      <c r="M26" s="300">
        <f ca="1">'7.T_SON'!$X$61</f>
        <v>25.219999999999995</v>
      </c>
      <c r="N26" s="300">
        <f ca="1">'8.M_HUONG'!$X$61</f>
        <v>1.5</v>
      </c>
      <c r="O26" s="300">
        <f ca="1">'9.M_DAN'!$X$61</f>
        <v>1.5</v>
      </c>
      <c r="P26" s="300">
        <f ca="1">'10.M_KHUONG'!$X$61</f>
        <v>1.5</v>
      </c>
      <c r="Q26" s="300">
        <f ca="1">'11.P_LUU'!$X$61</f>
        <v>7.05</v>
      </c>
      <c r="R26" s="300">
        <f ca="1">'12.T_THANH'!$X$61</f>
        <v>46.679999999999993</v>
      </c>
      <c r="S26" s="300">
        <f ca="1">'13.Y_THUAN'!$X$61</f>
        <v>1.5</v>
      </c>
      <c r="T26" s="300">
        <f ca="1">'14.BA_XA'!$X$61</f>
        <v>1.66</v>
      </c>
      <c r="U26" s="300">
        <f ca="1">'15.Y_LAM'!$X$61</f>
        <v>2.36</v>
      </c>
      <c r="V26" s="300">
        <f ca="1">'16.Y_PHU'!$X$61</f>
        <v>27.05</v>
      </c>
      <c r="W26" s="300">
        <f ca="1">'17.D_NINH'!$X$61</f>
        <v>44.730000000000004</v>
      </c>
      <c r="X26" s="300">
        <f ca="1">'18.H_DUC'!$X$61</f>
        <v>8.7700000000000014</v>
      </c>
    </row>
    <row r="27" spans="1:24" ht="15" customHeight="1">
      <c r="A27" s="256" t="s">
        <v>404</v>
      </c>
      <c r="B27" s="71" t="s">
        <v>480</v>
      </c>
      <c r="C27" s="256" t="s">
        <v>322</v>
      </c>
      <c r="D27" s="300">
        <v>494.9</v>
      </c>
      <c r="E27" s="300">
        <f t="shared" si="1"/>
        <v>-21.269999999999925</v>
      </c>
      <c r="F27" s="300">
        <f t="shared" si="5"/>
        <v>473.63000000000005</v>
      </c>
      <c r="G27" s="300">
        <f ca="1">'1.TT_TYEN'!$Y$61</f>
        <v>0</v>
      </c>
      <c r="H27" s="300">
        <f ca="1">'2.N_MUC'!$Y$61</f>
        <v>1.28</v>
      </c>
      <c r="I27" s="300">
        <f ca="1">'3.B_COC'!$Y$61</f>
        <v>8.56</v>
      </c>
      <c r="J27" s="300">
        <f ca="1">'4.T_LONG'!$Y$61</f>
        <v>179</v>
      </c>
      <c r="K27" s="300">
        <f ca="1">'5.BI_XA'!$Y$61</f>
        <v>0</v>
      </c>
      <c r="L27" s="300">
        <f ca="1">'6.T_HOA'!$Y$61</f>
        <v>36.93</v>
      </c>
      <c r="M27" s="300">
        <f ca="1">'7.T_SON'!$Y$61</f>
        <v>35.81</v>
      </c>
      <c r="N27" s="300">
        <f ca="1">'8.M_HUONG'!$Y$61</f>
        <v>0</v>
      </c>
      <c r="O27" s="300">
        <f ca="1">'9.M_DAN'!$Y$61</f>
        <v>0</v>
      </c>
      <c r="P27" s="300">
        <f ca="1">'10.M_KHUONG'!$Y$61</f>
        <v>0</v>
      </c>
      <c r="Q27" s="300">
        <f ca="1">'11.P_LUU'!$Y$61</f>
        <v>22.3</v>
      </c>
      <c r="R27" s="300">
        <f ca="1">'12.T_THANH'!$Y$61</f>
        <v>65.84</v>
      </c>
      <c r="S27" s="300">
        <f ca="1">'13.Y_THUAN'!$Y$61</f>
        <v>0</v>
      </c>
      <c r="T27" s="300">
        <f ca="1">'14.BA_XA'!$Y$61</f>
        <v>0</v>
      </c>
      <c r="U27" s="300">
        <f ca="1">'15.Y_LAM'!$Y$61</f>
        <v>0</v>
      </c>
      <c r="V27" s="300">
        <f ca="1">'16.Y_PHU'!$Y$61</f>
        <v>26.340000000000003</v>
      </c>
      <c r="W27" s="300">
        <f ca="1">'17.D_NINH'!$Y$61</f>
        <v>0</v>
      </c>
      <c r="X27" s="300">
        <f ca="1">'18.H_DUC'!$Y$61</f>
        <v>97.57</v>
      </c>
    </row>
    <row r="28" spans="1:24">
      <c r="A28" s="256" t="s">
        <v>406</v>
      </c>
      <c r="B28" s="71" t="s">
        <v>407</v>
      </c>
      <c r="C28" s="256" t="s">
        <v>323</v>
      </c>
      <c r="D28" s="300">
        <v>1981.5</v>
      </c>
      <c r="E28" s="300">
        <f t="shared" si="1"/>
        <v>43.364999999999782</v>
      </c>
      <c r="F28" s="300">
        <f t="shared" si="5"/>
        <v>2024.8649999999998</v>
      </c>
      <c r="G28" s="300">
        <f ca="1">'1.TT_TYEN'!$Z$61</f>
        <v>210.005</v>
      </c>
      <c r="H28" s="300">
        <f ca="1">'2.N_MUC'!$Z$61</f>
        <v>59.939999999999991</v>
      </c>
      <c r="I28" s="300">
        <f ca="1">'3.B_COC'!$Z$61</f>
        <v>51.81</v>
      </c>
      <c r="J28" s="300">
        <f ca="1">'4.T_LONG'!$Z$61</f>
        <v>89</v>
      </c>
      <c r="K28" s="300">
        <f ca="1">'5.BI_XA'!$Z$61</f>
        <v>81.38</v>
      </c>
      <c r="L28" s="300">
        <f ca="1">'6.T_HOA'!$Z$61</f>
        <v>134.80999999999997</v>
      </c>
      <c r="M28" s="300">
        <f ca="1">'7.T_SON'!$Z$61</f>
        <v>166.97999999999996</v>
      </c>
      <c r="N28" s="300">
        <f ca="1">'8.M_HUONG'!$Z$61</f>
        <v>90.280000000000015</v>
      </c>
      <c r="O28" s="300">
        <f ca="1">'9.M_DAN'!$Z$61</f>
        <v>46.06</v>
      </c>
      <c r="P28" s="300">
        <f ca="1">'10.M_KHUONG'!$Z$61</f>
        <v>50.800000000000004</v>
      </c>
      <c r="Q28" s="300">
        <f ca="1">'11.P_LUU'!$Z$61</f>
        <v>105.39000000000001</v>
      </c>
      <c r="R28" s="300">
        <f ca="1">'12.T_THANH'!$Z$61</f>
        <v>164.51000000000005</v>
      </c>
      <c r="S28" s="300">
        <f ca="1">'13.Y_THUAN'!$Z$61</f>
        <v>232.17999999999995</v>
      </c>
      <c r="T28" s="300">
        <f ca="1">'14.BA_XA'!$Z$61</f>
        <v>66.03</v>
      </c>
      <c r="U28" s="300">
        <f ca="1">'15.Y_LAM'!$Z$61</f>
        <v>70.81</v>
      </c>
      <c r="V28" s="300">
        <f ca="1">'16.Y_PHU'!$Z$61</f>
        <v>160.29000000000002</v>
      </c>
      <c r="W28" s="300">
        <f ca="1">'17.D_NINH'!$Z$61</f>
        <v>135.54000000000002</v>
      </c>
      <c r="X28" s="300">
        <f ca="1">'18.H_DUC'!$Z$61</f>
        <v>109.05000000000003</v>
      </c>
    </row>
    <row r="29" spans="1:24" s="261" customFormat="1" ht="15" customHeight="1">
      <c r="A29" s="222" t="s">
        <v>408</v>
      </c>
      <c r="B29" s="221" t="s">
        <v>409</v>
      </c>
      <c r="C29" s="222" t="s">
        <v>324</v>
      </c>
      <c r="D29" s="309">
        <v>85.2</v>
      </c>
      <c r="E29" s="309">
        <f t="shared" si="1"/>
        <v>1213.2600000000002</v>
      </c>
      <c r="F29" s="309">
        <f>SUM(G29:X29)</f>
        <v>1298.4600000000003</v>
      </c>
      <c r="G29" s="309">
        <f ca="1">'1.TT_TYEN'!$AA$61</f>
        <v>167.08</v>
      </c>
      <c r="H29" s="309">
        <f ca="1">'2.N_MUC'!$AA$61</f>
        <v>38.699999999999996</v>
      </c>
      <c r="I29" s="309">
        <f ca="1">'3.B_COC'!$AA$61</f>
        <v>42.76</v>
      </c>
      <c r="J29" s="309">
        <f ca="1">'4.T_LONG'!$AA$61</f>
        <v>66.05</v>
      </c>
      <c r="K29" s="309">
        <f ca="1">'5.BI_XA'!$AA$61</f>
        <v>58.92</v>
      </c>
      <c r="L29" s="309">
        <f ca="1">'6.T_HOA'!$AA$61</f>
        <v>72.349999999999994</v>
      </c>
      <c r="M29" s="309">
        <f ca="1">'7.T_SON'!$AA$61</f>
        <v>86.47999999999999</v>
      </c>
      <c r="N29" s="309">
        <f ca="1">'8.M_HUONG'!$AA$61</f>
        <v>60.88</v>
      </c>
      <c r="O29" s="309">
        <f ca="1">'9.M_DAN'!$AA$61</f>
        <v>32.69</v>
      </c>
      <c r="P29" s="309">
        <f ca="1">'10.M_KHUONG'!$AA$61</f>
        <v>39.82</v>
      </c>
      <c r="Q29" s="309">
        <f ca="1">'11.P_LUU'!$AA$61</f>
        <v>72.709999999999994</v>
      </c>
      <c r="R29" s="309">
        <f ca="1">'12.T_THANH'!$AA$61</f>
        <v>83.32</v>
      </c>
      <c r="S29" s="309">
        <f ca="1">'13.Y_THUAN'!$AA$61</f>
        <v>73.89</v>
      </c>
      <c r="T29" s="309">
        <f ca="1">'14.BA_XA'!$AA$61</f>
        <v>45.959999999999994</v>
      </c>
      <c r="U29" s="309">
        <f ca="1">'15.Y_LAM'!$AA$61</f>
        <v>58.69</v>
      </c>
      <c r="V29" s="309">
        <f ca="1">'16.Y_PHU'!$AA$61</f>
        <v>131.48000000000002</v>
      </c>
      <c r="W29" s="309">
        <f ca="1">'17.D_NINH'!$AA$61</f>
        <v>85.250000000000014</v>
      </c>
      <c r="X29" s="309">
        <f ca="1">'18.H_DUC'!$AA$61</f>
        <v>81.430000000000007</v>
      </c>
    </row>
    <row r="30" spans="1:24" s="261" customFormat="1" ht="15" customHeight="1">
      <c r="A30" s="222" t="s">
        <v>410</v>
      </c>
      <c r="B30" s="221" t="s">
        <v>411</v>
      </c>
      <c r="C30" s="222" t="s">
        <v>325</v>
      </c>
      <c r="D30" s="309">
        <v>44.6</v>
      </c>
      <c r="E30" s="309">
        <f t="shared" si="1"/>
        <v>268.07999999999993</v>
      </c>
      <c r="F30" s="309">
        <f t="shared" ref="F30:F60" si="6">SUM(G30:X30)</f>
        <v>312.67999999999995</v>
      </c>
      <c r="G30" s="309">
        <f ca="1">'1.TT_TYEN'!$AB$61</f>
        <v>7.12</v>
      </c>
      <c r="H30" s="309">
        <f ca="1">'2.N_MUC'!$AB$61</f>
        <v>15</v>
      </c>
      <c r="I30" s="309">
        <f ca="1">'3.B_COC'!$AB$61</f>
        <v>0.81</v>
      </c>
      <c r="J30" s="309">
        <f ca="1">'4.T_LONG'!$AB$61</f>
        <v>10.16</v>
      </c>
      <c r="K30" s="309">
        <f ca="1">'5.BI_XA'!$AB$61</f>
        <v>13.83</v>
      </c>
      <c r="L30" s="309">
        <f ca="1">'6.T_HOA'!$AB$61</f>
        <v>40.279999999999994</v>
      </c>
      <c r="M30" s="309">
        <f ca="1">'7.T_SON'!$AB$61</f>
        <v>57.66</v>
      </c>
      <c r="N30" s="309">
        <f ca="1">'8.M_HUONG'!$AB$61</f>
        <v>17.649999999999999</v>
      </c>
      <c r="O30" s="309">
        <f ca="1">'9.M_DAN'!$AB$61</f>
        <v>5.55</v>
      </c>
      <c r="P30" s="309">
        <f ca="1">'10.M_KHUONG'!$AB$61</f>
        <v>1.92</v>
      </c>
      <c r="Q30" s="309">
        <f ca="1">'11.P_LUU'!$AB$61</f>
        <v>11.63</v>
      </c>
      <c r="R30" s="309">
        <f ca="1">'12.T_THANH'!$AB$61</f>
        <v>47.75</v>
      </c>
      <c r="S30" s="309">
        <f ca="1">'13.Y_THUAN'!$AB$61</f>
        <v>15.26</v>
      </c>
      <c r="T30" s="309">
        <f ca="1">'14.BA_XA'!$AB$61</f>
        <v>11.39</v>
      </c>
      <c r="U30" s="309">
        <f ca="1">'15.Y_LAM'!$AB$61</f>
        <v>1.05</v>
      </c>
      <c r="V30" s="309">
        <f ca="1">'16.Y_PHU'!$AB$61</f>
        <v>8.51</v>
      </c>
      <c r="W30" s="309">
        <f ca="1">'17.D_NINH'!$AB$61</f>
        <v>32.08</v>
      </c>
      <c r="X30" s="309">
        <f ca="1">'18.H_DUC'!$AB$61</f>
        <v>15.03</v>
      </c>
    </row>
    <row r="31" spans="1:24" s="261" customFormat="1" ht="15" customHeight="1">
      <c r="A31" s="222" t="s">
        <v>412</v>
      </c>
      <c r="B31" s="221" t="s">
        <v>413</v>
      </c>
      <c r="C31" s="222" t="s">
        <v>326</v>
      </c>
      <c r="D31" s="309">
        <v>0</v>
      </c>
      <c r="E31" s="309">
        <f t="shared" si="1"/>
        <v>221.715</v>
      </c>
      <c r="F31" s="309">
        <f t="shared" si="6"/>
        <v>221.715</v>
      </c>
      <c r="G31" s="309">
        <f ca="1">'1.TT_TYEN'!$AC$61</f>
        <v>12.574999999999999</v>
      </c>
      <c r="H31" s="309">
        <f ca="1">'2.N_MUC'!$AC$61</f>
        <v>0.44</v>
      </c>
      <c r="I31" s="309">
        <f ca="1">'3.B_COC'!$AC$61</f>
        <v>1.42</v>
      </c>
      <c r="J31" s="309">
        <f ca="1">'4.T_LONG'!$AC$61</f>
        <v>4.2</v>
      </c>
      <c r="K31" s="309">
        <f ca="1">'5.BI_XA'!$AC$61</f>
        <v>6.0000000000000005E-2</v>
      </c>
      <c r="L31" s="309">
        <f ca="1">'6.T_HOA'!$AC$61</f>
        <v>6.7200000000000006</v>
      </c>
      <c r="M31" s="309">
        <f ca="1">'7.T_SON'!$AC$61</f>
        <v>11.14</v>
      </c>
      <c r="N31" s="309">
        <f ca="1">'8.M_HUONG'!$AC$61</f>
        <v>1.22</v>
      </c>
      <c r="O31" s="309">
        <f ca="1">'9.M_DAN'!$AC$61</f>
        <v>2.65</v>
      </c>
      <c r="P31" s="309">
        <f ca="1">'10.M_KHUONG'!$AC$61</f>
        <v>1.84</v>
      </c>
      <c r="Q31" s="309">
        <f ca="1">'11.P_LUU'!$AC$61</f>
        <v>6.86</v>
      </c>
      <c r="R31" s="309">
        <f ca="1">'12.T_THANH'!$AC$61</f>
        <v>10.96</v>
      </c>
      <c r="S31" s="309">
        <f ca="1">'13.Y_THUAN'!$AC$61</f>
        <v>137</v>
      </c>
      <c r="T31" s="309">
        <f ca="1">'14.BA_XA'!$AC$61</f>
        <v>2.96</v>
      </c>
      <c r="U31" s="309">
        <f ca="1">'15.Y_LAM'!$AC$61</f>
        <v>2.6599999999999997</v>
      </c>
      <c r="V31" s="309">
        <f ca="1">'16.Y_PHU'!$AC$61</f>
        <v>11</v>
      </c>
      <c r="W31" s="309">
        <f ca="1">'17.D_NINH'!$AC$61</f>
        <v>6.45</v>
      </c>
      <c r="X31" s="309">
        <f ca="1">'18.H_DUC'!$AC$61</f>
        <v>1.56</v>
      </c>
    </row>
    <row r="32" spans="1:24" s="261" customFormat="1" ht="15" customHeight="1">
      <c r="A32" s="222" t="s">
        <v>414</v>
      </c>
      <c r="B32" s="221" t="s">
        <v>415</v>
      </c>
      <c r="C32" s="222" t="s">
        <v>327</v>
      </c>
      <c r="D32" s="309">
        <v>5</v>
      </c>
      <c r="E32" s="309">
        <f t="shared" si="1"/>
        <v>-4.34</v>
      </c>
      <c r="F32" s="309">
        <f t="shared" si="6"/>
        <v>0.66</v>
      </c>
      <c r="G32" s="309">
        <f ca="1">'1.TT_TYEN'!$AD$61</f>
        <v>0.13</v>
      </c>
      <c r="H32" s="309">
        <f ca="1">'2.N_MUC'!$AD$61</f>
        <v>0.03</v>
      </c>
      <c r="I32" s="309">
        <f ca="1">'3.B_COC'!$AD$61</f>
        <v>0</v>
      </c>
      <c r="J32" s="309">
        <f ca="1">'4.T_LONG'!$AD$61</f>
        <v>0.03</v>
      </c>
      <c r="K32" s="309">
        <f ca="1">'5.BI_XA'!$AD$61</f>
        <v>0.04</v>
      </c>
      <c r="L32" s="309">
        <f ca="1">'6.T_HOA'!$AD$61</f>
        <v>0.02</v>
      </c>
      <c r="M32" s="309">
        <f ca="1">'7.T_SON'!$AD$61</f>
        <v>0.06</v>
      </c>
      <c r="N32" s="309">
        <f ca="1">'8.M_HUONG'!$AD$61</f>
        <v>0.02</v>
      </c>
      <c r="O32" s="309">
        <f ca="1">'9.M_DAN'!$AD$61</f>
        <v>3.0000000000000002E-2</v>
      </c>
      <c r="P32" s="309">
        <f ca="1">'10.M_KHUONG'!$AD$61</f>
        <v>0.03</v>
      </c>
      <c r="Q32" s="309">
        <f ca="1">'11.P_LUU'!$AD$61</f>
        <v>0.01</v>
      </c>
      <c r="R32" s="309">
        <f ca="1">'12.T_THANH'!$AD$61</f>
        <v>0.02</v>
      </c>
      <c r="S32" s="309">
        <f ca="1">'13.Y_THUAN'!$AD$61</f>
        <v>0.02</v>
      </c>
      <c r="T32" s="309">
        <f ca="1">'14.BA_XA'!$AD$61</f>
        <v>0.05</v>
      </c>
      <c r="U32" s="309">
        <f ca="1">'15.Y_LAM'!$AD$61</f>
        <v>0.05</v>
      </c>
      <c r="V32" s="309">
        <f ca="1">'16.Y_PHU'!$AD$61</f>
        <v>0.09</v>
      </c>
      <c r="W32" s="309">
        <f ca="1">'17.D_NINH'!$AD$61</f>
        <v>0.01</v>
      </c>
      <c r="X32" s="309">
        <f ca="1">'18.H_DUC'!$AD$61</f>
        <v>0.02</v>
      </c>
    </row>
    <row r="33" spans="1:24" s="261" customFormat="1" ht="15" customHeight="1">
      <c r="A33" s="222" t="s">
        <v>416</v>
      </c>
      <c r="B33" s="221" t="s">
        <v>417</v>
      </c>
      <c r="C33" s="222" t="s">
        <v>328</v>
      </c>
      <c r="D33" s="309">
        <v>1183.5</v>
      </c>
      <c r="E33" s="309">
        <f t="shared" si="1"/>
        <v>-1152</v>
      </c>
      <c r="F33" s="309">
        <f t="shared" si="6"/>
        <v>31.500000000000004</v>
      </c>
      <c r="G33" s="309">
        <f ca="1">'1.TT_TYEN'!$AE$61</f>
        <v>5.34</v>
      </c>
      <c r="H33" s="309">
        <f ca="1">'2.N_MUC'!$AE$61</f>
        <v>1.61</v>
      </c>
      <c r="I33" s="309">
        <f ca="1">'3.B_COC'!$AE$61</f>
        <v>0.86</v>
      </c>
      <c r="J33" s="309">
        <f ca="1">'4.T_LONG'!$AE$61</f>
        <v>1.5999999999999999</v>
      </c>
      <c r="K33" s="309">
        <f ca="1">'5.BI_XA'!$AE$61</f>
        <v>1.37</v>
      </c>
      <c r="L33" s="309">
        <f ca="1">'6.T_HOA'!$AE$61</f>
        <v>2.39</v>
      </c>
      <c r="M33" s="309">
        <f ca="1">'7.T_SON'!$AE$61</f>
        <v>2.3199999999999998</v>
      </c>
      <c r="N33" s="309">
        <f ca="1">'8.M_HUONG'!$AE$61</f>
        <v>1.1200000000000001</v>
      </c>
      <c r="O33" s="309">
        <f ca="1">'9.M_DAN'!$AE$61</f>
        <v>0.71</v>
      </c>
      <c r="P33" s="309">
        <f ca="1">'10.M_KHUONG'!$AE$61</f>
        <v>1.36</v>
      </c>
      <c r="Q33" s="309">
        <f ca="1">'11.P_LUU'!$AE$61</f>
        <v>1.55</v>
      </c>
      <c r="R33" s="309">
        <f ca="1">'12.T_THANH'!$AE$61</f>
        <v>2.1999999999999997</v>
      </c>
      <c r="S33" s="309">
        <f ca="1">'13.Y_THUAN'!$AE$61</f>
        <v>1.1099999999999999</v>
      </c>
      <c r="T33" s="309">
        <f ca="1">'14.BA_XA'!$AE$61</f>
        <v>0.44</v>
      </c>
      <c r="U33" s="309">
        <f ca="1">'15.Y_LAM'!$AE$61</f>
        <v>0.57999999999999996</v>
      </c>
      <c r="V33" s="309">
        <f ca="1">'16.Y_PHU'!$AE$61</f>
        <v>1.52</v>
      </c>
      <c r="W33" s="309">
        <f ca="1">'17.D_NINH'!$AE$61</f>
        <v>3.3200000000000003</v>
      </c>
      <c r="X33" s="309">
        <f ca="1">'18.H_DUC'!$AE$61</f>
        <v>2.1</v>
      </c>
    </row>
    <row r="34" spans="1:24" s="261" customFormat="1" ht="15" customHeight="1">
      <c r="A34" s="222" t="s">
        <v>418</v>
      </c>
      <c r="B34" s="221" t="s">
        <v>419</v>
      </c>
      <c r="C34" s="222" t="s">
        <v>329</v>
      </c>
      <c r="D34" s="309">
        <v>426.7</v>
      </c>
      <c r="E34" s="309">
        <f t="shared" si="1"/>
        <v>-418.21999999999997</v>
      </c>
      <c r="F34" s="309">
        <f t="shared" si="6"/>
        <v>8.4800000000000022</v>
      </c>
      <c r="G34" s="309">
        <f ca="1">'1.TT_TYEN'!$AF$61</f>
        <v>4.3100000000000005</v>
      </c>
      <c r="H34" s="309">
        <f ca="1">'2.N_MUC'!$AF$61</f>
        <v>0.41</v>
      </c>
      <c r="I34" s="309">
        <f ca="1">'3.B_COC'!$AF$61</f>
        <v>0.11</v>
      </c>
      <c r="J34" s="309">
        <f ca="1">'4.T_LONG'!$AF$61</f>
        <v>0.15</v>
      </c>
      <c r="K34" s="309">
        <f ca="1">'5.BI_XA'!$AF$61</f>
        <v>0.21</v>
      </c>
      <c r="L34" s="309">
        <f ca="1">'6.T_HOA'!$AF$61</f>
        <v>0.32</v>
      </c>
      <c r="M34" s="309">
        <f ca="1">'7.T_SON'!$AF$61</f>
        <v>0.32</v>
      </c>
      <c r="N34" s="309">
        <f ca="1">'8.M_HUONG'!$AF$61</f>
        <v>0.39</v>
      </c>
      <c r="O34" s="309">
        <f ca="1">'9.M_DAN'!$AF$61</f>
        <v>0.11</v>
      </c>
      <c r="P34" s="309">
        <f ca="1">'10.M_KHUONG'!$AF$61</f>
        <v>0.18</v>
      </c>
      <c r="Q34" s="309">
        <f ca="1">'11.P_LUU'!$AF$61</f>
        <v>0.31999999999999995</v>
      </c>
      <c r="R34" s="309">
        <f ca="1">'12.T_THANH'!$AF$61</f>
        <v>0.24</v>
      </c>
      <c r="S34" s="309">
        <f ca="1">'13.Y_THUAN'!$AF$61</f>
        <v>0.1</v>
      </c>
      <c r="T34" s="309">
        <f ca="1">'14.BA_XA'!$AF$61</f>
        <v>0.21</v>
      </c>
      <c r="U34" s="309">
        <f ca="1">'15.Y_LAM'!$AF$61</f>
        <v>0.42</v>
      </c>
      <c r="V34" s="309">
        <f ca="1">'16.Y_PHU'!$AF$61</f>
        <v>0.19</v>
      </c>
      <c r="W34" s="309">
        <f ca="1">'17.D_NINH'!$AF$61</f>
        <v>0.33999999999999997</v>
      </c>
      <c r="X34" s="309">
        <f ca="1">'18.H_DUC'!$AF$61</f>
        <v>0.15</v>
      </c>
    </row>
    <row r="35" spans="1:24" s="261" customFormat="1" ht="15" customHeight="1">
      <c r="A35" s="222" t="s">
        <v>420</v>
      </c>
      <c r="B35" s="221" t="s">
        <v>421</v>
      </c>
      <c r="C35" s="222" t="s">
        <v>330</v>
      </c>
      <c r="D35" s="309">
        <v>174.8</v>
      </c>
      <c r="E35" s="309">
        <f t="shared" si="1"/>
        <v>-86.350000000000009</v>
      </c>
      <c r="F35" s="309">
        <f t="shared" si="6"/>
        <v>88.45</v>
      </c>
      <c r="G35" s="309">
        <f ca="1">'1.TT_TYEN'!$AG$61</f>
        <v>10.780000000000001</v>
      </c>
      <c r="H35" s="309">
        <f ca="1">'2.N_MUC'!$AG$61</f>
        <v>1.74</v>
      </c>
      <c r="I35" s="309">
        <f ca="1">'3.B_COC'!$AG$61</f>
        <v>3.4299999999999997</v>
      </c>
      <c r="J35" s="309">
        <f ca="1">'4.T_LONG'!$AG$61</f>
        <v>3.41</v>
      </c>
      <c r="K35" s="309">
        <f ca="1">'5.BI_XA'!$AG$61</f>
        <v>2.2400000000000002</v>
      </c>
      <c r="L35" s="309">
        <f ca="1">'6.T_HOA'!$AG$61</f>
        <v>7.45</v>
      </c>
      <c r="M35" s="309">
        <f ca="1">'7.T_SON'!$AG$61</f>
        <v>4.17</v>
      </c>
      <c r="N35" s="309">
        <f ca="1">'8.M_HUONG'!$AG$61</f>
        <v>5.74</v>
      </c>
      <c r="O35" s="309">
        <f ca="1">'9.M_DAN'!$AG$61</f>
        <v>2.91</v>
      </c>
      <c r="P35" s="309">
        <f ca="1">'10.M_KHUONG'!$AG$61</f>
        <v>3.7199999999999998</v>
      </c>
      <c r="Q35" s="309">
        <f ca="1">'11.P_LUU'!$AG$61</f>
        <v>8.52</v>
      </c>
      <c r="R35" s="309">
        <f ca="1">'12.T_THANH'!$AG$61</f>
        <v>10.35</v>
      </c>
      <c r="S35" s="309">
        <f ca="1">'13.Y_THUAN'!$AG$61</f>
        <v>2.9899999999999998</v>
      </c>
      <c r="T35" s="309">
        <f ca="1">'14.BA_XA'!$AG$61</f>
        <v>3.6100000000000003</v>
      </c>
      <c r="U35" s="309">
        <f ca="1">'15.Y_LAM'!$AG$61</f>
        <v>3.84</v>
      </c>
      <c r="V35" s="309">
        <f ca="1">'16.Y_PHU'!$AG$61</f>
        <v>5.29</v>
      </c>
      <c r="W35" s="309">
        <f ca="1">'17.D_NINH'!$AG$61</f>
        <v>3.84</v>
      </c>
      <c r="X35" s="309">
        <f ca="1">'18.H_DUC'!$AG$61</f>
        <v>4.42</v>
      </c>
    </row>
    <row r="36" spans="1:24" s="261" customFormat="1" ht="15" customHeight="1">
      <c r="A36" s="222" t="s">
        <v>422</v>
      </c>
      <c r="B36" s="221" t="s">
        <v>423</v>
      </c>
      <c r="C36" s="222" t="s">
        <v>331</v>
      </c>
      <c r="D36" s="309">
        <v>1.5</v>
      </c>
      <c r="E36" s="309">
        <f t="shared" si="1"/>
        <v>43.290000000000006</v>
      </c>
      <c r="F36" s="309">
        <f t="shared" si="6"/>
        <v>44.790000000000006</v>
      </c>
      <c r="G36" s="309">
        <f ca="1">'1.TT_TYEN'!$AH$61</f>
        <v>0.04</v>
      </c>
      <c r="H36" s="309">
        <f ca="1">'2.N_MUC'!$AH$61</f>
        <v>0.72</v>
      </c>
      <c r="I36" s="309">
        <f ca="1">'3.B_COC'!$AH$61</f>
        <v>1.78</v>
      </c>
      <c r="J36" s="309">
        <f ca="1">'4.T_LONG'!$AH$61</f>
        <v>3.01</v>
      </c>
      <c r="K36" s="309">
        <f ca="1">'5.BI_XA'!$AH$61</f>
        <v>4.3</v>
      </c>
      <c r="L36" s="309">
        <f ca="1">'6.T_HOA'!$AH$61</f>
        <v>4.9300000000000006</v>
      </c>
      <c r="M36" s="309">
        <f ca="1">'7.T_SON'!$AH$61</f>
        <v>3.71</v>
      </c>
      <c r="N36" s="309">
        <f ca="1">'8.M_HUONG'!$AH$61</f>
        <v>2.52</v>
      </c>
      <c r="O36" s="309">
        <f ca="1">'9.M_DAN'!$AH$61</f>
        <v>1.2</v>
      </c>
      <c r="P36" s="309">
        <f ca="1">'10.M_KHUONG'!$AH$61</f>
        <v>1.31</v>
      </c>
      <c r="Q36" s="309">
        <f ca="1">'11.P_LUU'!$AH$61</f>
        <v>3.29</v>
      </c>
      <c r="R36" s="309">
        <f ca="1">'12.T_THANH'!$AH$61</f>
        <v>6.160000000000001</v>
      </c>
      <c r="S36" s="309">
        <f ca="1">'13.Y_THUAN'!$AH$61</f>
        <v>1.3599999999999999</v>
      </c>
      <c r="T36" s="309">
        <f ca="1">'14.BA_XA'!$AH$61</f>
        <v>0.95</v>
      </c>
      <c r="U36" s="309">
        <f ca="1">'15.Y_LAM'!$AH$61</f>
        <v>1.77</v>
      </c>
      <c r="V36" s="309">
        <f ca="1">'16.Y_PHU'!$AH$61</f>
        <v>1.3800000000000001</v>
      </c>
      <c r="W36" s="309">
        <f ca="1">'17.D_NINH'!$AH$61</f>
        <v>3.2</v>
      </c>
      <c r="X36" s="309">
        <f ca="1">'18.H_DUC'!$AH$61</f>
        <v>3.16</v>
      </c>
    </row>
    <row r="37" spans="1:24" s="261" customFormat="1" ht="15" customHeight="1">
      <c r="A37" s="222" t="s">
        <v>424</v>
      </c>
      <c r="B37" s="221" t="s">
        <v>425</v>
      </c>
      <c r="C37" s="222" t="s">
        <v>332</v>
      </c>
      <c r="D37" s="309">
        <v>34.6</v>
      </c>
      <c r="E37" s="309">
        <f t="shared" si="1"/>
        <v>-34.6</v>
      </c>
      <c r="F37" s="309">
        <f t="shared" si="6"/>
        <v>0</v>
      </c>
      <c r="G37" s="309">
        <f ca="1">'1.TT_TYEN'!$AI$61</f>
        <v>0</v>
      </c>
      <c r="H37" s="309">
        <f ca="1">'2.N_MUC'!$AI$61</f>
        <v>0</v>
      </c>
      <c r="I37" s="309">
        <f ca="1">'3.B_COC'!$AI$61</f>
        <v>0</v>
      </c>
      <c r="J37" s="309">
        <f ca="1">'4.T_LONG'!$AI$61</f>
        <v>0</v>
      </c>
      <c r="K37" s="309">
        <f ca="1">'5.BI_XA'!$AI$61</f>
        <v>0</v>
      </c>
      <c r="L37" s="309">
        <f ca="1">'6.T_HOA'!$AI$61</f>
        <v>0</v>
      </c>
      <c r="M37" s="309">
        <f ca="1">'7.T_SON'!$AI$61</f>
        <v>0</v>
      </c>
      <c r="N37" s="309">
        <f ca="1">'8.M_HUONG'!$AI$61</f>
        <v>0</v>
      </c>
      <c r="O37" s="309">
        <f ca="1">'9.M_DAN'!$AI$61</f>
        <v>0</v>
      </c>
      <c r="P37" s="309">
        <f ca="1">'10.M_KHUONG'!$AI$61</f>
        <v>0</v>
      </c>
      <c r="Q37" s="309">
        <f ca="1">'11.P_LUU'!$AI$61</f>
        <v>0</v>
      </c>
      <c r="R37" s="309">
        <f ca="1">'12.T_THANH'!$AI$61</f>
        <v>0</v>
      </c>
      <c r="S37" s="309">
        <f ca="1">'13.Y_THUAN'!$AI$61</f>
        <v>0</v>
      </c>
      <c r="T37" s="309">
        <f ca="1">'14.BA_XA'!$AI$61</f>
        <v>0</v>
      </c>
      <c r="U37" s="309">
        <f ca="1">'15.Y_LAM'!$AI$61</f>
        <v>0</v>
      </c>
      <c r="V37" s="309">
        <f ca="1">'16.Y_PHU'!$AI$61</f>
        <v>0</v>
      </c>
      <c r="W37" s="309">
        <f ca="1">'17.D_NINH'!$AI$61</f>
        <v>0</v>
      </c>
      <c r="X37" s="309">
        <f ca="1">'18.H_DUC'!$AI$61</f>
        <v>0</v>
      </c>
    </row>
    <row r="38" spans="1:24" s="261" customFormat="1" ht="15" customHeight="1">
      <c r="A38" s="222" t="s">
        <v>426</v>
      </c>
      <c r="B38" s="221" t="s">
        <v>427</v>
      </c>
      <c r="C38" s="222" t="s">
        <v>333</v>
      </c>
      <c r="D38" s="309">
        <v>10.5</v>
      </c>
      <c r="E38" s="309">
        <f t="shared" si="1"/>
        <v>-9.5</v>
      </c>
      <c r="F38" s="309">
        <f t="shared" si="6"/>
        <v>1</v>
      </c>
      <c r="G38" s="309">
        <f ca="1">'1.TT_TYEN'!$AJ$61</f>
        <v>1</v>
      </c>
      <c r="H38" s="309">
        <f ca="1">'2.N_MUC'!$AJ$61</f>
        <v>0</v>
      </c>
      <c r="I38" s="309">
        <f ca="1">'3.B_COC'!$AJ$61</f>
        <v>0</v>
      </c>
      <c r="J38" s="309">
        <f ca="1">'4.T_LONG'!$AJ$61</f>
        <v>0</v>
      </c>
      <c r="K38" s="309">
        <f ca="1">'5.BI_XA'!$AJ$61</f>
        <v>0</v>
      </c>
      <c r="L38" s="309">
        <f ca="1">'6.T_HOA'!$AJ$61</f>
        <v>0</v>
      </c>
      <c r="M38" s="309">
        <f ca="1">'7.T_SON'!$AJ$61</f>
        <v>0</v>
      </c>
      <c r="N38" s="309">
        <f ca="1">'8.M_HUONG'!$AJ$61</f>
        <v>0</v>
      </c>
      <c r="O38" s="309">
        <f ca="1">'9.M_DAN'!$AJ$61</f>
        <v>0</v>
      </c>
      <c r="P38" s="309">
        <f ca="1">'10.M_KHUONG'!$AJ$61</f>
        <v>0</v>
      </c>
      <c r="Q38" s="309">
        <f ca="1">'11.P_LUU'!$AJ$61</f>
        <v>0</v>
      </c>
      <c r="R38" s="309">
        <f ca="1">'12.T_THANH'!$AJ$61</f>
        <v>0</v>
      </c>
      <c r="S38" s="309">
        <f ca="1">'13.Y_THUAN'!$AJ$61</f>
        <v>0</v>
      </c>
      <c r="T38" s="309">
        <f ca="1">'14.BA_XA'!$AJ$61</f>
        <v>0</v>
      </c>
      <c r="U38" s="309">
        <f ca="1">'15.Y_LAM'!$AJ$61</f>
        <v>0</v>
      </c>
      <c r="V38" s="309">
        <f ca="1">'16.Y_PHU'!$AJ$61</f>
        <v>0</v>
      </c>
      <c r="W38" s="309">
        <f ca="1">'17.D_NINH'!$AJ$61</f>
        <v>0</v>
      </c>
      <c r="X38" s="309">
        <f ca="1">'18.H_DUC'!$AJ$61</f>
        <v>0</v>
      </c>
    </row>
    <row r="39" spans="1:24" s="261" customFormat="1" ht="15" customHeight="1">
      <c r="A39" s="222" t="s">
        <v>428</v>
      </c>
      <c r="B39" s="221" t="s">
        <v>429</v>
      </c>
      <c r="C39" s="222" t="s">
        <v>334</v>
      </c>
      <c r="D39" s="309">
        <v>15.3</v>
      </c>
      <c r="E39" s="309">
        <f t="shared" si="1"/>
        <v>1.8300000000000018</v>
      </c>
      <c r="F39" s="309">
        <f t="shared" si="6"/>
        <v>17.130000000000003</v>
      </c>
      <c r="G39" s="309">
        <f ca="1">'1.TT_TYEN'!$AK$61</f>
        <v>1.63</v>
      </c>
      <c r="H39" s="309">
        <f ca="1">'2.N_MUC'!$AK$61</f>
        <v>1.29</v>
      </c>
      <c r="I39" s="309">
        <f ca="1">'3.B_COC'!$AK$61</f>
        <v>0.64</v>
      </c>
      <c r="J39" s="309">
        <f ca="1">'4.T_LONG'!$AK$61</f>
        <v>0.39</v>
      </c>
      <c r="K39" s="309">
        <f ca="1">'5.BI_XA'!$AK$61</f>
        <v>0.41</v>
      </c>
      <c r="L39" s="309">
        <f ca="1">'6.T_HOA'!$AK$61</f>
        <v>0.35</v>
      </c>
      <c r="M39" s="309">
        <f ca="1">'7.T_SON'!$AK$61</f>
        <v>1.1200000000000001</v>
      </c>
      <c r="N39" s="309">
        <f ca="1">'8.M_HUONG'!$AK$61</f>
        <v>0.74</v>
      </c>
      <c r="O39" s="309">
        <f ca="1">'9.M_DAN'!$AK$61</f>
        <v>0.20999999999999996</v>
      </c>
      <c r="P39" s="309">
        <f ca="1">'10.M_KHUONG'!$AK$61</f>
        <v>0.62</v>
      </c>
      <c r="Q39" s="309">
        <f ca="1">'11.P_LUU'!$AK$61</f>
        <v>0.5</v>
      </c>
      <c r="R39" s="309">
        <f ca="1">'12.T_THANH'!$AK$61</f>
        <v>3.5100000000000002</v>
      </c>
      <c r="S39" s="309">
        <f ca="1">'13.Y_THUAN'!$AK$61</f>
        <v>0.44999999999999996</v>
      </c>
      <c r="T39" s="309">
        <f ca="1">'14.BA_XA'!$AK$61</f>
        <v>0.45999999999999996</v>
      </c>
      <c r="U39" s="309">
        <f ca="1">'15.Y_LAM'!$AK$61</f>
        <v>1.75</v>
      </c>
      <c r="V39" s="309">
        <f ca="1">'16.Y_PHU'!$AK$61</f>
        <v>0.83000000000000007</v>
      </c>
      <c r="W39" s="309">
        <f ca="1">'17.D_NINH'!$AK$61</f>
        <v>1.05</v>
      </c>
      <c r="X39" s="309">
        <f ca="1">'18.H_DUC'!$AK$61</f>
        <v>1.18</v>
      </c>
    </row>
    <row r="40" spans="1:24" ht="15" customHeight="1">
      <c r="A40" s="256" t="s">
        <v>430</v>
      </c>
      <c r="B40" s="71" t="s">
        <v>481</v>
      </c>
      <c r="C40" s="256" t="s">
        <v>335</v>
      </c>
      <c r="D40" s="300">
        <v>6</v>
      </c>
      <c r="E40" s="300">
        <f t="shared" si="1"/>
        <v>6.629999999999999</v>
      </c>
      <c r="F40" s="300">
        <f t="shared" si="6"/>
        <v>12.629999999999999</v>
      </c>
      <c r="G40" s="300">
        <f ca="1">'1.TT_TYEN'!$AL$61</f>
        <v>0</v>
      </c>
      <c r="H40" s="300">
        <f ca="1">'2.N_MUC'!$AL$61</f>
        <v>0.48000000000000004</v>
      </c>
      <c r="I40" s="300">
        <f ca="1">'3.B_COC'!$AL$61</f>
        <v>2.5</v>
      </c>
      <c r="J40" s="300">
        <f ca="1">'4.T_LONG'!$AL$61</f>
        <v>0.42000000000000004</v>
      </c>
      <c r="K40" s="300">
        <f ca="1">'5.BI_XA'!$AL$61</f>
        <v>0</v>
      </c>
      <c r="L40" s="300">
        <f ca="1">'6.T_HOA'!$AL$61</f>
        <v>0</v>
      </c>
      <c r="M40" s="300">
        <f ca="1">'7.T_SON'!$AL$61</f>
        <v>0.13</v>
      </c>
      <c r="N40" s="300">
        <f ca="1">'8.M_HUONG'!$AL$61</f>
        <v>0.37</v>
      </c>
      <c r="O40" s="300">
        <f ca="1">'9.M_DAN'!$AL$61</f>
        <v>0</v>
      </c>
      <c r="P40" s="300">
        <f ca="1">'10.M_KHUONG'!$AL$61</f>
        <v>0</v>
      </c>
      <c r="Q40" s="300">
        <f ca="1">'11.P_LUU'!$AL$61</f>
        <v>0.1</v>
      </c>
      <c r="R40" s="300">
        <f ca="1">'12.T_THANH'!$AL$61</f>
        <v>0</v>
      </c>
      <c r="S40" s="300">
        <f ca="1">'13.Y_THUAN'!$AL$61</f>
        <v>0</v>
      </c>
      <c r="T40" s="300">
        <f ca="1">'14.BA_XA'!$AL$61</f>
        <v>0</v>
      </c>
      <c r="U40" s="300">
        <f ca="1">'15.Y_LAM'!$AL$61</f>
        <v>0</v>
      </c>
      <c r="V40" s="300">
        <f ca="1">'16.Y_PHU'!$AL$61</f>
        <v>8.1999999999999993</v>
      </c>
      <c r="W40" s="300">
        <f ca="1">'17.D_NINH'!$AL$61</f>
        <v>0.43</v>
      </c>
      <c r="X40" s="300">
        <f ca="1">'18.H_DUC'!$AL$61</f>
        <v>0</v>
      </c>
    </row>
    <row r="41" spans="1:24" ht="15" customHeight="1">
      <c r="A41" s="256" t="s">
        <v>432</v>
      </c>
      <c r="B41" s="71" t="s">
        <v>482</v>
      </c>
      <c r="C41" s="256" t="s">
        <v>336</v>
      </c>
      <c r="D41" s="300">
        <v>0</v>
      </c>
      <c r="E41" s="300">
        <f t="shared" si="1"/>
        <v>0</v>
      </c>
      <c r="F41" s="300">
        <f t="shared" si="6"/>
        <v>0</v>
      </c>
      <c r="G41" s="300">
        <f ca="1">'1.TT_TYEN'!$AM$61</f>
        <v>0</v>
      </c>
      <c r="H41" s="300">
        <f ca="1">'2.N_MUC'!$AM$61</f>
        <v>0</v>
      </c>
      <c r="I41" s="300">
        <f ca="1">'3.B_COC'!$AM$61</f>
        <v>0</v>
      </c>
      <c r="J41" s="300">
        <f ca="1">'4.T_LONG'!$AM$61</f>
        <v>0</v>
      </c>
      <c r="K41" s="300">
        <f ca="1">'5.BI_XA'!$AM$61</f>
        <v>0</v>
      </c>
      <c r="L41" s="300">
        <f ca="1">'6.T_HOA'!$AM$61</f>
        <v>0</v>
      </c>
      <c r="M41" s="300">
        <f ca="1">'7.T_SON'!$AM$61</f>
        <v>0</v>
      </c>
      <c r="N41" s="300">
        <f ca="1">'8.M_HUONG'!$AM$61</f>
        <v>0</v>
      </c>
      <c r="O41" s="300">
        <f ca="1">'9.M_DAN'!$AM$61</f>
        <v>0</v>
      </c>
      <c r="P41" s="300">
        <f ca="1">'10.M_KHUONG'!$AM$61</f>
        <v>0</v>
      </c>
      <c r="Q41" s="300">
        <f ca="1">'11.P_LUU'!$AM$61</f>
        <v>0</v>
      </c>
      <c r="R41" s="300">
        <f ca="1">'12.T_THANH'!$AM$61</f>
        <v>0</v>
      </c>
      <c r="S41" s="300">
        <f ca="1">'13.Y_THUAN'!$AM$61</f>
        <v>0</v>
      </c>
      <c r="T41" s="300">
        <f ca="1">'14.BA_XA'!$AM$61</f>
        <v>0</v>
      </c>
      <c r="U41" s="300">
        <f ca="1">'15.Y_LAM'!$AM$61</f>
        <v>0</v>
      </c>
      <c r="V41" s="300">
        <f ca="1">'16.Y_PHU'!$AM$61</f>
        <v>0</v>
      </c>
      <c r="W41" s="300">
        <f ca="1">'17.D_NINH'!$AM$61</f>
        <v>0</v>
      </c>
      <c r="X41" s="300">
        <f ca="1">'18.H_DUC'!$AM$61</f>
        <v>0</v>
      </c>
    </row>
    <row r="42" spans="1:24" ht="15" customHeight="1">
      <c r="A42" s="256" t="s">
        <v>434</v>
      </c>
      <c r="B42" s="71" t="s">
        <v>435</v>
      </c>
      <c r="C42" s="256" t="s">
        <v>337</v>
      </c>
      <c r="D42" s="300">
        <v>32.1</v>
      </c>
      <c r="E42" s="300">
        <f t="shared" si="1"/>
        <v>-13.100000000000005</v>
      </c>
      <c r="F42" s="300">
        <f t="shared" si="6"/>
        <v>18.999999999999996</v>
      </c>
      <c r="G42" s="300">
        <f ca="1">'1.TT_TYEN'!$AN$61</f>
        <v>0.12</v>
      </c>
      <c r="H42" s="300">
        <f ca="1">'2.N_MUC'!$AN$61</f>
        <v>0.02</v>
      </c>
      <c r="I42" s="300">
        <f ca="1">'3.B_COC'!$AN$61</f>
        <v>0.02</v>
      </c>
      <c r="J42" s="300">
        <f ca="1">'4.T_LONG'!$AN$61</f>
        <v>0.2</v>
      </c>
      <c r="K42" s="300">
        <f ca="1">'5.BI_XA'!$AN$61</f>
        <v>0.48000000000000004</v>
      </c>
      <c r="L42" s="300">
        <f ca="1">'6.T_HOA'!$AN$61</f>
        <v>0.02</v>
      </c>
      <c r="M42" s="300">
        <f ca="1">'7.T_SON'!$AN$61</f>
        <v>10.09</v>
      </c>
      <c r="N42" s="300">
        <f ca="1">'8.M_HUONG'!$AN$61</f>
        <v>0.1</v>
      </c>
      <c r="O42" s="300">
        <f ca="1">'9.M_DAN'!$AN$61</f>
        <v>5.0199999999999996</v>
      </c>
      <c r="P42" s="300">
        <f ca="1">'10.M_KHUONG'!$AN$61</f>
        <v>0.02</v>
      </c>
      <c r="Q42" s="300">
        <f ca="1">'11.P_LUU'!$AN$61</f>
        <v>7.0000000000000007E-2</v>
      </c>
      <c r="R42" s="300">
        <f ca="1">'12.T_THANH'!$AN$61</f>
        <v>0.02</v>
      </c>
      <c r="S42" s="300">
        <f ca="1">'13.Y_THUAN'!$AN$61</f>
        <v>0.02</v>
      </c>
      <c r="T42" s="300">
        <f ca="1">'14.BA_XA'!$AN$61</f>
        <v>0.2</v>
      </c>
      <c r="U42" s="300">
        <f ca="1">'15.Y_LAM'!$AN$61</f>
        <v>0.7</v>
      </c>
      <c r="V42" s="300">
        <f ca="1">'16.Y_PHU'!$AN$61</f>
        <v>1.84</v>
      </c>
      <c r="W42" s="300">
        <f ca="1">'17.D_NINH'!$AN$61</f>
        <v>0.04</v>
      </c>
      <c r="X42" s="300">
        <f ca="1">'18.H_DUC'!$AN$61</f>
        <v>0.02</v>
      </c>
    </row>
    <row r="43" spans="1:24" ht="15" customHeight="1">
      <c r="A43" s="256" t="s">
        <v>436</v>
      </c>
      <c r="B43" s="71" t="s">
        <v>437</v>
      </c>
      <c r="C43" s="256" t="s">
        <v>338</v>
      </c>
      <c r="D43" s="300">
        <v>1191.5999999999999</v>
      </c>
      <c r="E43" s="300">
        <f t="shared" si="1"/>
        <v>20.209999999999809</v>
      </c>
      <c r="F43" s="300">
        <f t="shared" si="6"/>
        <v>1211.8099999999997</v>
      </c>
      <c r="G43" s="300">
        <f ca="1">'1.TT_TYEN'!$AO$61</f>
        <v>0</v>
      </c>
      <c r="H43" s="300">
        <f ca="1">'2.N_MUC'!$AO$61</f>
        <v>42.28</v>
      </c>
      <c r="I43" s="300">
        <f ca="1">'3.B_COC'!$AO$61</f>
        <v>38.51</v>
      </c>
      <c r="J43" s="300">
        <f ca="1">'4.T_LONG'!$AO$61</f>
        <v>67.98</v>
      </c>
      <c r="K43" s="300">
        <f ca="1">'5.BI_XA'!$AO$61</f>
        <v>70.44</v>
      </c>
      <c r="L43" s="300">
        <f ca="1">'6.T_HOA'!$AO$61</f>
        <v>116.3</v>
      </c>
      <c r="M43" s="300">
        <f ca="1">'7.T_SON'!$AO$61</f>
        <v>100.48</v>
      </c>
      <c r="N43" s="300">
        <f ca="1">'8.M_HUONG'!$AO$61</f>
        <v>77.11999999999999</v>
      </c>
      <c r="O43" s="300">
        <f ca="1">'9.M_DAN'!$AO$61</f>
        <v>59.04</v>
      </c>
      <c r="P43" s="300">
        <f ca="1">'10.M_KHUONG'!$AO$61</f>
        <v>49.73</v>
      </c>
      <c r="Q43" s="300">
        <f ca="1">'11.P_LUU'!$AO$61</f>
        <v>109.41</v>
      </c>
      <c r="R43" s="300">
        <f ca="1">'12.T_THANH'!$AO$61</f>
        <v>98.04</v>
      </c>
      <c r="S43" s="300">
        <f ca="1">'13.Y_THUAN'!$AO$61</f>
        <v>54.46</v>
      </c>
      <c r="T43" s="300">
        <f ca="1">'14.BA_XA'!$AO$61</f>
        <v>44.67</v>
      </c>
      <c r="U43" s="300">
        <f ca="1">'15.Y_LAM'!$AO$61</f>
        <v>59.69</v>
      </c>
      <c r="V43" s="300">
        <f ca="1">'16.Y_PHU'!$AO$61</f>
        <v>77.52</v>
      </c>
      <c r="W43" s="300">
        <f ca="1">'17.D_NINH'!$AO$61</f>
        <v>76.81</v>
      </c>
      <c r="X43" s="300">
        <f ca="1">'18.H_DUC'!$AO$61</f>
        <v>69.33</v>
      </c>
    </row>
    <row r="44" spans="1:24" ht="15" customHeight="1">
      <c r="A44" s="256" t="s">
        <v>438</v>
      </c>
      <c r="B44" s="71" t="s">
        <v>439</v>
      </c>
      <c r="C44" s="256" t="s">
        <v>339</v>
      </c>
      <c r="D44" s="300">
        <v>82.2</v>
      </c>
      <c r="E44" s="300">
        <f t="shared" si="1"/>
        <v>37.169999999999987</v>
      </c>
      <c r="F44" s="300">
        <f t="shared" si="6"/>
        <v>119.36999999999999</v>
      </c>
      <c r="G44" s="300">
        <f ca="1">'1.TT_TYEN'!$AP$61</f>
        <v>119.36999999999999</v>
      </c>
      <c r="H44" s="300">
        <f ca="1">'2.N_MUC'!$AP$61</f>
        <v>0</v>
      </c>
      <c r="I44" s="300">
        <f ca="1">'3.B_COC'!$AP$61</f>
        <v>0</v>
      </c>
      <c r="J44" s="300">
        <f ca="1">'4.T_LONG'!$AP$61</f>
        <v>0</v>
      </c>
      <c r="K44" s="300">
        <f ca="1">'5.BI_XA'!$AP$61</f>
        <v>0</v>
      </c>
      <c r="L44" s="300">
        <f ca="1">'6.T_HOA'!$AP$61</f>
        <v>0</v>
      </c>
      <c r="M44" s="300">
        <f ca="1">'7.T_SON'!$AP$61</f>
        <v>0</v>
      </c>
      <c r="N44" s="300">
        <f ca="1">'8.M_HUONG'!$AP$61</f>
        <v>0</v>
      </c>
      <c r="O44" s="300">
        <f ca="1">'9.M_DAN'!$AP$61</f>
        <v>0</v>
      </c>
      <c r="P44" s="300">
        <f ca="1">'10.M_KHUONG'!$AP$61</f>
        <v>0</v>
      </c>
      <c r="Q44" s="300">
        <f ca="1">'11.P_LUU'!$AP$61</f>
        <v>0</v>
      </c>
      <c r="R44" s="300">
        <f ca="1">'12.T_THANH'!$AP$61</f>
        <v>0</v>
      </c>
      <c r="S44" s="300">
        <f ca="1">'13.Y_THUAN'!$AP$61</f>
        <v>0</v>
      </c>
      <c r="T44" s="300">
        <f ca="1">'14.BA_XA'!$AP$61</f>
        <v>0</v>
      </c>
      <c r="U44" s="300">
        <f ca="1">'15.Y_LAM'!$AP$61</f>
        <v>0</v>
      </c>
      <c r="V44" s="300">
        <f ca="1">'16.Y_PHU'!$AP$61</f>
        <v>0</v>
      </c>
      <c r="W44" s="300">
        <f ca="1">'17.D_NINH'!$AP$61</f>
        <v>0</v>
      </c>
      <c r="X44" s="300">
        <f ca="1">'18.H_DUC'!$AP$61</f>
        <v>0</v>
      </c>
    </row>
    <row r="45" spans="1:24" ht="15" customHeight="1">
      <c r="A45" s="256" t="s">
        <v>440</v>
      </c>
      <c r="B45" s="71" t="s">
        <v>483</v>
      </c>
      <c r="C45" s="256" t="s">
        <v>340</v>
      </c>
      <c r="D45" s="300">
        <v>15.5</v>
      </c>
      <c r="E45" s="300">
        <f t="shared" si="1"/>
        <v>9.1099999999999959</v>
      </c>
      <c r="F45" s="300">
        <f t="shared" si="6"/>
        <v>24.609999999999996</v>
      </c>
      <c r="G45" s="300">
        <f ca="1">'1.TT_TYEN'!$AQ$61</f>
        <v>9.32</v>
      </c>
      <c r="H45" s="300">
        <f ca="1">'2.N_MUC'!$AQ$61</f>
        <v>0.42000000000000004</v>
      </c>
      <c r="I45" s="300">
        <f ca="1">'3.B_COC'!$AQ$61</f>
        <v>1.99</v>
      </c>
      <c r="J45" s="300">
        <f ca="1">'4.T_LONG'!$AQ$61</f>
        <v>0.33999999999999997</v>
      </c>
      <c r="K45" s="300">
        <f ca="1">'5.BI_XA'!$AQ$61</f>
        <v>0.54</v>
      </c>
      <c r="L45" s="300">
        <f ca="1">'6.T_HOA'!$AQ$61</f>
        <v>0.75000000000000011</v>
      </c>
      <c r="M45" s="300">
        <f ca="1">'7.T_SON'!$AQ$61</f>
        <v>1.35</v>
      </c>
      <c r="N45" s="300">
        <f ca="1">'8.M_HUONG'!$AQ$61</f>
        <v>0.49</v>
      </c>
      <c r="O45" s="300">
        <f ca="1">'9.M_DAN'!$AQ$61</f>
        <v>0.78</v>
      </c>
      <c r="P45" s="300">
        <f ca="1">'10.M_KHUONG'!$AQ$61</f>
        <v>0.32</v>
      </c>
      <c r="Q45" s="300">
        <f ca="1">'11.P_LUU'!$AQ$61</f>
        <v>0.86</v>
      </c>
      <c r="R45" s="300">
        <f ca="1">'12.T_THANH'!$AQ$61</f>
        <v>2.98</v>
      </c>
      <c r="S45" s="300">
        <f ca="1">'13.Y_THUAN'!$AQ$61</f>
        <v>0.48000000000000009</v>
      </c>
      <c r="T45" s="300">
        <f ca="1">'14.BA_XA'!$AQ$61</f>
        <v>0.78</v>
      </c>
      <c r="U45" s="300">
        <f ca="1">'15.Y_LAM'!$AQ$61</f>
        <v>1.4499999999999997</v>
      </c>
      <c r="V45" s="300">
        <f ca="1">'16.Y_PHU'!$AQ$61</f>
        <v>0.23999999999999996</v>
      </c>
      <c r="W45" s="300">
        <f ca="1">'17.D_NINH'!$AQ$61</f>
        <v>0.82</v>
      </c>
      <c r="X45" s="300">
        <f ca="1">'18.H_DUC'!$AQ$61</f>
        <v>0.70000000000000007</v>
      </c>
    </row>
    <row r="46" spans="1:24" ht="15" customHeight="1">
      <c r="A46" s="256" t="s">
        <v>442</v>
      </c>
      <c r="B46" s="71" t="s">
        <v>443</v>
      </c>
      <c r="C46" s="256" t="s">
        <v>341</v>
      </c>
      <c r="D46" s="300">
        <v>0.4</v>
      </c>
      <c r="E46" s="300">
        <f t="shared" si="1"/>
        <v>-0.14000000000000001</v>
      </c>
      <c r="F46" s="300">
        <f t="shared" si="6"/>
        <v>0.26</v>
      </c>
      <c r="G46" s="300">
        <f ca="1">'1.TT_TYEN'!$AR$61</f>
        <v>0</v>
      </c>
      <c r="H46" s="300">
        <f ca="1">'2.N_MUC'!$AR$61</f>
        <v>0</v>
      </c>
      <c r="I46" s="300">
        <f ca="1">'3.B_COC'!$AR$61</f>
        <v>0</v>
      </c>
      <c r="J46" s="300">
        <f ca="1">'4.T_LONG'!$AR$61</f>
        <v>0</v>
      </c>
      <c r="K46" s="300">
        <f ca="1">'5.BI_XA'!$AR$61</f>
        <v>0</v>
      </c>
      <c r="L46" s="300">
        <f ca="1">'6.T_HOA'!$AR$61</f>
        <v>0</v>
      </c>
      <c r="M46" s="300">
        <f ca="1">'7.T_SON'!$AR$61</f>
        <v>0</v>
      </c>
      <c r="N46" s="300">
        <f ca="1">'8.M_HUONG'!$AR$61</f>
        <v>0</v>
      </c>
      <c r="O46" s="300">
        <f ca="1">'9.M_DAN'!$AR$61</f>
        <v>0</v>
      </c>
      <c r="P46" s="300">
        <f ca="1">'10.M_KHUONG'!$AR$61</f>
        <v>0.05</v>
      </c>
      <c r="Q46" s="300">
        <f ca="1">'11.P_LUU'!$AR$61</f>
        <v>0</v>
      </c>
      <c r="R46" s="300">
        <f ca="1">'12.T_THANH'!$AR$61</f>
        <v>0</v>
      </c>
      <c r="S46" s="300">
        <f ca="1">'13.Y_THUAN'!$AR$61</f>
        <v>0.13</v>
      </c>
      <c r="T46" s="300">
        <f ca="1">'14.BA_XA'!$AR$61</f>
        <v>0</v>
      </c>
      <c r="U46" s="300">
        <f ca="1">'15.Y_LAM'!$AR$61</f>
        <v>0</v>
      </c>
      <c r="V46" s="300">
        <f ca="1">'16.Y_PHU'!$AR$61</f>
        <v>0</v>
      </c>
      <c r="W46" s="300">
        <f ca="1">'17.D_NINH'!$AR$61</f>
        <v>0.08</v>
      </c>
      <c r="X46" s="300">
        <f ca="1">'18.H_DUC'!$AR$61</f>
        <v>0</v>
      </c>
    </row>
    <row r="47" spans="1:24" ht="15" customHeight="1">
      <c r="A47" s="256" t="s">
        <v>444</v>
      </c>
      <c r="B47" s="71" t="s">
        <v>445</v>
      </c>
      <c r="C47" s="256" t="s">
        <v>342</v>
      </c>
      <c r="D47" s="300">
        <v>0</v>
      </c>
      <c r="E47" s="300">
        <f t="shared" si="1"/>
        <v>0</v>
      </c>
      <c r="F47" s="300">
        <f t="shared" si="6"/>
        <v>0</v>
      </c>
      <c r="G47" s="300">
        <f ca="1">'1.TT_TYEN'!$AS$61</f>
        <v>0</v>
      </c>
      <c r="H47" s="300">
        <f ca="1">'2.N_MUC'!$AS$61</f>
        <v>0</v>
      </c>
      <c r="I47" s="300">
        <f ca="1">'3.B_COC'!$AS$61</f>
        <v>0</v>
      </c>
      <c r="J47" s="300">
        <f ca="1">'4.T_LONG'!$AS$61</f>
        <v>0</v>
      </c>
      <c r="K47" s="300">
        <f ca="1">'5.BI_XA'!$AS$61</f>
        <v>0</v>
      </c>
      <c r="L47" s="300">
        <f ca="1">'6.T_HOA'!$AS$61</f>
        <v>0</v>
      </c>
      <c r="M47" s="300">
        <f ca="1">'7.T_SON'!$AS$61</f>
        <v>0</v>
      </c>
      <c r="N47" s="300">
        <f ca="1">'8.M_HUONG'!$AS$61</f>
        <v>0</v>
      </c>
      <c r="O47" s="300">
        <f ca="1">'9.M_DAN'!$AS$61</f>
        <v>0</v>
      </c>
      <c r="P47" s="300">
        <f ca="1">'10.M_KHUONG'!$AS$61</f>
        <v>0</v>
      </c>
      <c r="Q47" s="300">
        <f ca="1">'11.P_LUU'!$AS$61</f>
        <v>0</v>
      </c>
      <c r="R47" s="300">
        <f ca="1">'12.T_THANH'!$AS$61</f>
        <v>0</v>
      </c>
      <c r="S47" s="300">
        <f ca="1">'13.Y_THUAN'!$AS$61</f>
        <v>0</v>
      </c>
      <c r="T47" s="300">
        <f ca="1">'14.BA_XA'!$AS$61</f>
        <v>0</v>
      </c>
      <c r="U47" s="300">
        <f ca="1">'15.Y_LAM'!$AS$61</f>
        <v>0</v>
      </c>
      <c r="V47" s="300">
        <f ca="1">'16.Y_PHU'!$AS$61</f>
        <v>0</v>
      </c>
      <c r="W47" s="300">
        <f ca="1">'17.D_NINH'!$AS$61</f>
        <v>0</v>
      </c>
      <c r="X47" s="300">
        <f ca="1">'18.H_DUC'!$AS$61</f>
        <v>0</v>
      </c>
    </row>
    <row r="48" spans="1:24" ht="15" customHeight="1">
      <c r="A48" s="256" t="s">
        <v>446</v>
      </c>
      <c r="B48" s="71" t="s">
        <v>447</v>
      </c>
      <c r="C48" s="256" t="s">
        <v>343</v>
      </c>
      <c r="D48" s="300">
        <v>7.7</v>
      </c>
      <c r="E48" s="300">
        <f t="shared" si="1"/>
        <v>-0.41000000000000103</v>
      </c>
      <c r="F48" s="300">
        <f t="shared" si="6"/>
        <v>7.2899999999999991</v>
      </c>
      <c r="G48" s="300">
        <f ca="1">'1.TT_TYEN'!$AT$61</f>
        <v>2.62</v>
      </c>
      <c r="H48" s="300">
        <f ca="1">'2.N_MUC'!$AT$61</f>
        <v>0</v>
      </c>
      <c r="I48" s="300">
        <f ca="1">'3.B_COC'!$AT$61</f>
        <v>0</v>
      </c>
      <c r="J48" s="300">
        <f ca="1">'4.T_LONG'!$AT$61</f>
        <v>0.21000000000000002</v>
      </c>
      <c r="K48" s="300">
        <f ca="1">'5.BI_XA'!$AT$61</f>
        <v>1.6199999999999999</v>
      </c>
      <c r="L48" s="300">
        <f ca="1">'6.T_HOA'!$AT$61</f>
        <v>0.22</v>
      </c>
      <c r="M48" s="300">
        <f ca="1">'7.T_SON'!$AT$61</f>
        <v>0.5</v>
      </c>
      <c r="N48" s="300">
        <f ca="1">'8.M_HUONG'!$AT$61</f>
        <v>0.05</v>
      </c>
      <c r="O48" s="300">
        <f ca="1">'9.M_DAN'!$AT$61</f>
        <v>0.66</v>
      </c>
      <c r="P48" s="300">
        <f ca="1">'10.M_KHUONG'!$AT$61</f>
        <v>0</v>
      </c>
      <c r="Q48" s="300">
        <f ca="1">'11.P_LUU'!$AT$61</f>
        <v>0</v>
      </c>
      <c r="R48" s="300">
        <f ca="1">'12.T_THANH'!$AT$61</f>
        <v>0.22</v>
      </c>
      <c r="S48" s="300">
        <f ca="1">'13.Y_THUAN'!$AT$61</f>
        <v>0</v>
      </c>
      <c r="T48" s="300">
        <f ca="1">'14.BA_XA'!$AT$61</f>
        <v>1.08</v>
      </c>
      <c r="U48" s="300">
        <f ca="1">'15.Y_LAM'!$AT$61</f>
        <v>0.05</v>
      </c>
      <c r="V48" s="300">
        <f ca="1">'16.Y_PHU'!$AT$61</f>
        <v>0.06</v>
      </c>
      <c r="W48" s="300">
        <f ca="1">'17.D_NINH'!$AT$61</f>
        <v>0</v>
      </c>
      <c r="X48" s="300">
        <f ca="1">'18.H_DUC'!$AT$61</f>
        <v>0</v>
      </c>
    </row>
    <row r="49" spans="1:24" ht="15" customHeight="1">
      <c r="A49" s="256" t="s">
        <v>448</v>
      </c>
      <c r="B49" s="71" t="s">
        <v>1164</v>
      </c>
      <c r="C49" s="74" t="s">
        <v>344</v>
      </c>
      <c r="D49" s="300">
        <v>196.2</v>
      </c>
      <c r="E49" s="300">
        <f t="shared" si="1"/>
        <v>-5.5700000000000216</v>
      </c>
      <c r="F49" s="300">
        <f t="shared" si="6"/>
        <v>190.62999999999997</v>
      </c>
      <c r="G49" s="300">
        <f ca="1">'1.TT_TYEN'!$AU$61</f>
        <v>11.24</v>
      </c>
      <c r="H49" s="300">
        <f ca="1">'2.N_MUC'!$AU$61</f>
        <v>11.94</v>
      </c>
      <c r="I49" s="300">
        <f ca="1">'3.B_COC'!$AU$61</f>
        <v>3.4800000000000004</v>
      </c>
      <c r="J49" s="300">
        <f ca="1">'4.T_LONG'!$AU$61</f>
        <v>11.629999999999999</v>
      </c>
      <c r="K49" s="300">
        <f ca="1">'5.BI_XA'!$AU$61</f>
        <v>8</v>
      </c>
      <c r="L49" s="300">
        <f ca="1">'6.T_HOA'!$AU$61</f>
        <v>11.87</v>
      </c>
      <c r="M49" s="300">
        <f ca="1">'7.T_SON'!$AU$61</f>
        <v>22.56</v>
      </c>
      <c r="N49" s="300">
        <f ca="1">'8.M_HUONG'!$AU$61</f>
        <v>7.3199999999999994</v>
      </c>
      <c r="O49" s="300">
        <f ca="1">'9.M_DAN'!$AU$61</f>
        <v>4.88</v>
      </c>
      <c r="P49" s="300">
        <f ca="1">'10.M_KHUONG'!$AU$61</f>
        <v>6.22</v>
      </c>
      <c r="Q49" s="300">
        <f ca="1">'11.P_LUU'!$AU$61</f>
        <v>16.509999999999998</v>
      </c>
      <c r="R49" s="300">
        <f ca="1">'12.T_THANH'!$AU$61</f>
        <v>26.05</v>
      </c>
      <c r="S49" s="300">
        <f ca="1">'13.Y_THUAN'!$AU$61</f>
        <v>2.6500000000000004</v>
      </c>
      <c r="T49" s="300">
        <f ca="1">'14.BA_XA'!$AU$61</f>
        <v>3.41</v>
      </c>
      <c r="U49" s="300">
        <f ca="1">'15.Y_LAM'!$AU$61</f>
        <v>5.8800000000000008</v>
      </c>
      <c r="V49" s="300">
        <f ca="1">'16.Y_PHU'!$AU$61</f>
        <v>16.16</v>
      </c>
      <c r="W49" s="300">
        <f ca="1">'17.D_NINH'!$AU$61</f>
        <v>12.54</v>
      </c>
      <c r="X49" s="300">
        <f ca="1">'18.H_DUC'!$AU$61</f>
        <v>8.2899999999999991</v>
      </c>
    </row>
    <row r="50" spans="1:24" ht="17.45" customHeight="1">
      <c r="A50" s="256" t="s">
        <v>450</v>
      </c>
      <c r="B50" s="71" t="s">
        <v>1165</v>
      </c>
      <c r="C50" s="256" t="s">
        <v>345</v>
      </c>
      <c r="D50" s="300">
        <v>47.3</v>
      </c>
      <c r="E50" s="300">
        <f t="shared" si="1"/>
        <v>107.31000000000004</v>
      </c>
      <c r="F50" s="300">
        <f t="shared" si="6"/>
        <v>154.61000000000004</v>
      </c>
      <c r="G50" s="300">
        <f ca="1">'1.TT_TYEN'!$AV$61</f>
        <v>0</v>
      </c>
      <c r="H50" s="300">
        <f ca="1">'2.N_MUC'!$AV$61</f>
        <v>0</v>
      </c>
      <c r="I50" s="300">
        <f ca="1">'3.B_COC'!$AV$61</f>
        <v>0</v>
      </c>
      <c r="J50" s="300">
        <f ca="1">'4.T_LONG'!$AV$61</f>
        <v>123.18</v>
      </c>
      <c r="K50" s="300">
        <f ca="1">'5.BI_XA'!$AV$61</f>
        <v>1.37</v>
      </c>
      <c r="L50" s="300">
        <f ca="1">'6.T_HOA'!$AV$61</f>
        <v>0</v>
      </c>
      <c r="M50" s="300">
        <f ca="1">'7.T_SON'!$AV$61</f>
        <v>18.77</v>
      </c>
      <c r="N50" s="300">
        <f ca="1">'8.M_HUONG'!$AV$61</f>
        <v>0</v>
      </c>
      <c r="O50" s="300">
        <f ca="1">'9.M_DAN'!$AV$61</f>
        <v>0</v>
      </c>
      <c r="P50" s="300">
        <f ca="1">'10.M_KHUONG'!$AV$61</f>
        <v>0</v>
      </c>
      <c r="Q50" s="300">
        <f ca="1">'11.P_LUU'!$AV$61</f>
        <v>0</v>
      </c>
      <c r="R50" s="300">
        <f ca="1">'12.T_THANH'!$AV$61</f>
        <v>0</v>
      </c>
      <c r="S50" s="300">
        <f ca="1">'13.Y_THUAN'!$AV$61</f>
        <v>0</v>
      </c>
      <c r="T50" s="300">
        <f ca="1">'14.BA_XA'!$AV$61</f>
        <v>0.24</v>
      </c>
      <c r="U50" s="300">
        <f ca="1">'15.Y_LAM'!$AV$61</f>
        <v>1</v>
      </c>
      <c r="V50" s="300">
        <f ca="1">'16.Y_PHU'!$AV$61</f>
        <v>6.05</v>
      </c>
      <c r="W50" s="300">
        <f ca="1">'17.D_NINH'!$AV$61</f>
        <v>4</v>
      </c>
      <c r="X50" s="300">
        <f ca="1">'18.H_DUC'!$AV$61</f>
        <v>0</v>
      </c>
    </row>
    <row r="51" spans="1:24" ht="15" customHeight="1">
      <c r="A51" s="256" t="s">
        <v>452</v>
      </c>
      <c r="B51" s="71" t="s">
        <v>453</v>
      </c>
      <c r="C51" s="256" t="s">
        <v>346</v>
      </c>
      <c r="D51" s="300">
        <v>4</v>
      </c>
      <c r="E51" s="300">
        <f t="shared" si="1"/>
        <v>-4</v>
      </c>
      <c r="F51" s="300">
        <f t="shared" si="6"/>
        <v>0</v>
      </c>
      <c r="G51" s="300">
        <f ca="1">'1.TT_TYEN'!$AW$61</f>
        <v>0</v>
      </c>
      <c r="H51" s="300">
        <f ca="1">'2.N_MUC'!$AW$61</f>
        <v>0</v>
      </c>
      <c r="I51" s="300">
        <f ca="1">'3.B_COC'!$AW$61</f>
        <v>0</v>
      </c>
      <c r="J51" s="300">
        <f ca="1">'4.T_LONG'!$AW$61</f>
        <v>0</v>
      </c>
      <c r="K51" s="300">
        <f ca="1">'5.BI_XA'!$AW$61</f>
        <v>0</v>
      </c>
      <c r="L51" s="300">
        <f ca="1">'6.T_HOA'!$AW$61</f>
        <v>0</v>
      </c>
      <c r="M51" s="300">
        <f ca="1">'7.T_SON'!$AW$61</f>
        <v>0</v>
      </c>
      <c r="N51" s="300">
        <f ca="1">'8.M_HUONG'!$AW$61</f>
        <v>0</v>
      </c>
      <c r="O51" s="300">
        <f ca="1">'9.M_DAN'!$AW$61</f>
        <v>0</v>
      </c>
      <c r="P51" s="300">
        <f ca="1">'10.M_KHUONG'!$AW$61</f>
        <v>0</v>
      </c>
      <c r="Q51" s="300">
        <f ca="1">'11.P_LUU'!$AW$61</f>
        <v>0</v>
      </c>
      <c r="R51" s="300">
        <f ca="1">'12.T_THANH'!$AW$61</f>
        <v>0</v>
      </c>
      <c r="S51" s="300">
        <f ca="1">'13.Y_THUAN'!$AW$61</f>
        <v>0</v>
      </c>
      <c r="T51" s="300">
        <f ca="1">'14.BA_XA'!$AW$61</f>
        <v>0</v>
      </c>
      <c r="U51" s="300">
        <f ca="1">'15.Y_LAM'!$AW$61</f>
        <v>0</v>
      </c>
      <c r="V51" s="300">
        <f ca="1">'16.Y_PHU'!$AW$61</f>
        <v>0</v>
      </c>
      <c r="W51" s="300">
        <f ca="1">'17.D_NINH'!$AW$61</f>
        <v>0</v>
      </c>
      <c r="X51" s="300">
        <f ca="1">'18.H_DUC'!$AW$61</f>
        <v>0</v>
      </c>
    </row>
    <row r="52" spans="1:24" ht="15" customHeight="1">
      <c r="A52" s="256" t="s">
        <v>454</v>
      </c>
      <c r="B52" s="71" t="s">
        <v>455</v>
      </c>
      <c r="C52" s="256" t="s">
        <v>347</v>
      </c>
      <c r="D52" s="300">
        <v>4</v>
      </c>
      <c r="E52" s="300">
        <f t="shared" si="1"/>
        <v>4.08</v>
      </c>
      <c r="F52" s="300">
        <f t="shared" si="6"/>
        <v>8.08</v>
      </c>
      <c r="G52" s="300">
        <f ca="1">'1.TT_TYEN'!$AX$61</f>
        <v>5.38</v>
      </c>
      <c r="H52" s="300">
        <f ca="1">'2.N_MUC'!$AX$61</f>
        <v>0.7</v>
      </c>
      <c r="I52" s="300">
        <f ca="1">'3.B_COC'!$AX$61</f>
        <v>0</v>
      </c>
      <c r="J52" s="300">
        <f ca="1">'4.T_LONG'!$AX$61</f>
        <v>0</v>
      </c>
      <c r="K52" s="300">
        <f ca="1">'5.BI_XA'!$AX$61</f>
        <v>0</v>
      </c>
      <c r="L52" s="300">
        <f ca="1">'6.T_HOA'!$AX$61</f>
        <v>0</v>
      </c>
      <c r="M52" s="300">
        <f ca="1">'7.T_SON'!$AX$61</f>
        <v>1</v>
      </c>
      <c r="N52" s="300">
        <f ca="1">'8.M_HUONG'!$AX$61</f>
        <v>0</v>
      </c>
      <c r="O52" s="300">
        <f ca="1">'9.M_DAN'!$AX$61</f>
        <v>0</v>
      </c>
      <c r="P52" s="300">
        <f ca="1">'10.M_KHUONG'!$AX$61</f>
        <v>0</v>
      </c>
      <c r="Q52" s="300">
        <f ca="1">'11.P_LUU'!$AX$61</f>
        <v>1</v>
      </c>
      <c r="R52" s="300">
        <f ca="1">'12.T_THANH'!$AX$61</f>
        <v>0</v>
      </c>
      <c r="S52" s="300">
        <f ca="1">'13.Y_THUAN'!$AX$61</f>
        <v>0</v>
      </c>
      <c r="T52" s="300">
        <f ca="1">'14.BA_XA'!$AX$61</f>
        <v>0</v>
      </c>
      <c r="U52" s="300">
        <f ca="1">'15.Y_LAM'!$AX$61</f>
        <v>0</v>
      </c>
      <c r="V52" s="300">
        <f ca="1">'16.Y_PHU'!$AX$61</f>
        <v>0</v>
      </c>
      <c r="W52" s="300">
        <f ca="1">'17.D_NINH'!$AX$61</f>
        <v>0</v>
      </c>
      <c r="X52" s="300">
        <f ca="1">'18.H_DUC'!$AX$61</f>
        <v>0</v>
      </c>
    </row>
    <row r="53" spans="1:24" ht="15" customHeight="1">
      <c r="A53" s="256" t="s">
        <v>456</v>
      </c>
      <c r="B53" s="71" t="s">
        <v>457</v>
      </c>
      <c r="C53" s="74" t="s">
        <v>348</v>
      </c>
      <c r="D53" s="300">
        <v>1.7</v>
      </c>
      <c r="E53" s="300">
        <f t="shared" si="1"/>
        <v>-6.0000000000000053E-2</v>
      </c>
      <c r="F53" s="300">
        <f t="shared" si="6"/>
        <v>1.64</v>
      </c>
      <c r="G53" s="300">
        <f ca="1">'1.TT_TYEN'!$AY$61</f>
        <v>1.24</v>
      </c>
      <c r="H53" s="300">
        <f ca="1">'2.N_MUC'!$AY$61</f>
        <v>0</v>
      </c>
      <c r="I53" s="300">
        <f ca="1">'3.B_COC'!$AY$61</f>
        <v>0</v>
      </c>
      <c r="J53" s="300">
        <f ca="1">'4.T_LONG'!$AY$61</f>
        <v>0</v>
      </c>
      <c r="K53" s="300">
        <f ca="1">'5.BI_XA'!$AY$61</f>
        <v>0.02</v>
      </c>
      <c r="L53" s="300">
        <f ca="1">'6.T_HOA'!$AY$61</f>
        <v>0.19</v>
      </c>
      <c r="M53" s="300">
        <f ca="1">'7.T_SON'!$AY$61</f>
        <v>0</v>
      </c>
      <c r="N53" s="300">
        <f ca="1">'8.M_HUONG'!$AY$61</f>
        <v>0</v>
      </c>
      <c r="O53" s="300">
        <f ca="1">'9.M_DAN'!$AY$61</f>
        <v>0</v>
      </c>
      <c r="P53" s="300">
        <f ca="1">'10.M_KHUONG'!$AY$61</f>
        <v>0</v>
      </c>
      <c r="Q53" s="300">
        <f ca="1">'11.P_LUU'!$AY$61</f>
        <v>0</v>
      </c>
      <c r="R53" s="300">
        <f ca="1">'12.T_THANH'!$AY$61</f>
        <v>0</v>
      </c>
      <c r="S53" s="300">
        <f ca="1">'13.Y_THUAN'!$AY$61</f>
        <v>0</v>
      </c>
      <c r="T53" s="300">
        <f ca="1">'14.BA_XA'!$AY$61</f>
        <v>0.04</v>
      </c>
      <c r="U53" s="300">
        <f ca="1">'15.Y_LAM'!$AY$61</f>
        <v>0</v>
      </c>
      <c r="V53" s="300">
        <f ca="1">'16.Y_PHU'!$AY$61</f>
        <v>0.15</v>
      </c>
      <c r="W53" s="300">
        <f ca="1">'17.D_NINH'!$AY$61</f>
        <v>0</v>
      </c>
      <c r="X53" s="300">
        <f ca="1">'18.H_DUC'!$AY$61</f>
        <v>0</v>
      </c>
    </row>
    <row r="54" spans="1:24" ht="15" customHeight="1">
      <c r="A54" s="256" t="s">
        <v>458</v>
      </c>
      <c r="B54" s="73" t="s">
        <v>459</v>
      </c>
      <c r="C54" s="106" t="s">
        <v>349</v>
      </c>
      <c r="D54" s="300">
        <v>1552.4</v>
      </c>
      <c r="E54" s="300">
        <f t="shared" si="1"/>
        <v>-3.0399999999999636</v>
      </c>
      <c r="F54" s="300">
        <f t="shared" si="6"/>
        <v>1549.3600000000001</v>
      </c>
      <c r="G54" s="300">
        <f ca="1">'1.TT_TYEN'!$AZ$61</f>
        <v>65.58</v>
      </c>
      <c r="H54" s="300">
        <f ca="1">'2.N_MUC'!$AZ$61</f>
        <v>22.01</v>
      </c>
      <c r="I54" s="300">
        <f ca="1">'3.B_COC'!$AZ$61</f>
        <v>33.840000000000003</v>
      </c>
      <c r="J54" s="300">
        <f ca="1">'4.T_LONG'!$AZ$61</f>
        <v>37.49</v>
      </c>
      <c r="K54" s="300">
        <f ca="1">'5.BI_XA'!$AZ$61</f>
        <v>90.78</v>
      </c>
      <c r="L54" s="300">
        <f ca="1">'6.T_HOA'!$AZ$61</f>
        <v>118.47</v>
      </c>
      <c r="M54" s="300">
        <f ca="1">'7.T_SON'!$AZ$61</f>
        <v>136.47999999999999</v>
      </c>
      <c r="N54" s="300">
        <f ca="1">'8.M_HUONG'!$AZ$61</f>
        <v>58.24</v>
      </c>
      <c r="O54" s="300">
        <f ca="1">'9.M_DAN'!$AZ$61</f>
        <v>77.91</v>
      </c>
      <c r="P54" s="300">
        <f ca="1">'10.M_KHUONG'!$AZ$61</f>
        <v>64.790000000000006</v>
      </c>
      <c r="Q54" s="300">
        <f ca="1">'11.P_LUU'!$AZ$61</f>
        <v>95.78</v>
      </c>
      <c r="R54" s="300">
        <f ca="1">'12.T_THANH'!$AZ$61</f>
        <v>147.66</v>
      </c>
      <c r="S54" s="300">
        <f ca="1">'13.Y_THUAN'!$AZ$61</f>
        <v>77.45</v>
      </c>
      <c r="T54" s="300">
        <f ca="1">'14.BA_XA'!$AZ$61</f>
        <v>84.160000000000011</v>
      </c>
      <c r="U54" s="300">
        <f ca="1">'15.Y_LAM'!$AZ$61</f>
        <v>125.89</v>
      </c>
      <c r="V54" s="300">
        <f ca="1">'16.Y_PHU'!$AZ$61</f>
        <v>203.25</v>
      </c>
      <c r="W54" s="300">
        <f ca="1">'17.D_NINH'!$AZ$61</f>
        <v>57.18</v>
      </c>
      <c r="X54" s="300">
        <f ca="1">'18.H_DUC'!$AZ$61</f>
        <v>52.4</v>
      </c>
    </row>
    <row r="55" spans="1:24" ht="15" customHeight="1">
      <c r="A55" s="256" t="s">
        <v>460</v>
      </c>
      <c r="B55" s="73" t="s">
        <v>461</v>
      </c>
      <c r="C55" s="74" t="s">
        <v>350</v>
      </c>
      <c r="D55" s="300">
        <v>0</v>
      </c>
      <c r="E55" s="300">
        <f t="shared" si="1"/>
        <v>0</v>
      </c>
      <c r="F55" s="300">
        <f t="shared" si="6"/>
        <v>0</v>
      </c>
      <c r="G55" s="300">
        <f ca="1">'1.TT_TYEN'!$BA$61</f>
        <v>0</v>
      </c>
      <c r="H55" s="300">
        <f ca="1">'2.N_MUC'!$BA$61</f>
        <v>0</v>
      </c>
      <c r="I55" s="300">
        <f ca="1">'3.B_COC'!$BA$61</f>
        <v>0</v>
      </c>
      <c r="J55" s="300">
        <f ca="1">'4.T_LONG'!$BA$61</f>
        <v>0</v>
      </c>
      <c r="K55" s="300">
        <f ca="1">'5.BI_XA'!$BA$61</f>
        <v>0</v>
      </c>
      <c r="L55" s="300">
        <f ca="1">'6.T_HOA'!$BA$61</f>
        <v>0</v>
      </c>
      <c r="M55" s="300">
        <f ca="1">'7.T_SON'!$BA$61</f>
        <v>0</v>
      </c>
      <c r="N55" s="300">
        <f ca="1">'8.M_HUONG'!$BA$61</f>
        <v>0</v>
      </c>
      <c r="O55" s="300">
        <f ca="1">'9.M_DAN'!$BA$61</f>
        <v>0</v>
      </c>
      <c r="P55" s="300">
        <f ca="1">'10.M_KHUONG'!$BA$61</f>
        <v>0</v>
      </c>
      <c r="Q55" s="300">
        <f ca="1">'11.P_LUU'!$BA$61</f>
        <v>0</v>
      </c>
      <c r="R55" s="300">
        <f ca="1">'12.T_THANH'!$BA$61</f>
        <v>0</v>
      </c>
      <c r="S55" s="300">
        <f ca="1">'13.Y_THUAN'!$BA$61</f>
        <v>0</v>
      </c>
      <c r="T55" s="300">
        <f ca="1">'14.BA_XA'!$BA$61</f>
        <v>0</v>
      </c>
      <c r="U55" s="300">
        <f ca="1">'15.Y_LAM'!$BA$61</f>
        <v>0</v>
      </c>
      <c r="V55" s="300">
        <f ca="1">'16.Y_PHU'!$BA$61</f>
        <v>0</v>
      </c>
      <c r="W55" s="300">
        <f ca="1">'17.D_NINH'!$BA$61</f>
        <v>0</v>
      </c>
      <c r="X55" s="300">
        <f ca="1">'18.H_DUC'!$BA$61</f>
        <v>0</v>
      </c>
    </row>
    <row r="56" spans="1:24" ht="15" customHeight="1">
      <c r="A56" s="256" t="s">
        <v>462</v>
      </c>
      <c r="B56" s="71" t="s">
        <v>463</v>
      </c>
      <c r="C56" s="256" t="s">
        <v>351</v>
      </c>
      <c r="D56" s="300">
        <v>0</v>
      </c>
      <c r="E56" s="300">
        <f t="shared" si="1"/>
        <v>0</v>
      </c>
      <c r="F56" s="300">
        <f t="shared" si="6"/>
        <v>0</v>
      </c>
      <c r="G56" s="300">
        <f ca="1">'1.TT_TYEN'!$BB$61</f>
        <v>0</v>
      </c>
      <c r="H56" s="300">
        <f ca="1">'2.N_MUC'!$BB$61</f>
        <v>0</v>
      </c>
      <c r="I56" s="300">
        <f ca="1">'3.B_COC'!$BB$61</f>
        <v>0</v>
      </c>
      <c r="J56" s="300">
        <f ca="1">'4.T_LONG'!$BB$61</f>
        <v>0</v>
      </c>
      <c r="K56" s="300">
        <f ca="1">'5.BI_XA'!$BB$61</f>
        <v>0</v>
      </c>
      <c r="L56" s="300">
        <f ca="1">'6.T_HOA'!$BB$61</f>
        <v>0</v>
      </c>
      <c r="M56" s="300">
        <f ca="1">'7.T_SON'!$BB$61</f>
        <v>0</v>
      </c>
      <c r="N56" s="300">
        <f ca="1">'8.M_HUONG'!$BB$61</f>
        <v>0</v>
      </c>
      <c r="O56" s="300">
        <f ca="1">'9.M_DAN'!$BB$61</f>
        <v>0</v>
      </c>
      <c r="P56" s="300">
        <f ca="1">'10.M_KHUONG'!$BB$61</f>
        <v>0</v>
      </c>
      <c r="Q56" s="300">
        <f ca="1">'11.P_LUU'!$BB$61</f>
        <v>0</v>
      </c>
      <c r="R56" s="300">
        <f ca="1">'12.T_THANH'!$BB$61</f>
        <v>0</v>
      </c>
      <c r="S56" s="300">
        <f ca="1">'13.Y_THUAN'!$BB$61</f>
        <v>0</v>
      </c>
      <c r="T56" s="300">
        <f ca="1">'14.BA_XA'!$BB$61</f>
        <v>0</v>
      </c>
      <c r="U56" s="300">
        <f ca="1">'15.Y_LAM'!$BB$61</f>
        <v>0</v>
      </c>
      <c r="V56" s="300">
        <f ca="1">'16.Y_PHU'!$BB$61</f>
        <v>0</v>
      </c>
      <c r="W56" s="300">
        <f ca="1">'17.D_NINH'!$BB$61</f>
        <v>0</v>
      </c>
      <c r="X56" s="300">
        <f ca="1">'18.H_DUC'!$BB$61</f>
        <v>0</v>
      </c>
    </row>
    <row r="57" spans="1:24" s="83" customFormat="1" ht="15" customHeight="1">
      <c r="A57" s="253">
        <v>3</v>
      </c>
      <c r="B57" s="271" t="s">
        <v>484</v>
      </c>
      <c r="C57" s="253" t="s">
        <v>352</v>
      </c>
      <c r="D57" s="299">
        <v>354.8</v>
      </c>
      <c r="E57" s="299">
        <f t="shared" si="1"/>
        <v>43.840000000000032</v>
      </c>
      <c r="F57" s="299">
        <f t="shared" si="6"/>
        <v>398.64000000000004</v>
      </c>
      <c r="G57" s="300">
        <f ca="1">'1.TT_TYEN'!$BC$61</f>
        <v>10.55</v>
      </c>
      <c r="H57" s="300">
        <f ca="1">'2.N_MUC'!$BC$61</f>
        <v>2.29</v>
      </c>
      <c r="I57" s="300">
        <f ca="1">'3.B_COC'!$BC$61</f>
        <v>1.86</v>
      </c>
      <c r="J57" s="300">
        <f ca="1">'4.T_LONG'!$BC$61</f>
        <v>0</v>
      </c>
      <c r="K57" s="300">
        <f ca="1">'5.BI_XA'!$BC$61</f>
        <v>6.04</v>
      </c>
      <c r="L57" s="300">
        <f ca="1">'6.T_HOA'!$BC$61</f>
        <v>32.130000000000003</v>
      </c>
      <c r="M57" s="300">
        <f ca="1">'7.T_SON'!$BC$61</f>
        <v>0</v>
      </c>
      <c r="N57" s="300">
        <f ca="1">'8.M_HUONG'!$BC$61</f>
        <v>0</v>
      </c>
      <c r="O57" s="300">
        <f ca="1">'9.M_DAN'!$BC$61</f>
        <v>9.7099999999999991</v>
      </c>
      <c r="P57" s="300">
        <f ca="1">'10.M_KHUONG'!$BC$61</f>
        <v>43.78</v>
      </c>
      <c r="Q57" s="300">
        <f ca="1">'11.P_LUU'!$BC$61</f>
        <v>0</v>
      </c>
      <c r="R57" s="300">
        <f ca="1">'12.T_THANH'!$BC$61</f>
        <v>58.94</v>
      </c>
      <c r="S57" s="300">
        <f ca="1">'13.Y_THUAN'!$BC$61</f>
        <v>12.78</v>
      </c>
      <c r="T57" s="300">
        <f ca="1">'14.BA_XA'!$BC$61</f>
        <v>6.8</v>
      </c>
      <c r="U57" s="300">
        <f ca="1">'15.Y_LAM'!$BC$61</f>
        <v>0</v>
      </c>
      <c r="V57" s="300">
        <f ca="1">'16.Y_PHU'!$BC$61</f>
        <v>147.44</v>
      </c>
      <c r="W57" s="300">
        <f ca="1">'17.D_NINH'!$BC$61</f>
        <v>0</v>
      </c>
      <c r="X57" s="300">
        <f ca="1">'18.H_DUC'!$BC$61</f>
        <v>66.320000000000007</v>
      </c>
    </row>
    <row r="58" spans="1:24" s="83" customFormat="1" ht="15" customHeight="1">
      <c r="A58" s="253">
        <v>4</v>
      </c>
      <c r="B58" s="77" t="s">
        <v>485</v>
      </c>
      <c r="C58" s="255" t="s">
        <v>486</v>
      </c>
      <c r="D58" s="77"/>
      <c r="E58" s="77"/>
      <c r="F58" s="301">
        <f t="shared" si="6"/>
        <v>0</v>
      </c>
      <c r="G58" s="300"/>
      <c r="H58" s="300"/>
      <c r="I58" s="300"/>
      <c r="J58" s="300"/>
      <c r="K58" s="300"/>
      <c r="L58" s="300"/>
      <c r="M58" s="300"/>
      <c r="N58" s="300"/>
      <c r="O58" s="300"/>
      <c r="P58" s="300"/>
      <c r="Q58" s="300"/>
      <c r="R58" s="300"/>
      <c r="S58" s="300"/>
      <c r="T58" s="300"/>
      <c r="U58" s="300"/>
      <c r="V58" s="300"/>
      <c r="W58" s="300"/>
      <c r="X58" s="302"/>
    </row>
    <row r="59" spans="1:24" s="83" customFormat="1" ht="15" customHeight="1">
      <c r="A59" s="253">
        <v>5</v>
      </c>
      <c r="B59" s="78" t="s">
        <v>487</v>
      </c>
      <c r="C59" s="253" t="s">
        <v>488</v>
      </c>
      <c r="D59" s="78"/>
      <c r="E59" s="78"/>
      <c r="F59" s="301">
        <f t="shared" si="6"/>
        <v>0</v>
      </c>
      <c r="G59" s="300"/>
      <c r="H59" s="300"/>
      <c r="I59" s="300"/>
      <c r="J59" s="300"/>
      <c r="K59" s="300"/>
      <c r="L59" s="300"/>
      <c r="M59" s="300"/>
      <c r="N59" s="300"/>
      <c r="O59" s="300"/>
      <c r="P59" s="300"/>
      <c r="Q59" s="300"/>
      <c r="R59" s="300"/>
      <c r="S59" s="300"/>
      <c r="T59" s="300"/>
      <c r="U59" s="300"/>
      <c r="V59" s="300"/>
      <c r="W59" s="300"/>
      <c r="X59" s="302"/>
    </row>
    <row r="60" spans="1:24" s="84" customFormat="1" ht="15" customHeight="1">
      <c r="A60" s="75">
        <v>6</v>
      </c>
      <c r="B60" s="79" t="s">
        <v>489</v>
      </c>
      <c r="C60" s="75" t="s">
        <v>490</v>
      </c>
      <c r="D60" s="79"/>
      <c r="E60" s="79"/>
      <c r="F60" s="299">
        <f t="shared" si="6"/>
        <v>16552.07</v>
      </c>
      <c r="G60" s="300">
        <f>G8</f>
        <v>3277.4100000000003</v>
      </c>
      <c r="H60" s="300"/>
      <c r="I60" s="300"/>
      <c r="J60" s="300"/>
      <c r="K60" s="300"/>
      <c r="L60" s="300"/>
      <c r="M60" s="300">
        <v>4065.8500000000008</v>
      </c>
      <c r="N60" s="300"/>
      <c r="O60" s="300"/>
      <c r="P60" s="300"/>
      <c r="Q60" s="300">
        <v>8863.81</v>
      </c>
      <c r="R60" s="300">
        <v>345</v>
      </c>
      <c r="S60" s="300"/>
      <c r="T60" s="299"/>
      <c r="U60" s="299"/>
      <c r="V60" s="299"/>
      <c r="W60" s="299"/>
      <c r="X60" s="303"/>
    </row>
    <row r="61" spans="1:24" ht="23.45" customHeight="1">
      <c r="A61" s="330" t="s">
        <v>499</v>
      </c>
      <c r="B61" s="79" t="s">
        <v>1397</v>
      </c>
      <c r="C61" s="234"/>
      <c r="D61" s="79"/>
      <c r="E61" s="79"/>
      <c r="F61" s="304"/>
      <c r="G61" s="304"/>
      <c r="H61" s="304"/>
      <c r="I61" s="304"/>
      <c r="J61" s="304"/>
      <c r="K61" s="304"/>
      <c r="L61" s="304"/>
      <c r="M61" s="304"/>
      <c r="N61" s="304"/>
      <c r="O61" s="304"/>
      <c r="P61" s="304"/>
      <c r="Q61" s="304"/>
      <c r="R61" s="304"/>
      <c r="S61" s="305"/>
      <c r="T61" s="305"/>
      <c r="U61" s="305"/>
      <c r="V61" s="305"/>
      <c r="W61" s="305"/>
      <c r="X61" s="305"/>
    </row>
    <row r="62" spans="1:24" ht="18" customHeight="1">
      <c r="A62" s="272">
        <v>1</v>
      </c>
      <c r="B62" s="79" t="s">
        <v>167</v>
      </c>
      <c r="C62" s="75" t="s">
        <v>1398</v>
      </c>
      <c r="D62" s="79"/>
      <c r="E62" s="79"/>
      <c r="F62" s="306">
        <f>SUM(G62:X62)</f>
        <v>3024.8699999999994</v>
      </c>
      <c r="G62" s="307">
        <f>G11</f>
        <v>115.35</v>
      </c>
      <c r="H62" s="307">
        <f>H11</f>
        <v>148.54</v>
      </c>
      <c r="I62" s="307">
        <f t="shared" ref="I62:X62" si="7">I11</f>
        <v>114.41999999999999</v>
      </c>
      <c r="J62" s="307">
        <f t="shared" si="7"/>
        <v>201.07</v>
      </c>
      <c r="K62" s="307">
        <f t="shared" si="7"/>
        <v>139.58000000000001</v>
      </c>
      <c r="L62" s="307">
        <f t="shared" si="7"/>
        <v>139.60999999999999</v>
      </c>
      <c r="M62" s="307">
        <f t="shared" si="7"/>
        <v>249.92000000000002</v>
      </c>
      <c r="N62" s="307">
        <f t="shared" si="7"/>
        <v>362.65000000000003</v>
      </c>
      <c r="O62" s="307">
        <f t="shared" si="7"/>
        <v>119.07</v>
      </c>
      <c r="P62" s="307">
        <f t="shared" si="7"/>
        <v>74.559999999999988</v>
      </c>
      <c r="Q62" s="307">
        <f t="shared" si="7"/>
        <v>287.27</v>
      </c>
      <c r="R62" s="307">
        <f t="shared" si="7"/>
        <v>192.19</v>
      </c>
      <c r="S62" s="307">
        <f t="shared" si="7"/>
        <v>104.44</v>
      </c>
      <c r="T62" s="307">
        <f t="shared" si="7"/>
        <v>87.54</v>
      </c>
      <c r="U62" s="307">
        <f t="shared" si="7"/>
        <v>82.740000000000009</v>
      </c>
      <c r="V62" s="307">
        <f t="shared" si="7"/>
        <v>163.22</v>
      </c>
      <c r="W62" s="307">
        <f t="shared" si="7"/>
        <v>168.79</v>
      </c>
      <c r="X62" s="307">
        <f t="shared" si="7"/>
        <v>273.90999999999997</v>
      </c>
    </row>
    <row r="63" spans="1:24" s="336" customFormat="1">
      <c r="A63" s="331">
        <v>2</v>
      </c>
      <c r="B63" s="332" t="s">
        <v>168</v>
      </c>
      <c r="C63" s="333" t="s">
        <v>1399</v>
      </c>
      <c r="D63" s="332"/>
      <c r="E63" s="332"/>
      <c r="F63" s="334">
        <f t="shared" ref="F63:F69" si="8">SUM(G63:X63)</f>
        <v>2180</v>
      </c>
      <c r="G63" s="335">
        <v>58.5</v>
      </c>
      <c r="H63" s="335">
        <v>25.5</v>
      </c>
      <c r="I63" s="335">
        <v>12.9</v>
      </c>
      <c r="J63" s="335">
        <f>162.4+30</f>
        <v>192.4</v>
      </c>
      <c r="K63" s="335">
        <v>50.6</v>
      </c>
      <c r="L63" s="335">
        <v>233.6</v>
      </c>
      <c r="M63" s="335">
        <v>142.4</v>
      </c>
      <c r="N63" s="335">
        <v>15.5</v>
      </c>
      <c r="O63" s="335">
        <v>57.4</v>
      </c>
      <c r="P63" s="335">
        <v>52.9</v>
      </c>
      <c r="Q63" s="335">
        <v>48</v>
      </c>
      <c r="R63" s="335">
        <v>159</v>
      </c>
      <c r="S63" s="335">
        <v>345.3</v>
      </c>
      <c r="T63" s="335">
        <v>130.80000000000001</v>
      </c>
      <c r="U63" s="335">
        <v>11.5</v>
      </c>
      <c r="V63" s="335">
        <v>213</v>
      </c>
      <c r="W63" s="335">
        <v>234.2</v>
      </c>
      <c r="X63" s="335">
        <v>196.5</v>
      </c>
    </row>
    <row r="64" spans="1:24" ht="18" customHeight="1">
      <c r="A64" s="330">
        <v>3</v>
      </c>
      <c r="B64" s="79" t="s">
        <v>169</v>
      </c>
      <c r="C64" s="75" t="s">
        <v>1400</v>
      </c>
      <c r="D64" s="79"/>
      <c r="E64" s="79"/>
      <c r="F64" s="306">
        <f t="shared" si="8"/>
        <v>8788.25</v>
      </c>
      <c r="G64" s="308">
        <f t="shared" ref="G64:X66" si="9">G14</f>
        <v>0</v>
      </c>
      <c r="H64" s="308">
        <f t="shared" si="9"/>
        <v>0</v>
      </c>
      <c r="I64" s="308">
        <f t="shared" si="9"/>
        <v>48.74</v>
      </c>
      <c r="J64" s="308">
        <f t="shared" si="9"/>
        <v>298.16000000000003</v>
      </c>
      <c r="K64" s="308">
        <f t="shared" si="9"/>
        <v>160.27000000000001</v>
      </c>
      <c r="L64" s="308">
        <f t="shared" si="9"/>
        <v>0</v>
      </c>
      <c r="M64" s="308">
        <f t="shared" si="9"/>
        <v>0</v>
      </c>
      <c r="N64" s="308">
        <f t="shared" si="9"/>
        <v>1479.4</v>
      </c>
      <c r="O64" s="308">
        <f t="shared" si="9"/>
        <v>514.30999999999995</v>
      </c>
      <c r="P64" s="308">
        <f t="shared" si="9"/>
        <v>598.01</v>
      </c>
      <c r="Q64" s="308">
        <f t="shared" si="9"/>
        <v>987.5</v>
      </c>
      <c r="R64" s="308">
        <f t="shared" si="9"/>
        <v>0</v>
      </c>
      <c r="S64" s="308">
        <f t="shared" si="9"/>
        <v>0</v>
      </c>
      <c r="T64" s="308">
        <f t="shared" si="9"/>
        <v>0</v>
      </c>
      <c r="U64" s="308">
        <f t="shared" si="9"/>
        <v>3098.94</v>
      </c>
      <c r="V64" s="308">
        <f t="shared" si="9"/>
        <v>1095.6299999999999</v>
      </c>
      <c r="W64" s="308">
        <f t="shared" si="9"/>
        <v>0</v>
      </c>
      <c r="X64" s="308">
        <f t="shared" si="9"/>
        <v>507.29</v>
      </c>
    </row>
    <row r="65" spans="1:24" ht="18" customHeight="1">
      <c r="A65" s="330">
        <v>4</v>
      </c>
      <c r="B65" s="79" t="s">
        <v>170</v>
      </c>
      <c r="C65" s="75" t="s">
        <v>1401</v>
      </c>
      <c r="D65" s="79"/>
      <c r="E65" s="79"/>
      <c r="F65" s="306">
        <f t="shared" si="8"/>
        <v>5559.0599999999995</v>
      </c>
      <c r="G65" s="308">
        <f t="shared" si="9"/>
        <v>0</v>
      </c>
      <c r="H65" s="308">
        <f t="shared" si="9"/>
        <v>0</v>
      </c>
      <c r="I65" s="308">
        <f t="shared" si="9"/>
        <v>0</v>
      </c>
      <c r="J65" s="308">
        <f t="shared" si="9"/>
        <v>0</v>
      </c>
      <c r="K65" s="308">
        <f t="shared" si="9"/>
        <v>0</v>
      </c>
      <c r="L65" s="308">
        <f t="shared" si="9"/>
        <v>0</v>
      </c>
      <c r="M65" s="308">
        <f t="shared" si="9"/>
        <v>0</v>
      </c>
      <c r="N65" s="308">
        <f t="shared" si="9"/>
        <v>0</v>
      </c>
      <c r="O65" s="308">
        <f t="shared" si="9"/>
        <v>0</v>
      </c>
      <c r="P65" s="308">
        <f t="shared" si="9"/>
        <v>0</v>
      </c>
      <c r="Q65" s="308">
        <f t="shared" si="9"/>
        <v>2062.7000000000003</v>
      </c>
      <c r="R65" s="308">
        <f t="shared" si="9"/>
        <v>0</v>
      </c>
      <c r="S65" s="308">
        <f t="shared" si="9"/>
        <v>3496.3599999999997</v>
      </c>
      <c r="T65" s="308">
        <f t="shared" si="9"/>
        <v>0</v>
      </c>
      <c r="U65" s="308">
        <f t="shared" si="9"/>
        <v>0</v>
      </c>
      <c r="V65" s="308">
        <f t="shared" si="9"/>
        <v>0</v>
      </c>
      <c r="W65" s="308">
        <f t="shared" si="9"/>
        <v>0</v>
      </c>
      <c r="X65" s="308">
        <f t="shared" si="9"/>
        <v>0</v>
      </c>
    </row>
    <row r="66" spans="1:24" ht="18" customHeight="1">
      <c r="A66" s="330">
        <v>5</v>
      </c>
      <c r="B66" s="79" t="s">
        <v>171</v>
      </c>
      <c r="C66" s="75" t="s">
        <v>1402</v>
      </c>
      <c r="D66" s="79"/>
      <c r="E66" s="79"/>
      <c r="F66" s="306">
        <f t="shared" si="8"/>
        <v>46324.040000000008</v>
      </c>
      <c r="G66" s="308">
        <f t="shared" si="9"/>
        <v>1777.93</v>
      </c>
      <c r="H66" s="308">
        <f t="shared" si="9"/>
        <v>757.15</v>
      </c>
      <c r="I66" s="308">
        <f t="shared" si="9"/>
        <v>2018.4500000000003</v>
      </c>
      <c r="J66" s="308">
        <f t="shared" si="9"/>
        <v>3672.96</v>
      </c>
      <c r="K66" s="308">
        <f t="shared" si="9"/>
        <v>1301.26</v>
      </c>
      <c r="L66" s="308">
        <f t="shared" si="9"/>
        <v>1756.28</v>
      </c>
      <c r="M66" s="308">
        <f t="shared" si="9"/>
        <v>2329.1</v>
      </c>
      <c r="N66" s="308">
        <f t="shared" si="9"/>
        <v>3625.87</v>
      </c>
      <c r="O66" s="308">
        <f t="shared" si="9"/>
        <v>1139.78</v>
      </c>
      <c r="P66" s="308">
        <f t="shared" si="9"/>
        <v>677.83</v>
      </c>
      <c r="Q66" s="308">
        <f t="shared" si="9"/>
        <v>2272.7200000000003</v>
      </c>
      <c r="R66" s="308">
        <f t="shared" si="9"/>
        <v>2287.58</v>
      </c>
      <c r="S66" s="308">
        <f t="shared" si="9"/>
        <v>1899.12</v>
      </c>
      <c r="T66" s="308">
        <f t="shared" si="9"/>
        <v>1066.22</v>
      </c>
      <c r="U66" s="308">
        <f t="shared" si="9"/>
        <v>8512.15</v>
      </c>
      <c r="V66" s="308">
        <f t="shared" si="9"/>
        <v>6054.26</v>
      </c>
      <c r="W66" s="308">
        <f t="shared" si="9"/>
        <v>676.3</v>
      </c>
      <c r="X66" s="308">
        <f t="shared" si="9"/>
        <v>4499.08</v>
      </c>
    </row>
    <row r="67" spans="1:24">
      <c r="A67" s="330">
        <v>6</v>
      </c>
      <c r="B67" s="79" t="s">
        <v>172</v>
      </c>
      <c r="C67" s="75" t="s">
        <v>1403</v>
      </c>
      <c r="D67" s="79"/>
      <c r="E67" s="79"/>
      <c r="F67" s="306">
        <f t="shared" si="8"/>
        <v>80</v>
      </c>
      <c r="G67" s="308">
        <f>G22+G23+G24</f>
        <v>0</v>
      </c>
      <c r="H67" s="308">
        <f>H22+H23+H24</f>
        <v>0</v>
      </c>
      <c r="I67" s="308">
        <f t="shared" ref="I67:X67" si="10">I22+I23+I24</f>
        <v>0</v>
      </c>
      <c r="J67" s="308">
        <f t="shared" si="10"/>
        <v>0</v>
      </c>
      <c r="K67" s="308">
        <f t="shared" si="10"/>
        <v>0</v>
      </c>
      <c r="L67" s="308">
        <f t="shared" si="10"/>
        <v>0</v>
      </c>
      <c r="M67" s="308">
        <f t="shared" si="10"/>
        <v>0</v>
      </c>
      <c r="N67" s="308">
        <f t="shared" si="10"/>
        <v>0</v>
      </c>
      <c r="O67" s="308">
        <f t="shared" si="10"/>
        <v>0</v>
      </c>
      <c r="P67" s="308">
        <f t="shared" si="10"/>
        <v>0</v>
      </c>
      <c r="Q67" s="308">
        <f t="shared" si="10"/>
        <v>0</v>
      </c>
      <c r="R67" s="308">
        <f t="shared" si="10"/>
        <v>30</v>
      </c>
      <c r="S67" s="308">
        <f t="shared" si="10"/>
        <v>0</v>
      </c>
      <c r="T67" s="308">
        <f t="shared" si="10"/>
        <v>0</v>
      </c>
      <c r="U67" s="308">
        <f t="shared" si="10"/>
        <v>0</v>
      </c>
      <c r="V67" s="308">
        <f t="shared" si="10"/>
        <v>0</v>
      </c>
      <c r="W67" s="308">
        <f t="shared" si="10"/>
        <v>50</v>
      </c>
      <c r="X67" s="308">
        <f t="shared" si="10"/>
        <v>0</v>
      </c>
    </row>
    <row r="68" spans="1:24" ht="18" customHeight="1">
      <c r="A68" s="330">
        <v>7</v>
      </c>
      <c r="B68" s="79" t="s">
        <v>1404</v>
      </c>
      <c r="C68" s="75" t="s">
        <v>1405</v>
      </c>
      <c r="D68" s="79"/>
      <c r="E68" s="79"/>
      <c r="F68" s="306">
        <f t="shared" si="8"/>
        <v>105.07</v>
      </c>
      <c r="G68" s="308">
        <f>G25</f>
        <v>38.07</v>
      </c>
      <c r="H68" s="308">
        <f>H25</f>
        <v>1.73</v>
      </c>
      <c r="I68" s="308">
        <f t="shared" ref="I68:X68" si="11">I25</f>
        <v>1.7000000000000002</v>
      </c>
      <c r="J68" s="308">
        <f t="shared" si="11"/>
        <v>2.2400000000000002</v>
      </c>
      <c r="K68" s="308">
        <f t="shared" si="11"/>
        <v>1.43</v>
      </c>
      <c r="L68" s="308">
        <f t="shared" si="11"/>
        <v>2.5099999999999998</v>
      </c>
      <c r="M68" s="308">
        <f t="shared" si="11"/>
        <v>15.860000000000001</v>
      </c>
      <c r="N68" s="308">
        <f t="shared" si="11"/>
        <v>1.2100000000000002</v>
      </c>
      <c r="O68" s="308">
        <f t="shared" si="11"/>
        <v>1.97</v>
      </c>
      <c r="P68" s="308">
        <f t="shared" si="11"/>
        <v>2.5499999999999998</v>
      </c>
      <c r="Q68" s="308">
        <f t="shared" si="11"/>
        <v>10.52</v>
      </c>
      <c r="R68" s="308">
        <f t="shared" si="11"/>
        <v>7.6099999999999994</v>
      </c>
      <c r="S68" s="308">
        <f t="shared" si="11"/>
        <v>2.44</v>
      </c>
      <c r="T68" s="308">
        <f t="shared" si="11"/>
        <v>1.3200000000000003</v>
      </c>
      <c r="U68" s="308">
        <f t="shared" si="11"/>
        <v>2.52</v>
      </c>
      <c r="V68" s="308">
        <f t="shared" si="11"/>
        <v>7.3100000000000005</v>
      </c>
      <c r="W68" s="308">
        <f t="shared" si="11"/>
        <v>2.83</v>
      </c>
      <c r="X68" s="308">
        <f t="shared" si="11"/>
        <v>1.25</v>
      </c>
    </row>
    <row r="69" spans="1:24" ht="18" customHeight="1">
      <c r="A69" s="330">
        <v>8</v>
      </c>
      <c r="B69" s="79" t="s">
        <v>174</v>
      </c>
      <c r="C69" s="75" t="s">
        <v>1406</v>
      </c>
      <c r="D69" s="79"/>
      <c r="E69" s="79"/>
      <c r="F69" s="306">
        <f t="shared" si="8"/>
        <v>0</v>
      </c>
      <c r="G69" s="308">
        <f>G41</f>
        <v>0</v>
      </c>
      <c r="H69" s="308">
        <f>H41</f>
        <v>0</v>
      </c>
      <c r="I69" s="308">
        <f t="shared" ref="I69:X69" si="12">I41</f>
        <v>0</v>
      </c>
      <c r="J69" s="308">
        <f t="shared" si="12"/>
        <v>0</v>
      </c>
      <c r="K69" s="308">
        <f t="shared" si="12"/>
        <v>0</v>
      </c>
      <c r="L69" s="308">
        <f t="shared" si="12"/>
        <v>0</v>
      </c>
      <c r="M69" s="308">
        <f t="shared" si="12"/>
        <v>0</v>
      </c>
      <c r="N69" s="308">
        <f t="shared" si="12"/>
        <v>0</v>
      </c>
      <c r="O69" s="308">
        <f t="shared" si="12"/>
        <v>0</v>
      </c>
      <c r="P69" s="308">
        <f t="shared" si="12"/>
        <v>0</v>
      </c>
      <c r="Q69" s="308">
        <f t="shared" si="12"/>
        <v>0</v>
      </c>
      <c r="R69" s="308">
        <f t="shared" si="12"/>
        <v>0</v>
      </c>
      <c r="S69" s="308">
        <f t="shared" si="12"/>
        <v>0</v>
      </c>
      <c r="T69" s="308">
        <f t="shared" si="12"/>
        <v>0</v>
      </c>
      <c r="U69" s="308">
        <f t="shared" si="12"/>
        <v>0</v>
      </c>
      <c r="V69" s="308">
        <f t="shared" si="12"/>
        <v>0</v>
      </c>
      <c r="W69" s="308">
        <f t="shared" si="12"/>
        <v>0</v>
      </c>
      <c r="X69" s="308">
        <f t="shared" si="12"/>
        <v>0</v>
      </c>
    </row>
    <row r="70" spans="1:24">
      <c r="A70" s="330">
        <v>9</v>
      </c>
      <c r="B70" s="78" t="s">
        <v>175</v>
      </c>
      <c r="C70" s="253" t="s">
        <v>1407</v>
      </c>
      <c r="D70" s="78"/>
      <c r="E70" s="78"/>
      <c r="F70" s="306">
        <f>SUM(H70:X70)</f>
        <v>1406.8799999999999</v>
      </c>
      <c r="G70" s="308">
        <f ca="1">'B03'!G69</f>
        <v>131.14999999999998</v>
      </c>
      <c r="H70" s="308">
        <f ca="1">'B03'!H69</f>
        <v>44.28</v>
      </c>
      <c r="I70" s="308">
        <f ca="1">'B03'!I69</f>
        <v>42.51</v>
      </c>
      <c r="J70" s="308">
        <f ca="1">'B03'!J69</f>
        <v>69.53</v>
      </c>
      <c r="K70" s="308">
        <f ca="1">'B03'!K69</f>
        <v>84.289999999999992</v>
      </c>
      <c r="L70" s="308">
        <f ca="1">'B03'!L69</f>
        <v>120.45</v>
      </c>
      <c r="M70" s="308">
        <f ca="1">'B03'!M69</f>
        <v>125.7</v>
      </c>
      <c r="N70" s="308">
        <f ca="1">'B03'!N69</f>
        <v>78.61999999999999</v>
      </c>
      <c r="O70" s="308">
        <f ca="1">'B03'!O69</f>
        <v>60.54</v>
      </c>
      <c r="P70" s="308">
        <f ca="1">'B03'!P69</f>
        <v>51.23</v>
      </c>
      <c r="Q70" s="308">
        <f ca="1">'B03'!Q69</f>
        <v>116.46</v>
      </c>
      <c r="R70" s="308">
        <f ca="1">'B03'!R69</f>
        <v>144.72</v>
      </c>
      <c r="S70" s="308">
        <f ca="1">'B03'!S69</f>
        <v>55.96</v>
      </c>
      <c r="T70" s="308">
        <f ca="1">'B03'!T69</f>
        <v>46.33</v>
      </c>
      <c r="U70" s="308">
        <f ca="1">'B03'!U69</f>
        <v>62.05</v>
      </c>
      <c r="V70" s="308">
        <f ca="1">'B03'!V69</f>
        <v>104.57</v>
      </c>
      <c r="W70" s="308">
        <f ca="1">'B03'!W69</f>
        <v>121.54</v>
      </c>
      <c r="X70" s="308">
        <f ca="1">'B03'!X69</f>
        <v>78.099999999999994</v>
      </c>
    </row>
    <row r="71" spans="1:24">
      <c r="F71" s="81"/>
      <c r="G71" s="80"/>
      <c r="H71" s="80"/>
      <c r="I71" s="80"/>
      <c r="J71" s="80"/>
      <c r="K71" s="80"/>
      <c r="L71" s="80"/>
      <c r="M71" s="80"/>
      <c r="N71" s="80"/>
      <c r="O71" s="80"/>
      <c r="P71" s="80"/>
      <c r="Q71" s="80"/>
      <c r="R71" s="80"/>
      <c r="S71" s="80"/>
      <c r="T71" s="80"/>
      <c r="U71" s="80"/>
      <c r="V71" s="80"/>
      <c r="W71" s="80"/>
      <c r="X71" s="80"/>
    </row>
    <row r="72" spans="1:24" hidden="1">
      <c r="F72" s="326">
        <f>(F9/F8)*100</f>
        <v>92.615484674351407</v>
      </c>
      <c r="G72" s="80"/>
      <c r="H72" s="80"/>
      <c r="I72" s="80"/>
      <c r="J72" s="80"/>
      <c r="K72" s="80"/>
      <c r="L72" s="80"/>
      <c r="M72" s="80"/>
      <c r="N72" s="80"/>
      <c r="O72" s="80"/>
      <c r="P72" s="80"/>
      <c r="Q72" s="80"/>
      <c r="R72" s="80"/>
      <c r="S72" s="80"/>
      <c r="T72" s="80"/>
      <c r="U72" s="80"/>
      <c r="V72" s="80"/>
      <c r="W72" s="80"/>
      <c r="X72" s="80"/>
    </row>
    <row r="73" spans="1:24" hidden="1">
      <c r="F73" s="326">
        <f>(F19/F8)*100</f>
        <v>6.9418504931286664</v>
      </c>
      <c r="G73" s="80"/>
      <c r="H73" s="80"/>
      <c r="I73" s="80"/>
      <c r="J73" s="80"/>
      <c r="K73" s="80"/>
      <c r="L73" s="80"/>
      <c r="M73" s="80"/>
      <c r="N73" s="80"/>
      <c r="O73" s="80"/>
      <c r="P73" s="80"/>
      <c r="Q73" s="80"/>
      <c r="R73" s="80"/>
      <c r="S73" s="80"/>
      <c r="T73" s="80"/>
      <c r="U73" s="80"/>
      <c r="V73" s="80"/>
      <c r="W73" s="80"/>
      <c r="X73" s="80"/>
    </row>
    <row r="74" spans="1:24">
      <c r="F74" s="326"/>
      <c r="G74" s="80"/>
      <c r="H74" s="80"/>
      <c r="I74" s="80"/>
      <c r="J74" s="80"/>
      <c r="K74" s="80"/>
      <c r="L74" s="80"/>
      <c r="M74" s="80"/>
      <c r="N74" s="80"/>
      <c r="O74" s="80"/>
      <c r="P74" s="80"/>
      <c r="Q74" s="80"/>
      <c r="R74" s="80"/>
      <c r="S74" s="80"/>
      <c r="T74" s="80"/>
      <c r="U74" s="80"/>
      <c r="V74" s="80"/>
      <c r="W74" s="80"/>
      <c r="X74" s="80"/>
    </row>
    <row r="75" spans="1:24">
      <c r="F75" s="80"/>
      <c r="G75" s="80"/>
      <c r="H75" s="80"/>
      <c r="I75" s="80"/>
      <c r="J75" s="80"/>
      <c r="K75" s="80"/>
      <c r="L75" s="80"/>
      <c r="M75" s="80"/>
      <c r="N75" s="80"/>
      <c r="O75" s="80"/>
      <c r="P75" s="80"/>
      <c r="Q75" s="80"/>
      <c r="R75" s="80"/>
      <c r="S75" s="80"/>
      <c r="T75" s="80"/>
      <c r="U75" s="80"/>
      <c r="V75" s="80"/>
      <c r="W75" s="80"/>
      <c r="X75" s="80"/>
    </row>
    <row r="76" spans="1:24">
      <c r="F76" s="80"/>
      <c r="G76" s="80"/>
      <c r="H76" s="80"/>
      <c r="I76" s="80"/>
      <c r="J76" s="80"/>
      <c r="K76" s="80"/>
      <c r="L76" s="80"/>
      <c r="M76" s="80"/>
      <c r="N76" s="80"/>
      <c r="O76" s="80"/>
      <c r="P76" s="80"/>
      <c r="Q76" s="80"/>
      <c r="R76" s="80"/>
      <c r="S76" s="80"/>
      <c r="T76" s="80"/>
      <c r="U76" s="80"/>
      <c r="V76" s="80"/>
      <c r="W76" s="80"/>
      <c r="X76" s="80"/>
    </row>
    <row r="77" spans="1:24">
      <c r="F77" s="80"/>
      <c r="G77" s="80"/>
      <c r="H77" s="80"/>
      <c r="I77" s="80"/>
      <c r="J77" s="80"/>
      <c r="K77" s="80"/>
      <c r="L77" s="80"/>
      <c r="M77" s="80"/>
      <c r="N77" s="80"/>
      <c r="O77" s="80"/>
      <c r="P77" s="80"/>
      <c r="Q77" s="80"/>
      <c r="R77" s="80"/>
      <c r="S77" s="80"/>
      <c r="T77" s="80"/>
      <c r="U77" s="80"/>
      <c r="V77" s="80"/>
      <c r="W77" s="80"/>
      <c r="X77" s="80"/>
    </row>
    <row r="78" spans="1:24">
      <c r="F78" s="80"/>
      <c r="G78" s="80"/>
      <c r="H78" s="80"/>
      <c r="I78" s="80"/>
      <c r="J78" s="80"/>
      <c r="K78" s="80"/>
      <c r="L78" s="80"/>
      <c r="M78" s="80"/>
      <c r="N78" s="80"/>
      <c r="O78" s="80"/>
      <c r="P78" s="80"/>
      <c r="Q78" s="80"/>
      <c r="R78" s="80"/>
      <c r="S78" s="80"/>
      <c r="T78" s="80"/>
      <c r="U78" s="80"/>
      <c r="V78" s="80"/>
      <c r="W78" s="80"/>
      <c r="X78" s="80"/>
    </row>
    <row r="79" spans="1:24">
      <c r="F79" s="80"/>
      <c r="G79" s="80"/>
      <c r="H79" s="80"/>
      <c r="I79" s="80"/>
      <c r="J79" s="80"/>
      <c r="K79" s="80"/>
      <c r="L79" s="80"/>
      <c r="M79" s="80"/>
      <c r="N79" s="80"/>
      <c r="O79" s="80"/>
      <c r="P79" s="80"/>
      <c r="Q79" s="80"/>
      <c r="R79" s="80"/>
      <c r="S79" s="80"/>
      <c r="T79" s="80"/>
      <c r="U79" s="80"/>
      <c r="V79" s="80"/>
      <c r="W79" s="80"/>
      <c r="X79" s="80"/>
    </row>
    <row r="80" spans="1:24">
      <c r="F80" s="80"/>
      <c r="G80" s="80"/>
      <c r="H80" s="80"/>
      <c r="I80" s="80"/>
      <c r="J80" s="80"/>
      <c r="K80" s="80"/>
      <c r="L80" s="80"/>
      <c r="M80" s="80"/>
      <c r="N80" s="80"/>
      <c r="O80" s="80"/>
      <c r="P80" s="80"/>
      <c r="Q80" s="80"/>
      <c r="R80" s="80"/>
      <c r="S80" s="80"/>
      <c r="T80" s="80"/>
      <c r="U80" s="80"/>
      <c r="V80" s="80"/>
      <c r="W80" s="80"/>
      <c r="X80" s="80"/>
    </row>
    <row r="81" spans="24:24">
      <c r="X81" s="80"/>
    </row>
    <row r="82" spans="24:24">
      <c r="X82" s="80"/>
    </row>
    <row r="83" spans="24:24">
      <c r="X83" s="80"/>
    </row>
    <row r="84" spans="24:24">
      <c r="X84" s="80"/>
    </row>
    <row r="85" spans="24:24">
      <c r="X85" s="80"/>
    </row>
    <row r="86" spans="24:24">
      <c r="X86" s="80"/>
    </row>
    <row r="87" spans="24:24">
      <c r="X87" s="80"/>
    </row>
    <row r="88" spans="24:24">
      <c r="X88" s="80"/>
    </row>
    <row r="89" spans="24:24">
      <c r="X89" s="80"/>
    </row>
    <row r="90" spans="24:24">
      <c r="X90" s="80"/>
    </row>
    <row r="91" spans="24:24">
      <c r="X91" s="80"/>
    </row>
    <row r="92" spans="24:24">
      <c r="X92" s="80"/>
    </row>
    <row r="93" spans="24:24">
      <c r="X93" s="80"/>
    </row>
    <row r="94" spans="24:24">
      <c r="X94" s="80"/>
    </row>
    <row r="95" spans="24:24">
      <c r="X95" s="80"/>
    </row>
    <row r="96" spans="24:24">
      <c r="X96" s="80"/>
    </row>
  </sheetData>
  <mergeCells count="11">
    <mergeCell ref="A2:X2"/>
    <mergeCell ref="A3:X3"/>
    <mergeCell ref="T4:V4"/>
    <mergeCell ref="W4:X4"/>
    <mergeCell ref="G5:X5"/>
    <mergeCell ref="A5:A6"/>
    <mergeCell ref="B5:B6"/>
    <mergeCell ref="C5:C6"/>
    <mergeCell ref="D5:D6"/>
    <mergeCell ref="E5:E6"/>
    <mergeCell ref="F5:F6"/>
  </mergeCells>
  <phoneticPr fontId="221" type="noConversion"/>
  <conditionalFormatting sqref="G6:X6">
    <cfRule type="cellIs" dxfId="17" priority="1" stopIfTrue="1" operator="equal">
      <formula>0</formula>
    </cfRule>
    <cfRule type="cellIs" dxfId="16" priority="2" stopIfTrue="1" operator="between">
      <formula>-0.0001</formula>
      <formula>0.0001</formula>
    </cfRule>
  </conditionalFormatting>
  <pageMargins left="0.78740157480314965" right="0.39370078740157483" top="0.26" bottom="0.88" header="0.21" footer="0.77"/>
  <pageSetup paperSize="8" scale="68" orientation="landscape" r:id="rId1"/>
</worksheet>
</file>

<file path=xl/worksheets/sheet5.xml><?xml version="1.0" encoding="utf-8"?>
<worksheet xmlns="http://schemas.openxmlformats.org/spreadsheetml/2006/main" xmlns:r="http://schemas.openxmlformats.org/officeDocument/2006/relationships">
  <sheetPr>
    <pageSetUpPr fitToPage="1"/>
  </sheetPr>
  <dimension ref="A1:X35"/>
  <sheetViews>
    <sheetView showZeros="0" zoomScale="70" zoomScaleNormal="70" workbookViewId="0">
      <selection activeCell="A3" sqref="A3:V3"/>
    </sheetView>
  </sheetViews>
  <sheetFormatPr defaultColWidth="7.44140625" defaultRowHeight="15.75"/>
  <cols>
    <col min="1" max="1" width="5.5546875" style="111" customWidth="1"/>
    <col min="2" max="2" width="36.6640625" style="109" customWidth="1"/>
    <col min="3" max="3" width="11.33203125" style="109" customWidth="1"/>
    <col min="4" max="4" width="10.5546875" style="110" customWidth="1"/>
    <col min="5" max="5" width="7.44140625" style="109" customWidth="1"/>
    <col min="6" max="6" width="7.6640625" style="109" customWidth="1"/>
    <col min="7" max="7" width="7" style="109" customWidth="1"/>
    <col min="8" max="8" width="8.33203125" style="109" customWidth="1"/>
    <col min="9" max="9" width="8.109375" style="109" customWidth="1"/>
    <col min="10" max="10" width="7.88671875" style="109" customWidth="1"/>
    <col min="11" max="11" width="7.77734375" style="109" customWidth="1"/>
    <col min="12" max="12" width="8.33203125" style="109" customWidth="1"/>
    <col min="13" max="13" width="7.44140625" style="109" customWidth="1"/>
    <col min="14" max="14" width="7.77734375" style="109" customWidth="1"/>
    <col min="15" max="15" width="7.21875" style="109" customWidth="1"/>
    <col min="16" max="16" width="7.33203125" style="109" customWidth="1"/>
    <col min="17" max="17" width="8.109375" style="109" customWidth="1"/>
    <col min="18" max="18" width="7.88671875" style="109" customWidth="1"/>
    <col min="19" max="19" width="8" style="109" customWidth="1"/>
    <col min="20" max="20" width="9.21875" style="109" customWidth="1"/>
    <col min="21" max="21" width="7.77734375" style="109" customWidth="1"/>
    <col min="22" max="22" width="8.109375" style="109" customWidth="1"/>
    <col min="23" max="243" width="7.88671875" style="109" customWidth="1"/>
    <col min="244" max="244" width="5.5546875" style="109" customWidth="1"/>
    <col min="245" max="245" width="38" style="109" customWidth="1"/>
    <col min="246" max="246" width="9.21875" style="109" customWidth="1"/>
    <col min="247" max="247" width="9.5546875" style="109" customWidth="1"/>
    <col min="248" max="248" width="7.44140625" style="109" customWidth="1"/>
    <col min="249" max="249" width="7.6640625" style="109" customWidth="1"/>
    <col min="250" max="250" width="7" style="109" customWidth="1"/>
    <col min="251" max="251" width="8.33203125" style="109" customWidth="1"/>
    <col min="252" max="252" width="8.109375" style="109" customWidth="1"/>
    <col min="253" max="253" width="7.88671875" style="109" customWidth="1"/>
    <col min="254" max="254" width="7.77734375" style="109" customWidth="1"/>
    <col min="255" max="255" width="8.33203125" style="109" customWidth="1"/>
    <col min="256" max="16384" width="7.44140625" style="109"/>
  </cols>
  <sheetData>
    <row r="1" spans="1:24">
      <c r="A1" s="669" t="s">
        <v>2633</v>
      </c>
      <c r="B1" s="670"/>
    </row>
    <row r="2" spans="1:24" ht="23.45" customHeight="1">
      <c r="B2" s="671" t="s">
        <v>1792</v>
      </c>
      <c r="C2" s="671"/>
      <c r="D2" s="671"/>
      <c r="E2" s="671"/>
      <c r="F2" s="671"/>
      <c r="G2" s="671"/>
      <c r="H2" s="671"/>
      <c r="I2" s="671"/>
      <c r="J2" s="671"/>
      <c r="K2" s="671"/>
      <c r="L2" s="671"/>
      <c r="M2" s="671"/>
      <c r="N2" s="671"/>
      <c r="O2" s="671"/>
      <c r="P2" s="671"/>
      <c r="Q2" s="671"/>
      <c r="R2" s="671"/>
      <c r="S2" s="671"/>
      <c r="T2" s="671"/>
      <c r="U2" s="671"/>
      <c r="V2" s="671"/>
    </row>
    <row r="3" spans="1:24" ht="18" customHeight="1">
      <c r="A3" s="678" t="s">
        <v>1326</v>
      </c>
      <c r="B3" s="678"/>
      <c r="C3" s="678"/>
      <c r="D3" s="678"/>
      <c r="E3" s="678"/>
      <c r="F3" s="678"/>
      <c r="G3" s="678"/>
      <c r="H3" s="678"/>
      <c r="I3" s="678"/>
      <c r="J3" s="678"/>
      <c r="K3" s="678"/>
      <c r="L3" s="678"/>
      <c r="M3" s="678"/>
      <c r="N3" s="678"/>
      <c r="O3" s="678"/>
      <c r="P3" s="678"/>
      <c r="Q3" s="678"/>
      <c r="R3" s="678"/>
      <c r="S3" s="678"/>
      <c r="T3" s="678"/>
      <c r="U3" s="678"/>
      <c r="V3" s="678"/>
      <c r="W3" s="643"/>
      <c r="X3" s="643"/>
    </row>
    <row r="4" spans="1:24">
      <c r="A4" s="112"/>
      <c r="B4" s="113"/>
      <c r="C4" s="113"/>
      <c r="D4" s="109"/>
      <c r="O4" s="673" t="s">
        <v>296</v>
      </c>
      <c r="P4" s="673"/>
      <c r="Q4" s="673"/>
      <c r="R4" s="673"/>
      <c r="S4" s="673"/>
      <c r="T4" s="673"/>
      <c r="U4" s="673"/>
      <c r="V4" s="277"/>
    </row>
    <row r="5" spans="1:24">
      <c r="A5" s="665" t="s">
        <v>468</v>
      </c>
      <c r="B5" s="665" t="s">
        <v>492</v>
      </c>
      <c r="C5" s="665" t="s">
        <v>299</v>
      </c>
      <c r="D5" s="667" t="s">
        <v>502</v>
      </c>
      <c r="E5" s="662" t="s">
        <v>503</v>
      </c>
      <c r="F5" s="663"/>
      <c r="G5" s="663"/>
      <c r="H5" s="663"/>
      <c r="I5" s="663"/>
      <c r="J5" s="663"/>
      <c r="K5" s="663"/>
      <c r="L5" s="663"/>
      <c r="M5" s="663"/>
      <c r="N5" s="663"/>
      <c r="O5" s="663"/>
      <c r="P5" s="663"/>
      <c r="Q5" s="663"/>
      <c r="R5" s="663"/>
      <c r="S5" s="663"/>
      <c r="T5" s="663"/>
      <c r="U5" s="663"/>
      <c r="V5" s="664"/>
    </row>
    <row r="6" spans="1:24" ht="47.25">
      <c r="A6" s="666"/>
      <c r="B6" s="666"/>
      <c r="C6" s="666"/>
      <c r="D6" s="668"/>
      <c r="E6" s="93" t="s">
        <v>1793</v>
      </c>
      <c r="F6" s="93" t="s">
        <v>1794</v>
      </c>
      <c r="G6" s="93" t="s">
        <v>1795</v>
      </c>
      <c r="H6" s="93" t="s">
        <v>1796</v>
      </c>
      <c r="I6" s="93" t="s">
        <v>1797</v>
      </c>
      <c r="J6" s="93" t="s">
        <v>1798</v>
      </c>
      <c r="K6" s="93" t="s">
        <v>1799</v>
      </c>
      <c r="L6" s="93" t="s">
        <v>1800</v>
      </c>
      <c r="M6" s="93" t="s">
        <v>1801</v>
      </c>
      <c r="N6" s="93" t="s">
        <v>153</v>
      </c>
      <c r="O6" s="93" t="s">
        <v>154</v>
      </c>
      <c r="P6" s="93" t="s">
        <v>155</v>
      </c>
      <c r="Q6" s="93" t="s">
        <v>156</v>
      </c>
      <c r="R6" s="93" t="s">
        <v>157</v>
      </c>
      <c r="S6" s="93" t="s">
        <v>158</v>
      </c>
      <c r="T6" s="93" t="s">
        <v>159</v>
      </c>
      <c r="U6" s="93" t="s">
        <v>160</v>
      </c>
      <c r="V6" s="93" t="s">
        <v>161</v>
      </c>
    </row>
    <row r="7" spans="1:24" ht="28.9" customHeight="1">
      <c r="A7" s="114">
        <v>-1</v>
      </c>
      <c r="B7" s="114">
        <v>-2</v>
      </c>
      <c r="C7" s="114">
        <v>-3</v>
      </c>
      <c r="D7" s="114" t="s">
        <v>504</v>
      </c>
      <c r="E7" s="115">
        <v>-5</v>
      </c>
      <c r="F7" s="115">
        <v>-6</v>
      </c>
      <c r="G7" s="115">
        <v>-7</v>
      </c>
      <c r="H7" s="115">
        <v>-8</v>
      </c>
      <c r="I7" s="115">
        <v>-9</v>
      </c>
      <c r="J7" s="116">
        <v>-10</v>
      </c>
      <c r="K7" s="117">
        <v>-11</v>
      </c>
      <c r="L7" s="117">
        <v>-12</v>
      </c>
      <c r="M7" s="117">
        <v>-13</v>
      </c>
      <c r="N7" s="117">
        <v>-14</v>
      </c>
      <c r="O7" s="117">
        <v>-15</v>
      </c>
      <c r="P7" s="117">
        <v>-16</v>
      </c>
      <c r="Q7" s="117">
        <v>-17</v>
      </c>
      <c r="R7" s="117">
        <v>-18</v>
      </c>
      <c r="S7" s="117">
        <v>-19</v>
      </c>
      <c r="T7" s="117">
        <v>-20</v>
      </c>
      <c r="U7" s="117">
        <v>-21</v>
      </c>
      <c r="V7" s="117">
        <v>-22</v>
      </c>
    </row>
    <row r="8" spans="1:24" s="120" customFormat="1" ht="42" customHeight="1">
      <c r="A8" s="93">
        <v>1</v>
      </c>
      <c r="B8" s="274" t="s">
        <v>505</v>
      </c>
      <c r="C8" s="118" t="s">
        <v>506</v>
      </c>
      <c r="D8" s="118">
        <f t="shared" ref="D8:D19" si="0">SUM(E8:V8)</f>
        <v>1502.2250000000001</v>
      </c>
      <c r="E8" s="119">
        <f>E9+SUM(E11:E18)</f>
        <v>203.30499999999998</v>
      </c>
      <c r="F8" s="119">
        <f t="shared" ref="F8:V8" si="1">F9+SUM(F11:F18)</f>
        <v>19.269999999999996</v>
      </c>
      <c r="G8" s="119">
        <f t="shared" si="1"/>
        <v>34.700000000000003</v>
      </c>
      <c r="H8" s="119">
        <f t="shared" si="1"/>
        <v>252.29</v>
      </c>
      <c r="I8" s="119">
        <f t="shared" si="1"/>
        <v>73.939999999999984</v>
      </c>
      <c r="J8" s="119">
        <f t="shared" si="1"/>
        <v>72.180000000000007</v>
      </c>
      <c r="K8" s="119">
        <f t="shared" si="1"/>
        <v>156.73999999999998</v>
      </c>
      <c r="L8" s="119">
        <f t="shared" si="1"/>
        <v>19.98</v>
      </c>
      <c r="M8" s="119">
        <f t="shared" si="1"/>
        <v>26.3</v>
      </c>
      <c r="N8" s="119">
        <f t="shared" si="1"/>
        <v>19.57</v>
      </c>
      <c r="O8" s="119">
        <f t="shared" si="1"/>
        <v>80.16</v>
      </c>
      <c r="P8" s="119">
        <f t="shared" si="1"/>
        <v>130.42000000000002</v>
      </c>
      <c r="Q8" s="119">
        <f t="shared" si="1"/>
        <v>90.94</v>
      </c>
      <c r="R8" s="119">
        <f t="shared" si="1"/>
        <v>36.25</v>
      </c>
      <c r="S8" s="119">
        <f t="shared" si="1"/>
        <v>28.570000000000004</v>
      </c>
      <c r="T8" s="119">
        <f t="shared" si="1"/>
        <v>95.92</v>
      </c>
      <c r="U8" s="119">
        <f t="shared" si="1"/>
        <v>123.53</v>
      </c>
      <c r="V8" s="119">
        <f t="shared" si="1"/>
        <v>38.159999999999997</v>
      </c>
    </row>
    <row r="9" spans="1:24" s="120" customFormat="1" ht="27.75" customHeight="1">
      <c r="A9" s="121" t="s">
        <v>375</v>
      </c>
      <c r="B9" s="273" t="s">
        <v>368</v>
      </c>
      <c r="C9" s="121" t="s">
        <v>507</v>
      </c>
      <c r="D9" s="122">
        <f t="shared" si="0"/>
        <v>163.91</v>
      </c>
      <c r="E9" s="122">
        <f ca="1">'1.TT_TYEN'!$Q10</f>
        <v>33.630000000000003</v>
      </c>
      <c r="F9" s="122">
        <f ca="1">'2.N_MUC'!$Q10</f>
        <v>6.08</v>
      </c>
      <c r="G9" s="122">
        <f ca="1">'3.B_COC'!$Q10</f>
        <v>4.38</v>
      </c>
      <c r="H9" s="122">
        <f ca="1">'4.T_LONG'!$Q10</f>
        <v>5.21</v>
      </c>
      <c r="I9" s="122">
        <f ca="1">'5.BI_XA'!$Q10</f>
        <v>7.05</v>
      </c>
      <c r="J9" s="122">
        <f ca="1">'6.T_HOA'!$Q10</f>
        <v>7.45</v>
      </c>
      <c r="K9" s="122">
        <f ca="1">'7.T_SON'!$Q10</f>
        <v>18.350000000000001</v>
      </c>
      <c r="L9" s="122">
        <f ca="1">'8.M_HUONG'!$Q10</f>
        <v>6.2700000000000005</v>
      </c>
      <c r="M9" s="122">
        <f ca="1">'9.M_DAN'!$Q10</f>
        <v>5.6900000000000013</v>
      </c>
      <c r="N9" s="122">
        <f ca="1">'10.M_KHUONG'!$Q10</f>
        <v>2.85</v>
      </c>
      <c r="O9" s="122">
        <f ca="1">'11.P_LUU'!$Q10</f>
        <v>11.41</v>
      </c>
      <c r="P9" s="122">
        <f ca="1">'12.T_THANH'!$Q10</f>
        <v>3.96</v>
      </c>
      <c r="Q9" s="122">
        <f ca="1">'13.Y_THUAN'!$Q10</f>
        <v>13.129999999999999</v>
      </c>
      <c r="R9" s="122">
        <f ca="1">'14.BA_XA'!$Q10</f>
        <v>3.68</v>
      </c>
      <c r="S9" s="122">
        <f ca="1">'15.Y_LAM'!$Q10</f>
        <v>2.0100000000000002</v>
      </c>
      <c r="T9" s="122">
        <f ca="1">'16.Y_PHU'!$Q10</f>
        <v>17.11</v>
      </c>
      <c r="U9" s="122">
        <f ca="1">'17.D_NINH'!$Q10</f>
        <v>11.11</v>
      </c>
      <c r="V9" s="122">
        <f ca="1">'18.H_DUC'!$Q10</f>
        <v>4.54</v>
      </c>
    </row>
    <row r="10" spans="1:24" s="125" customFormat="1" ht="27.75" customHeight="1">
      <c r="A10" s="123"/>
      <c r="B10" s="275" t="s">
        <v>508</v>
      </c>
      <c r="C10" s="124" t="s">
        <v>509</v>
      </c>
      <c r="D10" s="122">
        <f t="shared" si="0"/>
        <v>120.26000000000002</v>
      </c>
      <c r="E10" s="122">
        <f ca="1">'1.TT_TYEN'!$Q11</f>
        <v>31.25</v>
      </c>
      <c r="F10" s="122">
        <f ca="1">'2.N_MUC'!$Q11</f>
        <v>5.0600000000000005</v>
      </c>
      <c r="G10" s="122">
        <f ca="1">'3.B_COC'!$Q11</f>
        <v>3.65</v>
      </c>
      <c r="H10" s="122">
        <f ca="1">'4.T_LONG'!$Q11</f>
        <v>2.4</v>
      </c>
      <c r="I10" s="122">
        <f ca="1">'5.BI_XA'!$Q11</f>
        <v>3.8499999999999996</v>
      </c>
      <c r="J10" s="122">
        <f ca="1">'6.T_HOA'!$Q11</f>
        <v>5.49</v>
      </c>
      <c r="K10" s="122">
        <f ca="1">'7.T_SON'!$Q11</f>
        <v>15.120000000000001</v>
      </c>
      <c r="L10" s="122">
        <f ca="1">'8.M_HUONG'!$Q11</f>
        <v>5.07</v>
      </c>
      <c r="M10" s="122">
        <f ca="1">'9.M_DAN'!$Q11</f>
        <v>5.2900000000000009</v>
      </c>
      <c r="N10" s="122">
        <f ca="1">'10.M_KHUONG'!$Q11</f>
        <v>1.6800000000000002</v>
      </c>
      <c r="O10" s="122">
        <f ca="1">'11.P_LUU'!$Q11</f>
        <v>9.5400000000000009</v>
      </c>
      <c r="P10" s="122">
        <f ca="1">'12.T_THANH'!$Q11</f>
        <v>2.66</v>
      </c>
      <c r="Q10" s="122">
        <f ca="1">'13.Y_THUAN'!$Q11</f>
        <v>4.2699999999999996</v>
      </c>
      <c r="R10" s="122">
        <f ca="1">'14.BA_XA'!$Q11</f>
        <v>2.02</v>
      </c>
      <c r="S10" s="122">
        <f ca="1">'15.Y_LAM'!$Q11</f>
        <v>1.1300000000000001</v>
      </c>
      <c r="T10" s="122">
        <f ca="1">'16.Y_PHU'!$Q11</f>
        <v>14.43</v>
      </c>
      <c r="U10" s="122">
        <f ca="1">'17.D_NINH'!$Q11</f>
        <v>4.75</v>
      </c>
      <c r="V10" s="122">
        <f ca="1">'18.H_DUC'!$Q11</f>
        <v>2.6</v>
      </c>
    </row>
    <row r="11" spans="1:24" s="125" customFormat="1" ht="27.75" customHeight="1">
      <c r="A11" s="121" t="s">
        <v>375</v>
      </c>
      <c r="B11" s="273" t="s">
        <v>476</v>
      </c>
      <c r="C11" s="121" t="s">
        <v>510</v>
      </c>
      <c r="D11" s="122">
        <f t="shared" si="0"/>
        <v>187.07000000000002</v>
      </c>
      <c r="E11" s="122">
        <f ca="1">'1.TT_TYEN'!$Q14</f>
        <v>37.230000000000004</v>
      </c>
      <c r="F11" s="122">
        <f ca="1">'2.N_MUC'!$Q14</f>
        <v>1.36</v>
      </c>
      <c r="G11" s="122">
        <f ca="1">'3.B_COC'!$Q14</f>
        <v>4.3</v>
      </c>
      <c r="H11" s="122">
        <f ca="1">'4.T_LONG'!$Q14</f>
        <v>1.5499999999999998</v>
      </c>
      <c r="I11" s="122">
        <f ca="1">'5.BI_XA'!$Q14</f>
        <v>19.12</v>
      </c>
      <c r="J11" s="122">
        <f ca="1">'6.T_HOA'!$Q14</f>
        <v>13.150000000000002</v>
      </c>
      <c r="K11" s="122">
        <f ca="1">'7.T_SON'!$Q14</f>
        <v>16.71</v>
      </c>
      <c r="L11" s="122">
        <f ca="1">'8.M_HUONG'!$Q14</f>
        <v>2.9800000000000004</v>
      </c>
      <c r="M11" s="122">
        <f ca="1">'9.M_DAN'!$Q14</f>
        <v>1.9499999999999997</v>
      </c>
      <c r="N11" s="122">
        <f ca="1">'10.M_KHUONG'!$Q14</f>
        <v>1.7200000000000002</v>
      </c>
      <c r="O11" s="122">
        <f ca="1">'11.P_LUU'!$Q14</f>
        <v>11.45</v>
      </c>
      <c r="P11" s="122">
        <f ca="1">'12.T_THANH'!$Q14</f>
        <v>23.11</v>
      </c>
      <c r="Q11" s="122">
        <f ca="1">'13.Y_THUAN'!$Q14</f>
        <v>17.760000000000002</v>
      </c>
      <c r="R11" s="122">
        <f ca="1">'14.BA_XA'!$Q14</f>
        <v>4.8099999999999996</v>
      </c>
      <c r="S11" s="122">
        <f ca="1">'15.Y_LAM'!$Q14</f>
        <v>2.36</v>
      </c>
      <c r="T11" s="122">
        <f ca="1">'16.Y_PHU'!$Q14</f>
        <v>15.139999999999999</v>
      </c>
      <c r="U11" s="122">
        <f ca="1">'17.D_NINH'!$Q14</f>
        <v>8.0699999999999985</v>
      </c>
      <c r="V11" s="122">
        <f ca="1">'18.H_DUC'!$Q14</f>
        <v>4.3</v>
      </c>
    </row>
    <row r="12" spans="1:24" s="125" customFormat="1" ht="27.75" customHeight="1">
      <c r="A12" s="121" t="s">
        <v>377</v>
      </c>
      <c r="B12" s="273" t="s">
        <v>378</v>
      </c>
      <c r="C12" s="121" t="s">
        <v>511</v>
      </c>
      <c r="D12" s="122">
        <f t="shared" si="0"/>
        <v>448.13499999999993</v>
      </c>
      <c r="E12" s="122">
        <f ca="1">'1.TT_TYEN'!$Q15</f>
        <v>78.834999999999994</v>
      </c>
      <c r="F12" s="122">
        <f ca="1">'2.N_MUC'!$Q15</f>
        <v>8.9099999999999984</v>
      </c>
      <c r="G12" s="122">
        <f ca="1">'3.B_COC'!$Q15</f>
        <v>7.8599999999999994</v>
      </c>
      <c r="H12" s="122">
        <f ca="1">'4.T_LONG'!$Q15</f>
        <v>10.879999999999999</v>
      </c>
      <c r="I12" s="122">
        <f ca="1">'5.BI_XA'!$Q15</f>
        <v>11.18</v>
      </c>
      <c r="J12" s="122">
        <f ca="1">'6.T_HOA'!$Q15</f>
        <v>19.010000000000002</v>
      </c>
      <c r="K12" s="122">
        <f ca="1">'7.T_SON'!$Q15</f>
        <v>58.86</v>
      </c>
      <c r="L12" s="122">
        <f ca="1">'8.M_HUONG'!$Q15</f>
        <v>6.9699999999999989</v>
      </c>
      <c r="M12" s="122">
        <f ca="1">'9.M_DAN'!$Q15</f>
        <v>9.11</v>
      </c>
      <c r="N12" s="122">
        <f ca="1">'10.M_KHUONG'!$Q15</f>
        <v>10.249999999999998</v>
      </c>
      <c r="O12" s="122">
        <f ca="1">'11.P_LUU'!$Q15</f>
        <v>32.230000000000004</v>
      </c>
      <c r="P12" s="122">
        <f ca="1">'12.T_THANH'!$Q15</f>
        <v>42.760000000000005</v>
      </c>
      <c r="Q12" s="122">
        <f ca="1">'13.Y_THUAN'!$Q15</f>
        <v>38.9</v>
      </c>
      <c r="R12" s="122">
        <f ca="1">'14.BA_XA'!$Q15</f>
        <v>9.4699999999999989</v>
      </c>
      <c r="S12" s="122">
        <f ca="1">'15.Y_LAM'!$Q15</f>
        <v>9.18</v>
      </c>
      <c r="T12" s="122">
        <f ca="1">'16.Y_PHU'!$Q15</f>
        <v>36.520000000000003</v>
      </c>
      <c r="U12" s="122">
        <f ca="1">'17.D_NINH'!$Q15</f>
        <v>44.53</v>
      </c>
      <c r="V12" s="122">
        <f ca="1">'18.H_DUC'!$Q15</f>
        <v>12.68</v>
      </c>
    </row>
    <row r="13" spans="1:24" s="125" customFormat="1" ht="27.75" customHeight="1">
      <c r="A13" s="121" t="s">
        <v>379</v>
      </c>
      <c r="B13" s="273" t="s">
        <v>380</v>
      </c>
      <c r="C13" s="121" t="s">
        <v>512</v>
      </c>
      <c r="D13" s="122">
        <f t="shared" si="0"/>
        <v>5.9300000000000006</v>
      </c>
      <c r="E13" s="122">
        <f ca="1">'1.TT_TYEN'!$Q16</f>
        <v>0</v>
      </c>
      <c r="F13" s="122">
        <f ca="1">'2.N_MUC'!$Q16</f>
        <v>0</v>
      </c>
      <c r="G13" s="122">
        <f ca="1">'3.B_COC'!$Q16</f>
        <v>0</v>
      </c>
      <c r="H13" s="122">
        <f ca="1">'4.T_LONG'!$Q16</f>
        <v>0</v>
      </c>
      <c r="I13" s="122">
        <f ca="1">'5.BI_XA'!$Q16</f>
        <v>0</v>
      </c>
      <c r="J13" s="122">
        <f ca="1">'6.T_HOA'!$Q16</f>
        <v>0</v>
      </c>
      <c r="K13" s="122">
        <f ca="1">'7.T_SON'!$Q16</f>
        <v>0</v>
      </c>
      <c r="L13" s="122">
        <f ca="1">'8.M_HUONG'!$Q16</f>
        <v>0</v>
      </c>
      <c r="M13" s="122">
        <f ca="1">'9.M_DAN'!$Q16</f>
        <v>0</v>
      </c>
      <c r="N13" s="122">
        <f ca="1">'10.M_KHUONG'!$Q16</f>
        <v>0</v>
      </c>
      <c r="O13" s="122">
        <f ca="1">'11.P_LUU'!$Q16</f>
        <v>0.96</v>
      </c>
      <c r="P13" s="122">
        <f ca="1">'12.T_THANH'!$Q16</f>
        <v>0</v>
      </c>
      <c r="Q13" s="122">
        <f ca="1">'13.Y_THUAN'!$Q16</f>
        <v>0</v>
      </c>
      <c r="R13" s="122">
        <f ca="1">'14.BA_XA'!$Q16</f>
        <v>0</v>
      </c>
      <c r="S13" s="122">
        <f ca="1">'15.Y_LAM'!$Q16</f>
        <v>1.1499999999999999</v>
      </c>
      <c r="T13" s="122">
        <f ca="1">'16.Y_PHU'!$Q16</f>
        <v>2.4500000000000002</v>
      </c>
      <c r="U13" s="122">
        <f ca="1">'17.D_NINH'!$Q16</f>
        <v>0</v>
      </c>
      <c r="V13" s="122">
        <f ca="1">'18.H_DUC'!$Q16</f>
        <v>1.37</v>
      </c>
    </row>
    <row r="14" spans="1:24" s="125" customFormat="1" ht="27.75" customHeight="1">
      <c r="A14" s="241" t="s">
        <v>381</v>
      </c>
      <c r="B14" s="276" t="s">
        <v>382</v>
      </c>
      <c r="C14" s="241" t="s">
        <v>513</v>
      </c>
      <c r="D14" s="122">
        <f t="shared" si="0"/>
        <v>0.66999999999999993</v>
      </c>
      <c r="E14" s="122">
        <f ca="1">'1.TT_TYEN'!$Q17</f>
        <v>0</v>
      </c>
      <c r="F14" s="122">
        <f ca="1">'2.N_MUC'!$Q17</f>
        <v>0</v>
      </c>
      <c r="G14" s="122">
        <f ca="1">'3.B_COC'!$Q17</f>
        <v>0</v>
      </c>
      <c r="H14" s="122">
        <f ca="1">'4.T_LONG'!$Q17</f>
        <v>0</v>
      </c>
      <c r="I14" s="122">
        <f ca="1">'5.BI_XA'!$Q17</f>
        <v>0</v>
      </c>
      <c r="J14" s="122">
        <f ca="1">'6.T_HOA'!$Q17</f>
        <v>0</v>
      </c>
      <c r="K14" s="122">
        <f ca="1">'7.T_SON'!$Q17</f>
        <v>0</v>
      </c>
      <c r="L14" s="122">
        <f ca="1">'8.M_HUONG'!$Q17</f>
        <v>0</v>
      </c>
      <c r="M14" s="122">
        <f ca="1">'9.M_DAN'!$Q17</f>
        <v>0</v>
      </c>
      <c r="N14" s="122">
        <f ca="1">'10.M_KHUONG'!$Q17</f>
        <v>0</v>
      </c>
      <c r="O14" s="122">
        <f ca="1">'11.P_LUU'!$Q17</f>
        <v>0.6</v>
      </c>
      <c r="P14" s="122">
        <f ca="1">'12.T_THANH'!$Q17</f>
        <v>0</v>
      </c>
      <c r="Q14" s="122">
        <f ca="1">'13.Y_THUAN'!$Q17</f>
        <v>7.0000000000000007E-2</v>
      </c>
      <c r="R14" s="122">
        <f ca="1">'14.BA_XA'!$Q17</f>
        <v>0</v>
      </c>
      <c r="S14" s="122">
        <f ca="1">'15.Y_LAM'!$Q17</f>
        <v>0</v>
      </c>
      <c r="T14" s="122">
        <f ca="1">'16.Y_PHU'!$Q17</f>
        <v>0</v>
      </c>
      <c r="U14" s="122">
        <f ca="1">'17.D_NINH'!$Q17</f>
        <v>0</v>
      </c>
      <c r="V14" s="122">
        <f ca="1">'18.H_DUC'!$Q17</f>
        <v>0</v>
      </c>
    </row>
    <row r="15" spans="1:24" s="125" customFormat="1" ht="27.75" customHeight="1">
      <c r="A15" s="121" t="s">
        <v>383</v>
      </c>
      <c r="B15" s="273" t="s">
        <v>384</v>
      </c>
      <c r="C15" s="121" t="s">
        <v>1759</v>
      </c>
      <c r="D15" s="122">
        <f t="shared" si="0"/>
        <v>676.48</v>
      </c>
      <c r="E15" s="122">
        <f ca="1">'1.TT_TYEN'!$Q18</f>
        <v>51.66</v>
      </c>
      <c r="F15" s="122">
        <f ca="1">'2.N_MUC'!$Q18</f>
        <v>2.82</v>
      </c>
      <c r="G15" s="122">
        <f ca="1">'3.B_COC'!$Q18</f>
        <v>18.060000000000002</v>
      </c>
      <c r="H15" s="122">
        <f ca="1">'4.T_LONG'!$Q18</f>
        <v>234.26999999999998</v>
      </c>
      <c r="I15" s="122">
        <f ca="1">'5.BI_XA'!$Q18</f>
        <v>36.489999999999995</v>
      </c>
      <c r="J15" s="122">
        <f ca="1">'6.T_HOA'!$Q18</f>
        <v>30.79</v>
      </c>
      <c r="K15" s="122">
        <f ca="1">'7.T_SON'!$Q18</f>
        <v>57.72</v>
      </c>
      <c r="L15" s="122">
        <f ca="1">'8.M_HUONG'!$Q18</f>
        <v>3.66</v>
      </c>
      <c r="M15" s="122">
        <f ca="1">'9.M_DAN'!$Q18</f>
        <v>9.3800000000000008</v>
      </c>
      <c r="N15" s="122">
        <f ca="1">'10.M_KHUONG'!$Q18</f>
        <v>4.5999999999999996</v>
      </c>
      <c r="O15" s="122">
        <f ca="1">'11.P_LUU'!$Q18</f>
        <v>22.66</v>
      </c>
      <c r="P15" s="122">
        <f ca="1">'12.T_THANH'!$Q18</f>
        <v>56.89</v>
      </c>
      <c r="Q15" s="122">
        <f ca="1">'13.Y_THUAN'!$Q18</f>
        <v>20.68</v>
      </c>
      <c r="R15" s="122">
        <f ca="1">'14.BA_XA'!$Q18</f>
        <v>17.86</v>
      </c>
      <c r="S15" s="122">
        <f ca="1">'15.Y_LAM'!$Q18</f>
        <v>12.870000000000001</v>
      </c>
      <c r="T15" s="122">
        <f ca="1">'16.Y_PHU'!$Q18</f>
        <v>24.599999999999998</v>
      </c>
      <c r="U15" s="122">
        <f ca="1">'17.D_NINH'!$Q18</f>
        <v>56.6</v>
      </c>
      <c r="V15" s="122">
        <f ca="1">'18.H_DUC'!$Q18</f>
        <v>14.87</v>
      </c>
    </row>
    <row r="16" spans="1:24" ht="27.75" customHeight="1">
      <c r="A16" s="121" t="s">
        <v>385</v>
      </c>
      <c r="B16" s="273" t="s">
        <v>386</v>
      </c>
      <c r="C16" s="121" t="s">
        <v>1760</v>
      </c>
      <c r="D16" s="122">
        <f t="shared" si="0"/>
        <v>20.029999999999998</v>
      </c>
      <c r="E16" s="122">
        <f ca="1">'1.TT_TYEN'!$Q19</f>
        <v>1.95</v>
      </c>
      <c r="F16" s="122">
        <f ca="1">'2.N_MUC'!$Q19</f>
        <v>0.1</v>
      </c>
      <c r="G16" s="122">
        <f ca="1">'3.B_COC'!$Q19</f>
        <v>0.1</v>
      </c>
      <c r="H16" s="122">
        <f ca="1">'4.T_LONG'!$Q19</f>
        <v>0.38</v>
      </c>
      <c r="I16" s="122">
        <f ca="1">'5.BI_XA'!$Q19</f>
        <v>0.1</v>
      </c>
      <c r="J16" s="122">
        <f ca="1">'6.T_HOA'!$Q19</f>
        <v>1.78</v>
      </c>
      <c r="K16" s="122">
        <f ca="1">'7.T_SON'!$Q19</f>
        <v>5.0999999999999996</v>
      </c>
      <c r="L16" s="122">
        <f ca="1">'8.M_HUONG'!$Q19</f>
        <v>0.1</v>
      </c>
      <c r="M16" s="122">
        <f ca="1">'9.M_DAN'!$Q19</f>
        <v>0.17</v>
      </c>
      <c r="N16" s="122">
        <f ca="1">'10.M_KHUONG'!$Q19</f>
        <v>0.15</v>
      </c>
      <c r="O16" s="122">
        <f ca="1">'11.P_LUU'!$Q19</f>
        <v>0.85000000000000009</v>
      </c>
      <c r="P16" s="122">
        <f ca="1">'12.T_THANH'!$Q19</f>
        <v>3.6999999999999997</v>
      </c>
      <c r="Q16" s="122">
        <f ca="1">'13.Y_THUAN'!$Q19</f>
        <v>0.4</v>
      </c>
      <c r="R16" s="122">
        <f ca="1">'14.BA_XA'!$Q19</f>
        <v>0.43</v>
      </c>
      <c r="S16" s="122">
        <f ca="1">'15.Y_LAM'!$Q19</f>
        <v>1</v>
      </c>
      <c r="T16" s="122">
        <f ca="1">'16.Y_PHU'!$Q19</f>
        <v>0.1</v>
      </c>
      <c r="U16" s="122">
        <f ca="1">'17.D_NINH'!$Q19</f>
        <v>3.2199999999999998</v>
      </c>
      <c r="V16" s="122">
        <f ca="1">'18.H_DUC'!$Q19</f>
        <v>0.4</v>
      </c>
    </row>
    <row r="17" spans="1:22" ht="27.75" customHeight="1">
      <c r="A17" s="121" t="s">
        <v>387</v>
      </c>
      <c r="B17" s="273" t="s">
        <v>1761</v>
      </c>
      <c r="C17" s="121" t="s">
        <v>1762</v>
      </c>
      <c r="D17" s="122">
        <f t="shared" si="0"/>
        <v>0</v>
      </c>
      <c r="E17" s="122"/>
      <c r="F17" s="122"/>
      <c r="G17" s="122"/>
      <c r="H17" s="122"/>
      <c r="I17" s="122"/>
      <c r="J17" s="122"/>
      <c r="K17" s="122"/>
      <c r="L17" s="122"/>
      <c r="M17" s="122"/>
      <c r="N17" s="122"/>
      <c r="O17" s="122"/>
      <c r="P17" s="122"/>
      <c r="Q17" s="122"/>
      <c r="R17" s="122"/>
      <c r="S17" s="122"/>
      <c r="T17" s="122"/>
      <c r="U17" s="122"/>
      <c r="V17" s="122"/>
    </row>
    <row r="18" spans="1:22" ht="27.75" customHeight="1">
      <c r="A18" s="121" t="s">
        <v>1763</v>
      </c>
      <c r="B18" s="273" t="s">
        <v>388</v>
      </c>
      <c r="C18" s="121" t="s">
        <v>1764</v>
      </c>
      <c r="D18" s="122">
        <f t="shared" si="0"/>
        <v>0</v>
      </c>
      <c r="E18" s="122">
        <f ca="1">'1.TT_TYEN'!$Q20</f>
        <v>0</v>
      </c>
      <c r="F18" s="122">
        <f ca="1">'2.N_MUC'!$Q20</f>
        <v>0</v>
      </c>
      <c r="G18" s="122">
        <f ca="1">'3.B_COC'!$Q20</f>
        <v>0</v>
      </c>
      <c r="H18" s="122">
        <f ca="1">'4.T_LONG'!$Q20</f>
        <v>0</v>
      </c>
      <c r="I18" s="122">
        <f ca="1">'5.BI_XA'!$Q20</f>
        <v>0</v>
      </c>
      <c r="J18" s="122">
        <f ca="1">'6.T_HOA'!$Q20</f>
        <v>0</v>
      </c>
      <c r="K18" s="122">
        <f ca="1">'7.T_SON'!$Q20</f>
        <v>0</v>
      </c>
      <c r="L18" s="122">
        <f ca="1">'8.M_HUONG'!$Q20</f>
        <v>0</v>
      </c>
      <c r="M18" s="122">
        <f ca="1">'9.M_DAN'!$Q20</f>
        <v>0</v>
      </c>
      <c r="N18" s="122">
        <f ca="1">'10.M_KHUONG'!$Q20</f>
        <v>0</v>
      </c>
      <c r="O18" s="122">
        <f ca="1">'11.P_LUU'!$Q20</f>
        <v>0</v>
      </c>
      <c r="P18" s="122">
        <f ca="1">'12.T_THANH'!$Q20</f>
        <v>0</v>
      </c>
      <c r="Q18" s="122">
        <f ca="1">'13.Y_THUAN'!$Q20</f>
        <v>0</v>
      </c>
      <c r="R18" s="122">
        <f ca="1">'14.BA_XA'!$Q20</f>
        <v>0</v>
      </c>
      <c r="S18" s="122">
        <f ca="1">'15.Y_LAM'!$Q20</f>
        <v>0</v>
      </c>
      <c r="T18" s="122">
        <f ca="1">'16.Y_PHU'!$Q20</f>
        <v>0</v>
      </c>
      <c r="U18" s="122">
        <f ca="1">'17.D_NINH'!$Q20</f>
        <v>0</v>
      </c>
      <c r="V18" s="122">
        <f ca="1">'18.H_DUC'!$Q20</f>
        <v>0</v>
      </c>
    </row>
    <row r="19" spans="1:22" s="126" customFormat="1" ht="42" customHeight="1">
      <c r="A19" s="242" t="s">
        <v>1765</v>
      </c>
      <c r="B19" s="243" t="s">
        <v>1766</v>
      </c>
      <c r="C19" s="244"/>
      <c r="D19" s="118">
        <f t="shared" si="0"/>
        <v>937.89999999999986</v>
      </c>
      <c r="E19" s="245">
        <f ca="1">SUM(E21:E29)</f>
        <v>130.69999999999999</v>
      </c>
      <c r="F19" s="245">
        <f t="shared" ref="F19:V19" si="2">SUM(F21:F29)</f>
        <v>0</v>
      </c>
      <c r="G19" s="245">
        <f t="shared" si="2"/>
        <v>24</v>
      </c>
      <c r="H19" s="245">
        <f t="shared" si="2"/>
        <v>0</v>
      </c>
      <c r="I19" s="245">
        <f t="shared" si="2"/>
        <v>0</v>
      </c>
      <c r="J19" s="245">
        <f t="shared" si="2"/>
        <v>0</v>
      </c>
      <c r="K19" s="245">
        <f t="shared" si="2"/>
        <v>20.7</v>
      </c>
      <c r="L19" s="245">
        <f t="shared" si="2"/>
        <v>22.2</v>
      </c>
      <c r="M19" s="245">
        <f t="shared" si="2"/>
        <v>162.6</v>
      </c>
      <c r="N19" s="245">
        <f t="shared" si="2"/>
        <v>136.30000000000001</v>
      </c>
      <c r="O19" s="245">
        <f t="shared" si="2"/>
        <v>14.5</v>
      </c>
      <c r="P19" s="245">
        <f t="shared" si="2"/>
        <v>44.6</v>
      </c>
      <c r="Q19" s="245">
        <f t="shared" si="2"/>
        <v>190.9</v>
      </c>
      <c r="R19" s="245">
        <f t="shared" si="2"/>
        <v>39.4</v>
      </c>
      <c r="S19" s="245">
        <f t="shared" si="2"/>
        <v>109.4</v>
      </c>
      <c r="T19" s="245">
        <f t="shared" si="2"/>
        <v>37.6</v>
      </c>
      <c r="U19" s="245">
        <f t="shared" si="2"/>
        <v>0</v>
      </c>
      <c r="V19" s="245">
        <f t="shared" si="2"/>
        <v>5</v>
      </c>
    </row>
    <row r="20" spans="1:22" ht="30.75" customHeight="1">
      <c r="A20" s="127"/>
      <c r="B20" s="128" t="s">
        <v>1767</v>
      </c>
      <c r="C20" s="122"/>
      <c r="D20" s="118"/>
      <c r="E20" s="122"/>
      <c r="F20" s="122"/>
      <c r="G20" s="122"/>
      <c r="H20" s="122"/>
      <c r="I20" s="122"/>
      <c r="J20" s="122"/>
      <c r="K20" s="122"/>
      <c r="L20" s="122"/>
      <c r="M20" s="122"/>
      <c r="N20" s="122"/>
      <c r="O20" s="122"/>
      <c r="P20" s="122"/>
      <c r="Q20" s="122"/>
      <c r="R20" s="122"/>
      <c r="S20" s="122"/>
      <c r="T20" s="122"/>
      <c r="U20" s="122"/>
      <c r="V20" s="122"/>
    </row>
    <row r="21" spans="1:22" ht="30.75" customHeight="1">
      <c r="A21" s="127" t="s">
        <v>390</v>
      </c>
      <c r="B21" s="128" t="s">
        <v>1768</v>
      </c>
      <c r="C21" s="122" t="s">
        <v>1769</v>
      </c>
      <c r="D21" s="122">
        <f t="shared" ref="D21:D30" si="3">SUM(E21:V21)</f>
        <v>0</v>
      </c>
      <c r="E21" s="122">
        <f ca="1">'1.TT_TYEN'!$K10</f>
        <v>0</v>
      </c>
      <c r="F21" s="122">
        <f ca="1">'2.N_MUC'!$K10</f>
        <v>0</v>
      </c>
      <c r="G21" s="122">
        <f ca="1">'3.B_COC'!$K10</f>
        <v>0</v>
      </c>
      <c r="H21" s="122">
        <f ca="1">'4.T_LONG'!$K10</f>
        <v>0</v>
      </c>
      <c r="I21" s="122">
        <f ca="1">'5.BI_XA'!$K10</f>
        <v>0</v>
      </c>
      <c r="J21" s="122">
        <f ca="1">'6.T_HOA'!$K10</f>
        <v>0</v>
      </c>
      <c r="K21" s="122">
        <f ca="1">'7.T_SON'!$K10</f>
        <v>0</v>
      </c>
      <c r="L21" s="122">
        <f ca="1">'8.M_HUONG'!$K10</f>
        <v>0</v>
      </c>
      <c r="M21" s="122">
        <f ca="1">'9.M_DAN'!$K10</f>
        <v>0</v>
      </c>
      <c r="N21" s="122">
        <f ca="1">'10.M_KHUONG'!$K10</f>
        <v>0</v>
      </c>
      <c r="O21" s="122">
        <f ca="1">'11.P_LUU'!$K10</f>
        <v>0</v>
      </c>
      <c r="P21" s="122">
        <f ca="1">'12.T_THANH'!$K10</f>
        <v>0</v>
      </c>
      <c r="Q21" s="122">
        <f ca="1">'13.Y_THUAN'!$K10</f>
        <v>0</v>
      </c>
      <c r="R21" s="122">
        <f ca="1">'14.BA_XA'!$K10</f>
        <v>0</v>
      </c>
      <c r="S21" s="122">
        <f ca="1">'15.Y_LAM'!$K10</f>
        <v>0</v>
      </c>
      <c r="T21" s="122">
        <f ca="1">'16.Y_PHU'!$K10</f>
        <v>0</v>
      </c>
      <c r="U21" s="122">
        <f ca="1">'17.D_NINH'!$K10</f>
        <v>0</v>
      </c>
      <c r="V21" s="122">
        <f ca="1">'18.H_DUC'!$K10</f>
        <v>0</v>
      </c>
    </row>
    <row r="22" spans="1:22" ht="30.75" customHeight="1">
      <c r="A22" s="127" t="s">
        <v>392</v>
      </c>
      <c r="B22" s="128" t="s">
        <v>1791</v>
      </c>
      <c r="C22" s="122" t="s">
        <v>1770</v>
      </c>
      <c r="D22" s="122">
        <f t="shared" si="3"/>
        <v>0</v>
      </c>
      <c r="E22" s="122">
        <f ca="1">SUM('1.TT_TYEN'!$L10:$N10)</f>
        <v>0</v>
      </c>
      <c r="F22" s="122">
        <f ca="1">SUM('2.N_MUC'!$L10:$N10)</f>
        <v>0</v>
      </c>
      <c r="G22" s="122">
        <f ca="1">SUM('3.B_COC'!$L10:$N10)</f>
        <v>0</v>
      </c>
      <c r="H22" s="122">
        <f ca="1">SUM('4.T_LONG'!$L10:$N10)</f>
        <v>0</v>
      </c>
      <c r="I22" s="122">
        <f ca="1">SUM('5.BI_XA'!$L10:$N10)</f>
        <v>0</v>
      </c>
      <c r="J22" s="122">
        <f ca="1">SUM('6.T_HOA'!$L10:$N10)</f>
        <v>0</v>
      </c>
      <c r="K22" s="122">
        <f ca="1">SUM('7.T_SON'!$L10:$N10)</f>
        <v>0</v>
      </c>
      <c r="L22" s="122">
        <f ca="1">SUM('8.M_HUONG'!$L10:$N10)</f>
        <v>0</v>
      </c>
      <c r="M22" s="122">
        <f ca="1">SUM('9.M_DAN'!$L10:$N10)</f>
        <v>0</v>
      </c>
      <c r="N22" s="122">
        <f ca="1">SUM('10.M_KHUONG'!$L10:$N10)</f>
        <v>0</v>
      </c>
      <c r="O22" s="122">
        <f ca="1">SUM('11.P_LUU'!$L10:$N10)</f>
        <v>0</v>
      </c>
      <c r="P22" s="122">
        <f ca="1">SUM('12.T_THANH'!$L10:$N10)</f>
        <v>0</v>
      </c>
      <c r="Q22" s="122">
        <f ca="1">SUM('13.Y_THUAN'!$L10:$N10)</f>
        <v>0</v>
      </c>
      <c r="R22" s="122">
        <f ca="1">SUM('14.BA_XA'!$L10:$N10)</f>
        <v>0</v>
      </c>
      <c r="S22" s="122">
        <f ca="1">SUM('15.Y_LAM'!$L10:$N10)</f>
        <v>0</v>
      </c>
      <c r="T22" s="122">
        <f ca="1">SUM('16.Y_PHU'!$L10:$N10)</f>
        <v>0</v>
      </c>
      <c r="U22" s="122">
        <f ca="1">SUM('17.D_NINH'!$L10:$N10)</f>
        <v>0</v>
      </c>
      <c r="V22" s="122">
        <f ca="1">SUM('18.H_DUC'!$L10:$N10)</f>
        <v>0</v>
      </c>
    </row>
    <row r="23" spans="1:22" ht="35.25" customHeight="1">
      <c r="A23" s="127" t="s">
        <v>394</v>
      </c>
      <c r="B23" s="128" t="s">
        <v>1771</v>
      </c>
      <c r="C23" s="122" t="s">
        <v>1772</v>
      </c>
      <c r="D23" s="122">
        <f t="shared" si="3"/>
        <v>0</v>
      </c>
      <c r="E23" s="122">
        <f ca="1">'1.TT_TYEN'!$O10</f>
        <v>0</v>
      </c>
      <c r="F23" s="122">
        <f ca="1">'2.N_MUC'!$O10</f>
        <v>0</v>
      </c>
      <c r="G23" s="122">
        <f ca="1">'3.B_COC'!$O10</f>
        <v>0</v>
      </c>
      <c r="H23" s="122">
        <f ca="1">'4.T_LONG'!$O10</f>
        <v>0</v>
      </c>
      <c r="I23" s="122">
        <f ca="1">'5.BI_XA'!$O10</f>
        <v>0</v>
      </c>
      <c r="J23" s="122">
        <f ca="1">'6.T_HOA'!$O10</f>
        <v>0</v>
      </c>
      <c r="K23" s="122">
        <f ca="1">'7.T_SON'!$O10</f>
        <v>0</v>
      </c>
      <c r="L23" s="122">
        <f ca="1">'8.M_HUONG'!$O10</f>
        <v>0</v>
      </c>
      <c r="M23" s="122">
        <f ca="1">'9.M_DAN'!$O10</f>
        <v>0</v>
      </c>
      <c r="N23" s="122">
        <f ca="1">'10.M_KHUONG'!$O10</f>
        <v>0</v>
      </c>
      <c r="O23" s="122">
        <f ca="1">'11.P_LUU'!$O10</f>
        <v>0</v>
      </c>
      <c r="P23" s="122">
        <f ca="1">'12.T_THANH'!$O10</f>
        <v>0</v>
      </c>
      <c r="Q23" s="122">
        <f ca="1">'13.Y_THUAN'!$O10</f>
        <v>0</v>
      </c>
      <c r="R23" s="122">
        <f ca="1">'14.BA_XA'!$O10</f>
        <v>0</v>
      </c>
      <c r="S23" s="122">
        <f ca="1">'15.Y_LAM'!$O10</f>
        <v>0</v>
      </c>
      <c r="T23" s="122">
        <f ca="1">'16.Y_PHU'!$O10</f>
        <v>0</v>
      </c>
      <c r="U23" s="122">
        <f ca="1">'17.D_NINH'!$O10</f>
        <v>0</v>
      </c>
      <c r="V23" s="122">
        <f ca="1">'18.H_DUC'!$O10</f>
        <v>0</v>
      </c>
    </row>
    <row r="24" spans="1:22" ht="32.25" customHeight="1">
      <c r="A24" s="129" t="s">
        <v>396</v>
      </c>
      <c r="B24" s="130" t="s">
        <v>1773</v>
      </c>
      <c r="C24" s="131" t="s">
        <v>1774</v>
      </c>
      <c r="D24" s="122">
        <f t="shared" si="3"/>
        <v>0</v>
      </c>
      <c r="E24" s="132"/>
      <c r="F24" s="132"/>
      <c r="G24" s="132"/>
      <c r="H24" s="132"/>
      <c r="I24" s="132"/>
      <c r="J24" s="132"/>
      <c r="K24" s="132"/>
      <c r="L24" s="132"/>
      <c r="M24" s="132"/>
      <c r="N24" s="132"/>
      <c r="O24" s="132"/>
      <c r="P24" s="132"/>
      <c r="Q24" s="132"/>
      <c r="R24" s="132"/>
      <c r="S24" s="132"/>
      <c r="T24" s="132"/>
      <c r="U24" s="132"/>
      <c r="V24" s="132"/>
    </row>
    <row r="25" spans="1:22" ht="45" customHeight="1">
      <c r="A25" s="129" t="s">
        <v>398</v>
      </c>
      <c r="B25" s="130" t="s">
        <v>1394</v>
      </c>
      <c r="C25" s="129" t="s">
        <v>1775</v>
      </c>
      <c r="D25" s="122">
        <f t="shared" si="3"/>
        <v>0</v>
      </c>
      <c r="E25" s="122">
        <f ca="1">'1.TT_TYEN'!$O14</f>
        <v>0</v>
      </c>
      <c r="F25" s="122">
        <f ca="1">'2.N_MUC'!$O14</f>
        <v>0</v>
      </c>
      <c r="G25" s="122">
        <f ca="1">'3.B_COC'!$O14</f>
        <v>0</v>
      </c>
      <c r="H25" s="122">
        <f ca="1">'4.T_LONG'!$O14</f>
        <v>0</v>
      </c>
      <c r="I25" s="122">
        <f ca="1">'5.BI_XA'!$O14</f>
        <v>0</v>
      </c>
      <c r="J25" s="122">
        <f ca="1">'6.T_HOA'!$O14</f>
        <v>0</v>
      </c>
      <c r="K25" s="122">
        <f ca="1">'7.T_SON'!$O14</f>
        <v>0</v>
      </c>
      <c r="L25" s="122">
        <f ca="1">'8.M_HUONG'!$O14</f>
        <v>0</v>
      </c>
      <c r="M25" s="122">
        <f ca="1">'9.M_DAN'!$O14</f>
        <v>0</v>
      </c>
      <c r="N25" s="122">
        <f ca="1">'10.M_KHUONG'!$O14</f>
        <v>0</v>
      </c>
      <c r="O25" s="122">
        <f ca="1">'11.P_LUU'!$O14</f>
        <v>0</v>
      </c>
      <c r="P25" s="122">
        <f ca="1">'12.T_THANH'!$O14</f>
        <v>0</v>
      </c>
      <c r="Q25" s="122">
        <f ca="1">'13.Y_THUAN'!$O14</f>
        <v>0</v>
      </c>
      <c r="R25" s="122">
        <f ca="1">'14.BA_XA'!$O14</f>
        <v>0</v>
      </c>
      <c r="S25" s="122">
        <f ca="1">'15.Y_LAM'!$O14</f>
        <v>0</v>
      </c>
      <c r="T25" s="122">
        <f ca="1">'16.Y_PHU'!$O14</f>
        <v>0</v>
      </c>
      <c r="U25" s="122">
        <f ca="1">'17.D_NINH'!$O14</f>
        <v>0</v>
      </c>
      <c r="V25" s="122">
        <f ca="1">'18.H_DUC'!$O14</f>
        <v>0</v>
      </c>
    </row>
    <row r="26" spans="1:22" ht="45" customHeight="1">
      <c r="A26" s="129" t="s">
        <v>400</v>
      </c>
      <c r="B26" s="130" t="s">
        <v>1776</v>
      </c>
      <c r="C26" s="129" t="s">
        <v>1777</v>
      </c>
      <c r="D26" s="122">
        <f t="shared" si="3"/>
        <v>0</v>
      </c>
      <c r="E26" s="133"/>
      <c r="F26" s="133"/>
      <c r="G26" s="133"/>
      <c r="H26" s="133"/>
      <c r="I26" s="133"/>
      <c r="J26" s="133"/>
      <c r="K26" s="133"/>
      <c r="L26" s="133"/>
      <c r="M26" s="133"/>
      <c r="N26" s="133"/>
      <c r="O26" s="133"/>
      <c r="P26" s="133"/>
      <c r="Q26" s="133"/>
      <c r="R26" s="133"/>
      <c r="S26" s="133"/>
      <c r="T26" s="133"/>
      <c r="U26" s="133"/>
      <c r="V26" s="133"/>
    </row>
    <row r="27" spans="1:22" ht="45" customHeight="1">
      <c r="A27" s="129" t="s">
        <v>402</v>
      </c>
      <c r="B27" s="130" t="s">
        <v>1778</v>
      </c>
      <c r="C27" s="129" t="s">
        <v>1779</v>
      </c>
      <c r="D27" s="122">
        <f t="shared" si="3"/>
        <v>0</v>
      </c>
      <c r="E27" s="122">
        <f ca="1">'1.TT_TYEN'!$F16+'1.TT_TYEN'!$J16+'1.TT_TYEN'!$K16+'1.TT_TYEN'!$O16+'1.TT_TYEN'!$P16</f>
        <v>0</v>
      </c>
      <c r="F27" s="122">
        <f ca="1">'2.N_MUC'!$F16+'2.N_MUC'!$J16+'2.N_MUC'!$K16+'2.N_MUC'!$O16+'2.N_MUC'!$P16</f>
        <v>0</v>
      </c>
      <c r="G27" s="122">
        <f ca="1">'3.B_COC'!$F16+'3.B_COC'!$J16+'3.B_COC'!$K16+'3.B_COC'!$O16+'3.B_COC'!$P16</f>
        <v>0</v>
      </c>
      <c r="H27" s="122">
        <f ca="1">'4.T_LONG'!$F16+'4.T_LONG'!$J16+'4.T_LONG'!$K16+'4.T_LONG'!$O16+'4.T_LONG'!$P16</f>
        <v>0</v>
      </c>
      <c r="I27" s="122">
        <f ca="1">'5.BI_XA'!$F16+'5.BI_XA'!$J16+'5.BI_XA'!$K16+'5.BI_XA'!$O16+'5.BI_XA'!$P16</f>
        <v>0</v>
      </c>
      <c r="J27" s="122">
        <f ca="1">'6.T_HOA'!$F16+'6.T_HOA'!$J16+'6.T_HOA'!$K16+'6.T_HOA'!$O16+'6.T_HOA'!$P16</f>
        <v>0</v>
      </c>
      <c r="K27" s="122">
        <f ca="1">'7.T_SON'!$F16+'7.T_SON'!$J16+'7.T_SON'!$K16+'7.T_SON'!$O16+'7.T_SON'!$P16</f>
        <v>0</v>
      </c>
      <c r="L27" s="122">
        <f ca="1">'8.M_HUONG'!$F16+'8.M_HUONG'!$J16+'8.M_HUONG'!$K16+'8.M_HUONG'!$O16+'8.M_HUONG'!$P16</f>
        <v>0</v>
      </c>
      <c r="M27" s="122">
        <f ca="1">'9.M_DAN'!$F16+'9.M_DAN'!$J16+'9.M_DAN'!$K16+'9.M_DAN'!$O16+'9.M_DAN'!$P16</f>
        <v>0</v>
      </c>
      <c r="N27" s="122">
        <f ca="1">'10.M_KHUONG'!$F16+'10.M_KHUONG'!$J16+'10.M_KHUONG'!$K16+'10.M_KHUONG'!$O16+'10.M_KHUONG'!$P16</f>
        <v>0</v>
      </c>
      <c r="O27" s="122">
        <f ca="1">'11.P_LUU'!$F16+'11.P_LUU'!$J16+'11.P_LUU'!$K16+'11.P_LUU'!$O16+'11.P_LUU'!$P16</f>
        <v>0</v>
      </c>
      <c r="P27" s="122">
        <f ca="1">'12.T_THANH'!$F16+'12.T_THANH'!$J16+'12.T_THANH'!$K16+'12.T_THANH'!$O16+'12.T_THANH'!$P16</f>
        <v>0</v>
      </c>
      <c r="Q27" s="122">
        <f ca="1">'13.Y_THUAN'!$F16+'13.Y_THUAN'!$J16+'13.Y_THUAN'!$K16+'13.Y_THUAN'!$O16+'13.Y_THUAN'!$P16</f>
        <v>0</v>
      </c>
      <c r="R27" s="122">
        <f ca="1">'14.BA_XA'!$F16+'14.BA_XA'!$J16+'14.BA_XA'!$K16+'14.BA_XA'!$O16+'14.BA_XA'!$P16</f>
        <v>0</v>
      </c>
      <c r="S27" s="122">
        <f ca="1">'15.Y_LAM'!$F16+'15.Y_LAM'!$J16+'15.Y_LAM'!$K16+'15.Y_LAM'!$O16+'15.Y_LAM'!$P16</f>
        <v>0</v>
      </c>
      <c r="T27" s="122">
        <f ca="1">'16.Y_PHU'!$F16+'16.Y_PHU'!$J16+'16.Y_PHU'!$K16+'16.Y_PHU'!$O16+'16.Y_PHU'!$P16</f>
        <v>0</v>
      </c>
      <c r="U27" s="122">
        <f ca="1">'17.D_NINH'!$F16+'17.D_NINH'!$J16+'17.D_NINH'!$K16+'17.D_NINH'!$O16+'17.D_NINH'!$P16</f>
        <v>0</v>
      </c>
      <c r="V27" s="122">
        <f ca="1">'18.H_DUC'!$F16+'18.H_DUC'!$J16+'18.H_DUC'!$K16+'18.H_DUC'!$O16+'18.H_DUC'!$P16</f>
        <v>0</v>
      </c>
    </row>
    <row r="28" spans="1:22" ht="45" customHeight="1">
      <c r="A28" s="129" t="s">
        <v>404</v>
      </c>
      <c r="B28" s="130" t="s">
        <v>1780</v>
      </c>
      <c r="C28" s="129" t="s">
        <v>1781</v>
      </c>
      <c r="D28" s="122">
        <f t="shared" si="3"/>
        <v>0</v>
      </c>
      <c r="E28" s="122">
        <f ca="1">'1.TT_TYEN'!$F17+'1.TT_TYEN'!$J17+'1.TT_TYEN'!$K17+'1.TT_TYEN'!$O17+'1.TT_TYEN'!$P17</f>
        <v>0</v>
      </c>
      <c r="F28" s="122">
        <f ca="1">'2.N_MUC'!$F17+'2.N_MUC'!$J17+'2.N_MUC'!$K17+'2.N_MUC'!$O17+'2.N_MUC'!$P17</f>
        <v>0</v>
      </c>
      <c r="G28" s="122">
        <f ca="1">'3.B_COC'!$F17+'3.B_COC'!$J17+'3.B_COC'!$K17+'3.B_COC'!$O17+'3.B_COC'!$P17</f>
        <v>0</v>
      </c>
      <c r="H28" s="122">
        <f ca="1">'4.T_LONG'!$F17+'4.T_LONG'!$J17+'4.T_LONG'!$K17+'4.T_LONG'!$O17+'4.T_LONG'!$P17</f>
        <v>0</v>
      </c>
      <c r="I28" s="122">
        <f ca="1">'5.BI_XA'!$F17+'5.BI_XA'!$J17+'5.BI_XA'!$K17+'5.BI_XA'!$O17+'5.BI_XA'!$P17</f>
        <v>0</v>
      </c>
      <c r="J28" s="122">
        <f ca="1">'6.T_HOA'!$F17+'6.T_HOA'!$J17+'6.T_HOA'!$K17+'6.T_HOA'!$O17+'6.T_HOA'!$P17</f>
        <v>0</v>
      </c>
      <c r="K28" s="122">
        <f ca="1">'7.T_SON'!$F17+'7.T_SON'!$J17+'7.T_SON'!$K17+'7.T_SON'!$O17+'7.T_SON'!$P17</f>
        <v>0</v>
      </c>
      <c r="L28" s="122">
        <f ca="1">'8.M_HUONG'!$F17+'8.M_HUONG'!$J17+'8.M_HUONG'!$K17+'8.M_HUONG'!$O17+'8.M_HUONG'!$P17</f>
        <v>0</v>
      </c>
      <c r="M28" s="122">
        <f ca="1">'9.M_DAN'!$F17+'9.M_DAN'!$J17+'9.M_DAN'!$K17+'9.M_DAN'!$O17+'9.M_DAN'!$P17</f>
        <v>0</v>
      </c>
      <c r="N28" s="122">
        <f ca="1">'10.M_KHUONG'!$F17+'10.M_KHUONG'!$J17+'10.M_KHUONG'!$K17+'10.M_KHUONG'!$O17+'10.M_KHUONG'!$P17</f>
        <v>0</v>
      </c>
      <c r="O28" s="122">
        <f ca="1">'11.P_LUU'!$F17+'11.P_LUU'!$J17+'11.P_LUU'!$K17+'11.P_LUU'!$O17+'11.P_LUU'!$P17</f>
        <v>0</v>
      </c>
      <c r="P28" s="122">
        <f ca="1">'12.T_THANH'!$F17+'12.T_THANH'!$J17+'12.T_THANH'!$K17+'12.T_THANH'!$O17+'12.T_THANH'!$P17</f>
        <v>0</v>
      </c>
      <c r="Q28" s="122">
        <f ca="1">'13.Y_THUAN'!$F17+'13.Y_THUAN'!$J17+'13.Y_THUAN'!$K17+'13.Y_THUAN'!$O17+'13.Y_THUAN'!$P17</f>
        <v>0</v>
      </c>
      <c r="R28" s="122">
        <f ca="1">'14.BA_XA'!$F17+'14.BA_XA'!$J17+'14.BA_XA'!$K17+'14.BA_XA'!$O17+'14.BA_XA'!$P17</f>
        <v>0</v>
      </c>
      <c r="S28" s="122">
        <f ca="1">'15.Y_LAM'!$F17+'15.Y_LAM'!$J17+'15.Y_LAM'!$K17+'15.Y_LAM'!$O17+'15.Y_LAM'!$P17</f>
        <v>0</v>
      </c>
      <c r="T28" s="122">
        <f ca="1">'16.Y_PHU'!$F17+'16.Y_PHU'!$J17+'16.Y_PHU'!$K17+'16.Y_PHU'!$O17+'16.Y_PHU'!$P17</f>
        <v>0</v>
      </c>
      <c r="U28" s="122">
        <f ca="1">'17.D_NINH'!$F17+'17.D_NINH'!$J17+'17.D_NINH'!$K17+'17.D_NINH'!$O17+'17.D_NINH'!$P17</f>
        <v>0</v>
      </c>
      <c r="V28" s="122">
        <f ca="1">'18.H_DUC'!$F17+'18.H_DUC'!$J17+'18.H_DUC'!$K17+'18.H_DUC'!$O17+'18.H_DUC'!$P17</f>
        <v>0</v>
      </c>
    </row>
    <row r="29" spans="1:22" ht="45" customHeight="1">
      <c r="A29" s="129" t="s">
        <v>406</v>
      </c>
      <c r="B29" s="130" t="s">
        <v>1782</v>
      </c>
      <c r="C29" s="129" t="s">
        <v>1395</v>
      </c>
      <c r="D29" s="122">
        <f t="shared" si="3"/>
        <v>937.89999999999986</v>
      </c>
      <c r="E29" s="122">
        <f ca="1">'1.TT_TYEN'!$F18+'1.TT_TYEN'!$J18+'1.TT_TYEN'!$K18+'1.TT_TYEN'!$O18+'1.TT_TYEN'!$P18</f>
        <v>130.69999999999999</v>
      </c>
      <c r="F29" s="122">
        <f ca="1">'2.N_MUC'!$F18+'2.N_MUC'!$J18+'2.N_MUC'!$K18+'2.N_MUC'!$O18+'2.N_MUC'!$P18</f>
        <v>0</v>
      </c>
      <c r="G29" s="122">
        <f ca="1">'3.B_COC'!$F18+'3.B_COC'!$J18+'3.B_COC'!$K18+'3.B_COC'!$O18+'3.B_COC'!$P18</f>
        <v>24</v>
      </c>
      <c r="H29" s="122">
        <f ca="1">'4.T_LONG'!$F18+'4.T_LONG'!$J18+'4.T_LONG'!$K18+'4.T_LONG'!$O18+'4.T_LONG'!$P18</f>
        <v>0</v>
      </c>
      <c r="I29" s="122">
        <f ca="1">'5.BI_XA'!$F18+'5.BI_XA'!$J18+'5.BI_XA'!$K18+'5.BI_XA'!$O18+'5.BI_XA'!$P18</f>
        <v>0</v>
      </c>
      <c r="J29" s="122">
        <f ca="1">'6.T_HOA'!$F18+'6.T_HOA'!$J18+'6.T_HOA'!$K18+'6.T_HOA'!$O18+'6.T_HOA'!$P18</f>
        <v>0</v>
      </c>
      <c r="K29" s="122">
        <f ca="1">'7.T_SON'!$F18+'7.T_SON'!$J18+'7.T_SON'!$K18+'7.T_SON'!$O18+'7.T_SON'!$P18</f>
        <v>20.7</v>
      </c>
      <c r="L29" s="122">
        <f ca="1">'8.M_HUONG'!$F18+'8.M_HUONG'!$J18+'8.M_HUONG'!$K18+'8.M_HUONG'!$O18+'8.M_HUONG'!$P18</f>
        <v>22.2</v>
      </c>
      <c r="M29" s="122">
        <f ca="1">'9.M_DAN'!$F18+'9.M_DAN'!$J18+'9.M_DAN'!$K18+'9.M_DAN'!$O18+'9.M_DAN'!$P18</f>
        <v>162.6</v>
      </c>
      <c r="N29" s="122">
        <f ca="1">'10.M_KHUONG'!$F18+'10.M_KHUONG'!$J18+'10.M_KHUONG'!$K18+'10.M_KHUONG'!$O18+'10.M_KHUONG'!$P18</f>
        <v>136.30000000000001</v>
      </c>
      <c r="O29" s="122">
        <f ca="1">'11.P_LUU'!$F18+'11.P_LUU'!$J18+'11.P_LUU'!$K18+'11.P_LUU'!$O18+'11.P_LUU'!$P18</f>
        <v>14.5</v>
      </c>
      <c r="P29" s="122">
        <f ca="1">'12.T_THANH'!$F18+'12.T_THANH'!$J18+'12.T_THANH'!$K18+'12.T_THANH'!$O18+'12.T_THANH'!$P18</f>
        <v>44.6</v>
      </c>
      <c r="Q29" s="122">
        <f ca="1">'13.Y_THUAN'!$F18+'13.Y_THUAN'!$J18+'13.Y_THUAN'!$K18+'13.Y_THUAN'!$O18+'13.Y_THUAN'!$P18</f>
        <v>190.9</v>
      </c>
      <c r="R29" s="122">
        <f ca="1">'14.BA_XA'!$F18+'14.BA_XA'!$J18+'14.BA_XA'!$K18+'14.BA_XA'!$O18+'14.BA_XA'!$P18</f>
        <v>39.4</v>
      </c>
      <c r="S29" s="122">
        <f ca="1">'15.Y_LAM'!$F18+'15.Y_LAM'!$J18+'15.Y_LAM'!$K18+'15.Y_LAM'!$O18+'15.Y_LAM'!$P18</f>
        <v>109.4</v>
      </c>
      <c r="T29" s="122">
        <f ca="1">'16.Y_PHU'!$F18+'16.Y_PHU'!$J18+'16.Y_PHU'!$K18+'16.Y_PHU'!$O18+'16.Y_PHU'!$P18</f>
        <v>37.6</v>
      </c>
      <c r="U29" s="122">
        <f ca="1">'17.D_NINH'!$F18+'17.D_NINH'!$J18+'17.D_NINH'!$K18+'17.D_NINH'!$O18+'17.D_NINH'!$P18</f>
        <v>0</v>
      </c>
      <c r="V29" s="122">
        <f ca="1">'18.H_DUC'!$F18+'18.H_DUC'!$J18+'18.H_DUC'!$K18+'18.H_DUC'!$O18+'18.H_DUC'!$P18</f>
        <v>5</v>
      </c>
    </row>
    <row r="30" spans="1:22" s="126" customFormat="1" ht="45" customHeight="1">
      <c r="A30" s="134">
        <v>3</v>
      </c>
      <c r="B30" s="135" t="s">
        <v>1783</v>
      </c>
      <c r="C30" s="134" t="s">
        <v>1784</v>
      </c>
      <c r="D30" s="118">
        <f t="shared" si="3"/>
        <v>4.96</v>
      </c>
      <c r="E30" s="118">
        <f ca="1">SUM('1.TT_TYEN'!$AP22:$AP30)+SUM('1.TT_TYEN'!$AP42:$AP44)+SUM('1.TT_TYEN'!$AP47:$AP58)</f>
        <v>3.35</v>
      </c>
      <c r="F30" s="118">
        <f ca="1">SUM('2.N_MUC'!$AO22:$AO30)+SUM('2.N_MUC'!$AO42:$AO44)+SUM('2.N_MUC'!$AO47:$AO58)</f>
        <v>0</v>
      </c>
      <c r="G30" s="118">
        <f ca="1">SUM('3.B_COC'!$AO22:$AO30)+SUM('3.B_COC'!$AO42:$AO44)+SUM('3.B_COC'!$AO47:$AO58)</f>
        <v>0</v>
      </c>
      <c r="H30" s="118">
        <f ca="1">SUM('4.T_LONG'!$AO22:$AO30)+SUM('4.T_LONG'!$AO42:$AO44)+SUM('4.T_LONG'!$AO47:$AO58)</f>
        <v>0</v>
      </c>
      <c r="I30" s="118">
        <f ca="1">SUM('5.BI_XA'!$AO22:$AO30)+SUM('5.BI_XA'!$AO42:$AO44)+SUM('5.BI_XA'!$AO47:$AO58)</f>
        <v>0</v>
      </c>
      <c r="J30" s="118">
        <f ca="1">SUM('6.T_HOA'!$AO22:$AO30)+SUM('6.T_HOA'!$AO42:$AO44)+SUM('6.T_HOA'!$AO47:$AO58)</f>
        <v>1.35</v>
      </c>
      <c r="K30" s="118">
        <f ca="1">SUM('7.T_SON'!$AO22:$AO30)+SUM('7.T_SON'!$AO42:$AO44)+SUM('7.T_SON'!$AO47:$AO58)</f>
        <v>0</v>
      </c>
      <c r="L30" s="118">
        <f ca="1">SUM('8.M_HUONG'!$AO22:$AO30)+SUM('8.M_HUONG'!$AO42:$AO44)+SUM('8.M_HUONG'!$AO47:$AO58)</f>
        <v>0</v>
      </c>
      <c r="M30" s="118">
        <f ca="1">SUM('9.M_DAN'!$AO22:$AO30)+SUM('9.M_DAN'!$AO42:$AO44)+SUM('9.M_DAN'!$AO47:$AO58)</f>
        <v>0</v>
      </c>
      <c r="N30" s="118">
        <f ca="1">SUM('10.M_KHUONG'!$AO22:$AO30)+SUM('10.M_KHUONG'!$AO42:$AO44)+SUM('10.M_KHUONG'!$AO47:$AO58)</f>
        <v>0</v>
      </c>
      <c r="O30" s="118">
        <f ca="1">SUM('11.P_LUU'!$AO22:$AO30)+SUM('11.P_LUU'!$AO42:$AO44)+SUM('11.P_LUU'!$AO47:$AO58)</f>
        <v>0</v>
      </c>
      <c r="P30" s="118">
        <f ca="1">SUM('12.T_THANH'!$AO22:$AO30)+SUM('12.T_THANH'!$AO42:$AO44)+SUM('12.T_THANH'!$AO47:$AO58)</f>
        <v>0.17</v>
      </c>
      <c r="Q30" s="118">
        <f ca="1">SUM('13.Y_THUAN'!$AO22:$AO30)+SUM('13.Y_THUAN'!$AO42:$AO44)+SUM('13.Y_THUAN'!$AO47:$AO58)</f>
        <v>0</v>
      </c>
      <c r="R30" s="118">
        <f ca="1">SUM('14.BA_XA'!$AO22:$AO30)+SUM('14.BA_XA'!$AO42:$AO44)+SUM('14.BA_XA'!$AO47:$AO58)</f>
        <v>0.09</v>
      </c>
      <c r="S30" s="118">
        <f ca="1">SUM('15.Y_LAM'!$AO22:$AO30)+SUM('15.Y_LAM'!$AO42:$AO44)+SUM('15.Y_LAM'!$AO47:$AO58)</f>
        <v>0</v>
      </c>
      <c r="T30" s="118">
        <f ca="1">SUM('16.Y_PHU'!$AO22:$AO30)+SUM('16.Y_PHU'!$AO42:$AO44)+SUM('16.Y_PHU'!$AO47:$AO58)</f>
        <v>0</v>
      </c>
      <c r="U30" s="118">
        <f ca="1">SUM('17.D_NINH'!$AO22:$AO30)+SUM('17.D_NINH'!$AO42:$AO44)+SUM('17.D_NINH'!$AO47:$AO58)</f>
        <v>0</v>
      </c>
      <c r="V30" s="118">
        <f ca="1">SUM('18.H_DUC'!$AO22:$AO30)+SUM('18.H_DUC'!$AO42:$AO44)+SUM('18.H_DUC'!$AO47:$AO58)</f>
        <v>0</v>
      </c>
    </row>
    <row r="35" spans="5:7">
      <c r="E35" s="136"/>
      <c r="G35" s="136"/>
    </row>
  </sheetData>
  <mergeCells count="9">
    <mergeCell ref="E5:V5"/>
    <mergeCell ref="A5:A6"/>
    <mergeCell ref="B5:B6"/>
    <mergeCell ref="C5:C6"/>
    <mergeCell ref="D5:D6"/>
    <mergeCell ref="A1:B1"/>
    <mergeCell ref="B2:V2"/>
    <mergeCell ref="A3:V3"/>
    <mergeCell ref="O4:U4"/>
  </mergeCells>
  <phoneticPr fontId="221" type="noConversion"/>
  <conditionalFormatting sqref="E6:V6">
    <cfRule type="cellIs" dxfId="15" priority="1" stopIfTrue="1" operator="equal">
      <formula>0</formula>
    </cfRule>
    <cfRule type="cellIs" dxfId="14" priority="2" stopIfTrue="1" operator="between">
      <formula>-0.0001</formula>
      <formula>0.0001</formula>
    </cfRule>
  </conditionalFormatting>
  <printOptions horizontalCentered="1"/>
  <pageMargins left="0.94488188976377963" right="0.70866141732283472" top="0.74803149606299213" bottom="0.74803149606299213" header="0.31496062992125984" footer="0.31496062992125984"/>
  <pageSetup paperSize="8" scale="73" orientation="landscape" r:id="rId1"/>
</worksheet>
</file>

<file path=xl/worksheets/sheet6.xml><?xml version="1.0" encoding="utf-8"?>
<worksheet xmlns="http://schemas.openxmlformats.org/spreadsheetml/2006/main" xmlns:r="http://schemas.openxmlformats.org/officeDocument/2006/relationships">
  <sheetPr>
    <pageSetUpPr fitToPage="1"/>
  </sheetPr>
  <dimension ref="A1:V60"/>
  <sheetViews>
    <sheetView showZeros="0" zoomScale="70" zoomScaleNormal="70" workbookViewId="0">
      <selection activeCell="A3" sqref="A3:V3"/>
    </sheetView>
  </sheetViews>
  <sheetFormatPr defaultColWidth="8.6640625" defaultRowHeight="12.75"/>
  <cols>
    <col min="1" max="1" width="6.33203125" style="138" customWidth="1"/>
    <col min="2" max="2" width="35" style="137" customWidth="1"/>
    <col min="3" max="3" width="8.33203125" style="138" customWidth="1"/>
    <col min="4" max="4" width="9.21875" style="137" customWidth="1"/>
    <col min="5" max="5" width="7.88671875" style="137" customWidth="1"/>
    <col min="6" max="7" width="8.109375" style="137" customWidth="1"/>
    <col min="8" max="8" width="9.21875" style="137" customWidth="1"/>
    <col min="9" max="9" width="7.88671875" style="137" customWidth="1"/>
    <col min="10" max="10" width="8.33203125" style="137" customWidth="1"/>
    <col min="11" max="11" width="7.6640625" style="137" customWidth="1"/>
    <col min="12" max="12" width="8.6640625" style="137" customWidth="1"/>
    <col min="13" max="13" width="7.88671875" style="137" customWidth="1"/>
    <col min="14" max="14" width="8.21875" style="137" customWidth="1"/>
    <col min="15" max="15" width="7" style="137" customWidth="1"/>
    <col min="16" max="16" width="7.44140625" style="137" customWidth="1"/>
    <col min="17" max="17" width="7.88671875" style="137" customWidth="1"/>
    <col min="18" max="18" width="8.33203125" style="137" customWidth="1"/>
    <col min="19" max="19" width="8.21875" style="137" customWidth="1"/>
    <col min="20" max="20" width="8.88671875" style="137" customWidth="1"/>
    <col min="21" max="21" width="7.6640625" style="137" customWidth="1"/>
    <col min="22" max="22" width="8.33203125" style="137" customWidth="1"/>
    <col min="23" max="244" width="7" style="137" customWidth="1"/>
    <col min="245" max="245" width="5.6640625" style="137" customWidth="1"/>
    <col min="246" max="246" width="35" style="137" customWidth="1"/>
    <col min="247" max="247" width="8.33203125" style="137" customWidth="1"/>
    <col min="248" max="248" width="9.44140625" style="137" customWidth="1"/>
    <col min="249" max="249" width="8.88671875" style="137" customWidth="1"/>
    <col min="250" max="251" width="8.109375" style="137" customWidth="1"/>
    <col min="252" max="252" width="8.33203125" style="137" customWidth="1"/>
    <col min="253" max="253" width="8.5546875" style="137" customWidth="1"/>
    <col min="254" max="254" width="8.33203125" style="137" customWidth="1"/>
    <col min="255" max="255" width="7.6640625" style="137" customWidth="1"/>
    <col min="256" max="16384" width="8.6640625" style="137"/>
  </cols>
  <sheetData>
    <row r="1" spans="1:22" ht="15.75">
      <c r="A1" s="669" t="s">
        <v>2634</v>
      </c>
      <c r="B1" s="670"/>
      <c r="C1" s="217"/>
      <c r="D1" s="217"/>
      <c r="E1" s="217"/>
      <c r="F1" s="217"/>
      <c r="G1" s="217"/>
      <c r="H1" s="218"/>
      <c r="I1" s="218"/>
      <c r="J1" s="218"/>
      <c r="K1" s="218"/>
      <c r="L1" s="218"/>
      <c r="M1" s="218"/>
      <c r="N1" s="218"/>
      <c r="O1" s="218"/>
      <c r="P1" s="218"/>
      <c r="Q1" s="218"/>
      <c r="R1" s="218"/>
      <c r="S1" s="218"/>
      <c r="T1" s="218"/>
      <c r="U1" s="218"/>
      <c r="V1" s="218"/>
    </row>
    <row r="2" spans="1:22" ht="20.25" customHeight="1">
      <c r="A2" s="219"/>
      <c r="B2" s="674" t="s">
        <v>166</v>
      </c>
      <c r="C2" s="674"/>
      <c r="D2" s="674"/>
      <c r="E2" s="674"/>
      <c r="F2" s="674"/>
      <c r="G2" s="674"/>
      <c r="H2" s="674"/>
      <c r="I2" s="674"/>
      <c r="J2" s="674"/>
      <c r="K2" s="674"/>
      <c r="L2" s="674"/>
      <c r="M2" s="674"/>
      <c r="N2" s="674"/>
      <c r="O2" s="674"/>
      <c r="P2" s="674"/>
      <c r="Q2" s="674"/>
      <c r="R2" s="674"/>
      <c r="S2" s="674"/>
      <c r="T2" s="674"/>
      <c r="U2" s="674"/>
      <c r="V2" s="674"/>
    </row>
    <row r="3" spans="1:22" ht="20.25" customHeight="1">
      <c r="A3" s="678" t="s">
        <v>1326</v>
      </c>
      <c r="B3" s="678"/>
      <c r="C3" s="678"/>
      <c r="D3" s="678"/>
      <c r="E3" s="678"/>
      <c r="F3" s="678"/>
      <c r="G3" s="678"/>
      <c r="H3" s="678"/>
      <c r="I3" s="678"/>
      <c r="J3" s="678"/>
      <c r="K3" s="678"/>
      <c r="L3" s="678"/>
      <c r="M3" s="678"/>
      <c r="N3" s="678"/>
      <c r="O3" s="678"/>
      <c r="P3" s="678"/>
      <c r="Q3" s="678"/>
      <c r="R3" s="678"/>
      <c r="S3" s="678"/>
      <c r="T3" s="678"/>
      <c r="U3" s="678"/>
      <c r="V3" s="678"/>
    </row>
    <row r="4" spans="1:22" ht="15.75" customHeight="1">
      <c r="A4" s="219"/>
      <c r="B4" s="259"/>
      <c r="C4" s="259"/>
      <c r="D4" s="224"/>
      <c r="E4" s="220"/>
      <c r="F4" s="220"/>
      <c r="G4" s="220"/>
      <c r="H4" s="220"/>
      <c r="I4" s="218"/>
      <c r="J4" s="218"/>
      <c r="K4" s="218"/>
      <c r="L4" s="218"/>
      <c r="M4" s="218"/>
      <c r="N4" s="218"/>
      <c r="O4" s="681" t="s">
        <v>296</v>
      </c>
      <c r="P4" s="681"/>
      <c r="Q4" s="681"/>
      <c r="R4" s="681"/>
      <c r="S4" s="681"/>
      <c r="T4" s="681"/>
      <c r="U4" s="681"/>
      <c r="V4" s="218"/>
    </row>
    <row r="5" spans="1:22" s="139" customFormat="1" ht="21.75" customHeight="1">
      <c r="A5" s="680" t="s">
        <v>468</v>
      </c>
      <c r="B5" s="680" t="s">
        <v>492</v>
      </c>
      <c r="C5" s="680" t="s">
        <v>299</v>
      </c>
      <c r="D5" s="653" t="s">
        <v>502</v>
      </c>
      <c r="E5" s="675" t="s">
        <v>503</v>
      </c>
      <c r="F5" s="676"/>
      <c r="G5" s="676"/>
      <c r="H5" s="676"/>
      <c r="I5" s="676"/>
      <c r="J5" s="676"/>
      <c r="K5" s="676"/>
      <c r="L5" s="676"/>
      <c r="M5" s="676"/>
      <c r="N5" s="676"/>
      <c r="O5" s="676"/>
      <c r="P5" s="676"/>
      <c r="Q5" s="676"/>
      <c r="R5" s="676"/>
      <c r="S5" s="676"/>
      <c r="T5" s="676"/>
      <c r="U5" s="676"/>
      <c r="V5" s="677"/>
    </row>
    <row r="6" spans="1:22" ht="31.5">
      <c r="A6" s="680"/>
      <c r="B6" s="680"/>
      <c r="C6" s="680"/>
      <c r="D6" s="653"/>
      <c r="E6" s="93" t="s">
        <v>1793</v>
      </c>
      <c r="F6" s="93" t="s">
        <v>1794</v>
      </c>
      <c r="G6" s="93" t="s">
        <v>1795</v>
      </c>
      <c r="H6" s="93" t="s">
        <v>1796</v>
      </c>
      <c r="I6" s="93" t="s">
        <v>1797</v>
      </c>
      <c r="J6" s="93" t="s">
        <v>1798</v>
      </c>
      <c r="K6" s="93" t="s">
        <v>1799</v>
      </c>
      <c r="L6" s="93" t="s">
        <v>1800</v>
      </c>
      <c r="M6" s="93" t="s">
        <v>1801</v>
      </c>
      <c r="N6" s="93" t="s">
        <v>153</v>
      </c>
      <c r="O6" s="93" t="s">
        <v>154</v>
      </c>
      <c r="P6" s="93" t="s">
        <v>155</v>
      </c>
      <c r="Q6" s="93" t="s">
        <v>156</v>
      </c>
      <c r="R6" s="93" t="s">
        <v>157</v>
      </c>
      <c r="S6" s="93" t="s">
        <v>158</v>
      </c>
      <c r="T6" s="93" t="s">
        <v>159</v>
      </c>
      <c r="U6" s="93" t="s">
        <v>160</v>
      </c>
      <c r="V6" s="93" t="s">
        <v>161</v>
      </c>
    </row>
    <row r="7" spans="1:22" s="142" customFormat="1" ht="15">
      <c r="A7" s="140" t="s">
        <v>1785</v>
      </c>
      <c r="B7" s="140" t="s">
        <v>1786</v>
      </c>
      <c r="C7" s="140" t="s">
        <v>1787</v>
      </c>
      <c r="D7" s="141" t="s">
        <v>1788</v>
      </c>
      <c r="E7" s="278">
        <v>-5</v>
      </c>
      <c r="F7" s="278">
        <v>-6</v>
      </c>
      <c r="G7" s="278">
        <v>-7</v>
      </c>
      <c r="H7" s="278">
        <v>-8</v>
      </c>
      <c r="I7" s="278">
        <v>-9</v>
      </c>
      <c r="J7" s="279">
        <v>-10</v>
      </c>
      <c r="K7" s="278">
        <v>-11</v>
      </c>
      <c r="L7" s="278">
        <v>-12</v>
      </c>
      <c r="M7" s="278">
        <v>-13</v>
      </c>
      <c r="N7" s="278">
        <v>-14</v>
      </c>
      <c r="O7" s="278">
        <v>-15</v>
      </c>
      <c r="P7" s="278">
        <v>-16</v>
      </c>
      <c r="Q7" s="278">
        <v>-17</v>
      </c>
      <c r="R7" s="278">
        <v>-18</v>
      </c>
      <c r="S7" s="278">
        <v>-19</v>
      </c>
      <c r="T7" s="278">
        <v>-20</v>
      </c>
      <c r="U7" s="278">
        <v>-21</v>
      </c>
      <c r="V7" s="278">
        <v>-22</v>
      </c>
    </row>
    <row r="8" spans="1:22" s="143" customFormat="1" ht="20.100000000000001" customHeight="1">
      <c r="A8" s="227">
        <v>1</v>
      </c>
      <c r="B8" s="228" t="s">
        <v>473</v>
      </c>
      <c r="C8" s="227" t="s">
        <v>302</v>
      </c>
      <c r="D8" s="280">
        <f t="shared" ref="D8:V8" si="0">SUM(D9,D11:D18)</f>
        <v>0</v>
      </c>
      <c r="E8" s="280">
        <f t="shared" si="0"/>
        <v>0</v>
      </c>
      <c r="F8" s="280">
        <f t="shared" si="0"/>
        <v>0</v>
      </c>
      <c r="G8" s="280">
        <f t="shared" si="0"/>
        <v>0</v>
      </c>
      <c r="H8" s="280">
        <f t="shared" si="0"/>
        <v>0</v>
      </c>
      <c r="I8" s="280">
        <f t="shared" si="0"/>
        <v>0</v>
      </c>
      <c r="J8" s="280">
        <f t="shared" si="0"/>
        <v>0</v>
      </c>
      <c r="K8" s="280">
        <f t="shared" si="0"/>
        <v>0</v>
      </c>
      <c r="L8" s="280">
        <f t="shared" si="0"/>
        <v>0</v>
      </c>
      <c r="M8" s="280">
        <f t="shared" si="0"/>
        <v>0</v>
      </c>
      <c r="N8" s="280">
        <f t="shared" si="0"/>
        <v>0</v>
      </c>
      <c r="O8" s="280">
        <f t="shared" si="0"/>
        <v>0</v>
      </c>
      <c r="P8" s="280">
        <f t="shared" si="0"/>
        <v>0</v>
      </c>
      <c r="Q8" s="280">
        <f t="shared" si="0"/>
        <v>0</v>
      </c>
      <c r="R8" s="280">
        <f t="shared" si="0"/>
        <v>0</v>
      </c>
      <c r="S8" s="280">
        <f t="shared" si="0"/>
        <v>0</v>
      </c>
      <c r="T8" s="280">
        <f t="shared" si="0"/>
        <v>0</v>
      </c>
      <c r="U8" s="280">
        <f t="shared" si="0"/>
        <v>0</v>
      </c>
      <c r="V8" s="280">
        <f t="shared" si="0"/>
        <v>0</v>
      </c>
    </row>
    <row r="9" spans="1:22" ht="16.5" customHeight="1">
      <c r="A9" s="229" t="s">
        <v>367</v>
      </c>
      <c r="B9" s="230" t="s">
        <v>368</v>
      </c>
      <c r="C9" s="229" t="s">
        <v>303</v>
      </c>
      <c r="D9" s="144">
        <f t="shared" ref="D9:D18" si="1">SUM(E9:V9)</f>
        <v>0</v>
      </c>
      <c r="E9" s="144">
        <f ca="1">'1.TT_TYEN'!$F$59</f>
        <v>0</v>
      </c>
      <c r="F9" s="144">
        <f ca="1">'2.N_MUC'!$F$59</f>
        <v>0</v>
      </c>
      <c r="G9" s="144">
        <f ca="1">'3.B_COC'!$F$59</f>
        <v>0</v>
      </c>
      <c r="H9" s="144">
        <f ca="1">'4.T_LONG'!$F$59</f>
        <v>0</v>
      </c>
      <c r="I9" s="144">
        <f ca="1">'5.BI_XA'!$F$59</f>
        <v>0</v>
      </c>
      <c r="J9" s="144">
        <f ca="1">'6.T_HOA'!$F$59</f>
        <v>0</v>
      </c>
      <c r="K9" s="144">
        <f ca="1">'7.T_SON'!$F$59</f>
        <v>0</v>
      </c>
      <c r="L9" s="144">
        <f ca="1">'8.M_HUONG'!$F$59</f>
        <v>0</v>
      </c>
      <c r="M9" s="144">
        <f ca="1">'9.M_DAN'!$F$59</f>
        <v>0</v>
      </c>
      <c r="N9" s="144">
        <f ca="1">'10.M_KHUONG'!$F$59</f>
        <v>0</v>
      </c>
      <c r="O9" s="144">
        <f ca="1">'11.P_LUU'!$F$59</f>
        <v>0</v>
      </c>
      <c r="P9" s="144">
        <f ca="1">'12.T_THANH'!$F$59</f>
        <v>0</v>
      </c>
      <c r="Q9" s="144">
        <f ca="1">'13.Y_THUAN'!$F$59</f>
        <v>0</v>
      </c>
      <c r="R9" s="144">
        <f ca="1">'14.BA_XA'!$F$59</f>
        <v>0</v>
      </c>
      <c r="S9" s="144">
        <f ca="1">'15.Y_LAM'!$F$59</f>
        <v>0</v>
      </c>
      <c r="T9" s="144">
        <f ca="1">'16.Y_PHU'!$F$59</f>
        <v>0</v>
      </c>
      <c r="U9" s="144">
        <f ca="1">'17.D_NINH'!$F$59</f>
        <v>0</v>
      </c>
      <c r="V9" s="144">
        <f ca="1">'18.H_DUC'!$F$59</f>
        <v>0</v>
      </c>
    </row>
    <row r="10" spans="1:22" ht="18.75">
      <c r="A10" s="231"/>
      <c r="B10" s="232" t="s">
        <v>508</v>
      </c>
      <c r="C10" s="233" t="s">
        <v>304</v>
      </c>
      <c r="D10" s="144">
        <f t="shared" si="1"/>
        <v>0</v>
      </c>
      <c r="E10" s="144">
        <f ca="1">'1.TT_TYEN'!$G$59</f>
        <v>0</v>
      </c>
      <c r="F10" s="144">
        <f ca="1">'2.N_MUC'!$G$59</f>
        <v>0</v>
      </c>
      <c r="G10" s="144">
        <f ca="1">'3.B_COC'!$G$59</f>
        <v>0</v>
      </c>
      <c r="H10" s="144">
        <f ca="1">'4.T_LONG'!$G$59</f>
        <v>0</v>
      </c>
      <c r="I10" s="144">
        <f ca="1">'5.BI_XA'!$G$59</f>
        <v>0</v>
      </c>
      <c r="J10" s="144">
        <f ca="1">'6.T_HOA'!$G$59</f>
        <v>0</v>
      </c>
      <c r="K10" s="144">
        <f ca="1">'7.T_SON'!$G$59</f>
        <v>0</v>
      </c>
      <c r="L10" s="144">
        <f ca="1">'8.M_HUONG'!$G$59</f>
        <v>0</v>
      </c>
      <c r="M10" s="144">
        <f ca="1">'9.M_DAN'!$G$59</f>
        <v>0</v>
      </c>
      <c r="N10" s="144">
        <f ca="1">'10.M_KHUONG'!$G$59</f>
        <v>0</v>
      </c>
      <c r="O10" s="144">
        <f ca="1">'11.P_LUU'!$G$59</f>
        <v>0</v>
      </c>
      <c r="P10" s="144">
        <f ca="1">'12.T_THANH'!$G$59</f>
        <v>0</v>
      </c>
      <c r="Q10" s="144">
        <f ca="1">'13.Y_THUAN'!$G$59</f>
        <v>0</v>
      </c>
      <c r="R10" s="144">
        <f ca="1">'14.BA_XA'!$G$59</f>
        <v>0</v>
      </c>
      <c r="S10" s="144">
        <f ca="1">'15.Y_LAM'!$G$59</f>
        <v>0</v>
      </c>
      <c r="T10" s="144">
        <f ca="1">'16.Y_PHU'!$G$59</f>
        <v>0</v>
      </c>
      <c r="U10" s="144">
        <f ca="1">'17.D_NINH'!$G$59</f>
        <v>0</v>
      </c>
      <c r="V10" s="144">
        <f ca="1">'18.H_DUC'!$G$59</f>
        <v>0</v>
      </c>
    </row>
    <row r="11" spans="1:22" ht="16.5" customHeight="1">
      <c r="A11" s="229" t="s">
        <v>375</v>
      </c>
      <c r="B11" s="230" t="s">
        <v>476</v>
      </c>
      <c r="C11" s="229" t="s">
        <v>307</v>
      </c>
      <c r="D11" s="144">
        <f t="shared" si="1"/>
        <v>0</v>
      </c>
      <c r="E11" s="144">
        <f ca="1">'1.TT_TYEN'!$J$59</f>
        <v>0</v>
      </c>
      <c r="F11" s="144">
        <f ca="1">'2.N_MUC'!$J$59</f>
        <v>0</v>
      </c>
      <c r="G11" s="144">
        <f ca="1">'3.B_COC'!$J$59</f>
        <v>0</v>
      </c>
      <c r="H11" s="144">
        <f ca="1">'4.T_LONG'!$J$59</f>
        <v>0</v>
      </c>
      <c r="I11" s="144">
        <f ca="1">'5.BI_XA'!$J$59</f>
        <v>0</v>
      </c>
      <c r="J11" s="144">
        <f ca="1">'6.T_HOA'!$J$59</f>
        <v>0</v>
      </c>
      <c r="K11" s="144">
        <f ca="1">'7.T_SON'!$J$59</f>
        <v>0</v>
      </c>
      <c r="L11" s="144">
        <f ca="1">'8.M_HUONG'!$J$59</f>
        <v>0</v>
      </c>
      <c r="M11" s="144">
        <f ca="1">'9.M_DAN'!$J$59</f>
        <v>0</v>
      </c>
      <c r="N11" s="144">
        <f ca="1">'10.M_KHUONG'!$J$59</f>
        <v>0</v>
      </c>
      <c r="O11" s="144">
        <f ca="1">'11.P_LUU'!$J$59</f>
        <v>0</v>
      </c>
      <c r="P11" s="144">
        <f ca="1">'12.T_THANH'!$J$59</f>
        <v>0</v>
      </c>
      <c r="Q11" s="144">
        <f ca="1">'13.Y_THUAN'!$J$59</f>
        <v>0</v>
      </c>
      <c r="R11" s="144">
        <f ca="1">'14.BA_XA'!$J$59</f>
        <v>0</v>
      </c>
      <c r="S11" s="144">
        <f ca="1">'15.Y_LAM'!$J$59</f>
        <v>0</v>
      </c>
      <c r="T11" s="144">
        <f ca="1">'16.Y_PHU'!$J$59</f>
        <v>0</v>
      </c>
      <c r="U11" s="144">
        <f ca="1">'17.D_NINH'!$J$59</f>
        <v>0</v>
      </c>
      <c r="V11" s="144">
        <f ca="1">'18.H_DUC'!$J$59</f>
        <v>0</v>
      </c>
    </row>
    <row r="12" spans="1:22" ht="15.75" customHeight="1">
      <c r="A12" s="229" t="s">
        <v>377</v>
      </c>
      <c r="B12" s="230" t="s">
        <v>378</v>
      </c>
      <c r="C12" s="229" t="s">
        <v>308</v>
      </c>
      <c r="D12" s="144">
        <f t="shared" si="1"/>
        <v>0</v>
      </c>
      <c r="E12" s="144">
        <f ca="1">'1.TT_TYEN'!$K$59</f>
        <v>0</v>
      </c>
      <c r="F12" s="144">
        <f ca="1">'2.N_MUC'!$K$59</f>
        <v>0</v>
      </c>
      <c r="G12" s="144">
        <f ca="1">'3.B_COC'!$K$59</f>
        <v>0</v>
      </c>
      <c r="H12" s="144">
        <f ca="1">'4.T_LONG'!$K$59</f>
        <v>0</v>
      </c>
      <c r="I12" s="144">
        <f ca="1">'5.BI_XA'!$K$59</f>
        <v>0</v>
      </c>
      <c r="J12" s="144">
        <f ca="1">'6.T_HOA'!$K$59</f>
        <v>0</v>
      </c>
      <c r="K12" s="144">
        <f ca="1">'7.T_SON'!$K$59</f>
        <v>0</v>
      </c>
      <c r="L12" s="144">
        <f ca="1">'8.M_HUONG'!$K$59</f>
        <v>0</v>
      </c>
      <c r="M12" s="144">
        <f ca="1">'9.M_DAN'!$K$59</f>
        <v>0</v>
      </c>
      <c r="N12" s="144">
        <f ca="1">'10.M_KHUONG'!$K$59</f>
        <v>0</v>
      </c>
      <c r="O12" s="144">
        <f ca="1">'11.P_LUU'!$K$59</f>
        <v>0</v>
      </c>
      <c r="P12" s="144">
        <f ca="1">'12.T_THANH'!$K$59</f>
        <v>0</v>
      </c>
      <c r="Q12" s="144">
        <f ca="1">'13.Y_THUAN'!$K$59</f>
        <v>0</v>
      </c>
      <c r="R12" s="144">
        <f ca="1">'14.BA_XA'!$K$59</f>
        <v>0</v>
      </c>
      <c r="S12" s="144">
        <f ca="1">'15.Y_LAM'!$K$59</f>
        <v>0</v>
      </c>
      <c r="T12" s="144">
        <f ca="1">'16.Y_PHU'!$K$59</f>
        <v>0</v>
      </c>
      <c r="U12" s="144">
        <f ca="1">'17.D_NINH'!$K$59</f>
        <v>0</v>
      </c>
      <c r="V12" s="144">
        <f ca="1">'18.H_DUC'!$K$59</f>
        <v>0</v>
      </c>
    </row>
    <row r="13" spans="1:22" ht="15.75" customHeight="1">
      <c r="A13" s="229" t="s">
        <v>379</v>
      </c>
      <c r="B13" s="230" t="s">
        <v>380</v>
      </c>
      <c r="C13" s="229" t="s">
        <v>309</v>
      </c>
      <c r="D13" s="144">
        <f t="shared" si="1"/>
        <v>0</v>
      </c>
      <c r="E13" s="144">
        <f ca="1">'1.TT_TYEN'!$L$59</f>
        <v>0</v>
      </c>
      <c r="F13" s="144">
        <f ca="1">'2.N_MUC'!$L$59</f>
        <v>0</v>
      </c>
      <c r="G13" s="144">
        <f ca="1">'3.B_COC'!$L$59</f>
        <v>0</v>
      </c>
      <c r="H13" s="144">
        <f ca="1">'4.T_LONG'!$L$59</f>
        <v>0</v>
      </c>
      <c r="I13" s="144">
        <f ca="1">'5.BI_XA'!$L$59</f>
        <v>0</v>
      </c>
      <c r="J13" s="144">
        <f ca="1">'6.T_HOA'!$L$59</f>
        <v>0</v>
      </c>
      <c r="K13" s="144">
        <f ca="1">'7.T_SON'!$L$59</f>
        <v>0</v>
      </c>
      <c r="L13" s="144">
        <f ca="1">'8.M_HUONG'!$L$59</f>
        <v>0</v>
      </c>
      <c r="M13" s="144">
        <f ca="1">'9.M_DAN'!$L$59</f>
        <v>0</v>
      </c>
      <c r="N13" s="144">
        <f ca="1">'10.M_KHUONG'!$L$59</f>
        <v>0</v>
      </c>
      <c r="O13" s="144">
        <f ca="1">'11.P_LUU'!$L$59</f>
        <v>0</v>
      </c>
      <c r="P13" s="144">
        <f ca="1">'12.T_THANH'!$L$59</f>
        <v>0</v>
      </c>
      <c r="Q13" s="144">
        <f ca="1">'13.Y_THUAN'!$L$59</f>
        <v>0</v>
      </c>
      <c r="R13" s="144">
        <f ca="1">'14.BA_XA'!$L$59</f>
        <v>0</v>
      </c>
      <c r="S13" s="144">
        <f ca="1">'15.Y_LAM'!$L$59</f>
        <v>0</v>
      </c>
      <c r="T13" s="144">
        <f ca="1">'16.Y_PHU'!$L$59</f>
        <v>0</v>
      </c>
      <c r="U13" s="144">
        <f ca="1">'17.D_NINH'!$L$59</f>
        <v>0</v>
      </c>
      <c r="V13" s="144">
        <f ca="1">'18.H_DUC'!$L$59</f>
        <v>0</v>
      </c>
    </row>
    <row r="14" spans="1:22" ht="15.75" customHeight="1">
      <c r="A14" s="229" t="s">
        <v>381</v>
      </c>
      <c r="B14" s="230" t="s">
        <v>382</v>
      </c>
      <c r="C14" s="229" t="s">
        <v>310</v>
      </c>
      <c r="D14" s="144">
        <f t="shared" si="1"/>
        <v>0</v>
      </c>
      <c r="E14" s="144">
        <f ca="1">'1.TT_TYEN'!$M$59</f>
        <v>0</v>
      </c>
      <c r="F14" s="144">
        <f ca="1">'2.N_MUC'!$M$59</f>
        <v>0</v>
      </c>
      <c r="G14" s="144">
        <f ca="1">'3.B_COC'!$M$59</f>
        <v>0</v>
      </c>
      <c r="H14" s="144">
        <f ca="1">'4.T_LONG'!$M$59</f>
        <v>0</v>
      </c>
      <c r="I14" s="144">
        <f ca="1">'5.BI_XA'!$M$59</f>
        <v>0</v>
      </c>
      <c r="J14" s="144">
        <f ca="1">'6.T_HOA'!$M$59</f>
        <v>0</v>
      </c>
      <c r="K14" s="144">
        <f ca="1">'7.T_SON'!$M$59</f>
        <v>0</v>
      </c>
      <c r="L14" s="144">
        <f ca="1">'8.M_HUONG'!$M$59</f>
        <v>0</v>
      </c>
      <c r="M14" s="144">
        <f ca="1">'9.M_DAN'!$M$59</f>
        <v>0</v>
      </c>
      <c r="N14" s="144">
        <f ca="1">'10.M_KHUONG'!$M$59</f>
        <v>0</v>
      </c>
      <c r="O14" s="144">
        <f ca="1">'11.P_LUU'!$M$59</f>
        <v>0</v>
      </c>
      <c r="P14" s="144">
        <f ca="1">'12.T_THANH'!$M$59</f>
        <v>0</v>
      </c>
      <c r="Q14" s="144">
        <f ca="1">'13.Y_THUAN'!$M$59</f>
        <v>0</v>
      </c>
      <c r="R14" s="144">
        <f ca="1">'14.BA_XA'!$M$59</f>
        <v>0</v>
      </c>
      <c r="S14" s="144">
        <f ca="1">'15.Y_LAM'!$M$59</f>
        <v>0</v>
      </c>
      <c r="T14" s="144">
        <f ca="1">'16.Y_PHU'!$M$59</f>
        <v>0</v>
      </c>
      <c r="U14" s="144">
        <f ca="1">'17.D_NINH'!$M$59</f>
        <v>0</v>
      </c>
      <c r="V14" s="144">
        <f ca="1">'18.H_DUC'!$M$59</f>
        <v>0</v>
      </c>
    </row>
    <row r="15" spans="1:22" ht="15.75" customHeight="1">
      <c r="A15" s="229" t="s">
        <v>383</v>
      </c>
      <c r="B15" s="230" t="s">
        <v>384</v>
      </c>
      <c r="C15" s="229" t="s">
        <v>311</v>
      </c>
      <c r="D15" s="144">
        <f t="shared" si="1"/>
        <v>0</v>
      </c>
      <c r="E15" s="144">
        <f ca="1">'1.TT_TYEN'!$N$59</f>
        <v>0</v>
      </c>
      <c r="F15" s="144">
        <f ca="1">'2.N_MUC'!$N$59</f>
        <v>0</v>
      </c>
      <c r="G15" s="144">
        <f ca="1">'3.B_COC'!$N$59</f>
        <v>0</v>
      </c>
      <c r="H15" s="144">
        <f ca="1">'4.T_LONG'!$N$59</f>
        <v>0</v>
      </c>
      <c r="I15" s="144">
        <f ca="1">'5.BI_XA'!$N$59</f>
        <v>0</v>
      </c>
      <c r="J15" s="144">
        <f ca="1">'6.T_HOA'!$N$59</f>
        <v>0</v>
      </c>
      <c r="K15" s="144">
        <f ca="1">'7.T_SON'!$N$59</f>
        <v>0</v>
      </c>
      <c r="L15" s="144">
        <f ca="1">'8.M_HUONG'!$N$59</f>
        <v>0</v>
      </c>
      <c r="M15" s="144">
        <f ca="1">'9.M_DAN'!$N$59</f>
        <v>0</v>
      </c>
      <c r="N15" s="144">
        <f ca="1">'10.M_KHUONG'!$N$59</f>
        <v>0</v>
      </c>
      <c r="O15" s="144">
        <f ca="1">'11.P_LUU'!$N$59</f>
        <v>0</v>
      </c>
      <c r="P15" s="144">
        <f ca="1">'12.T_THANH'!$N$59</f>
        <v>0</v>
      </c>
      <c r="Q15" s="144">
        <f ca="1">'13.Y_THUAN'!$N$59</f>
        <v>0</v>
      </c>
      <c r="R15" s="144">
        <f ca="1">'14.BA_XA'!$N$59</f>
        <v>0</v>
      </c>
      <c r="S15" s="144">
        <f ca="1">'15.Y_LAM'!$N$59</f>
        <v>0</v>
      </c>
      <c r="T15" s="144">
        <f ca="1">'16.Y_PHU'!$N$59</f>
        <v>0</v>
      </c>
      <c r="U15" s="144">
        <f ca="1">'17.D_NINH'!$N$59</f>
        <v>0</v>
      </c>
      <c r="V15" s="144">
        <f ca="1">'18.H_DUC'!$N$59</f>
        <v>0</v>
      </c>
    </row>
    <row r="16" spans="1:22" ht="15.75" customHeight="1">
      <c r="A16" s="229" t="s">
        <v>385</v>
      </c>
      <c r="B16" s="230" t="s">
        <v>386</v>
      </c>
      <c r="C16" s="229" t="s">
        <v>312</v>
      </c>
      <c r="D16" s="144">
        <f t="shared" si="1"/>
        <v>0</v>
      </c>
      <c r="E16" s="144">
        <f ca="1">'1.TT_TYEN'!$O$59</f>
        <v>0</v>
      </c>
      <c r="F16" s="144">
        <f ca="1">'2.N_MUC'!$O$59</f>
        <v>0</v>
      </c>
      <c r="G16" s="144">
        <f ca="1">'3.B_COC'!$O$59</f>
        <v>0</v>
      </c>
      <c r="H16" s="144">
        <f ca="1">'4.T_LONG'!$O$59</f>
        <v>0</v>
      </c>
      <c r="I16" s="144">
        <f ca="1">'5.BI_XA'!$O$59</f>
        <v>0</v>
      </c>
      <c r="J16" s="144">
        <f ca="1">'6.T_HOA'!$O$59</f>
        <v>0</v>
      </c>
      <c r="K16" s="144">
        <f ca="1">'7.T_SON'!$O$59</f>
        <v>0</v>
      </c>
      <c r="L16" s="144">
        <f ca="1">'8.M_HUONG'!$O$59</f>
        <v>0</v>
      </c>
      <c r="M16" s="144">
        <f ca="1">'9.M_DAN'!$O$59</f>
        <v>0</v>
      </c>
      <c r="N16" s="144">
        <f ca="1">'10.M_KHUONG'!$O$59</f>
        <v>0</v>
      </c>
      <c r="O16" s="144">
        <f ca="1">'11.P_LUU'!$O$59</f>
        <v>0</v>
      </c>
      <c r="P16" s="144">
        <f ca="1">'12.T_THANH'!$O$59</f>
        <v>0</v>
      </c>
      <c r="Q16" s="144">
        <f ca="1">'13.Y_THUAN'!$O$59</f>
        <v>0</v>
      </c>
      <c r="R16" s="144">
        <f ca="1">'14.BA_XA'!$O$59</f>
        <v>0</v>
      </c>
      <c r="S16" s="144">
        <f ca="1">'15.Y_LAM'!$O$59</f>
        <v>0</v>
      </c>
      <c r="T16" s="144">
        <f ca="1">'16.Y_PHU'!$O$59</f>
        <v>0</v>
      </c>
      <c r="U16" s="144">
        <f ca="1">'17.D_NINH'!$O$59</f>
        <v>0</v>
      </c>
      <c r="V16" s="144">
        <f ca="1">'18.H_DUC'!$O$59</f>
        <v>0</v>
      </c>
    </row>
    <row r="17" spans="1:22" s="143" customFormat="1" ht="15.75" customHeight="1">
      <c r="A17" s="229" t="s">
        <v>387</v>
      </c>
      <c r="B17" s="230" t="s">
        <v>1761</v>
      </c>
      <c r="C17" s="229" t="s">
        <v>1789</v>
      </c>
      <c r="D17" s="144">
        <f t="shared" si="1"/>
        <v>0</v>
      </c>
      <c r="E17" s="144"/>
      <c r="F17" s="144"/>
      <c r="G17" s="144"/>
      <c r="H17" s="144"/>
      <c r="I17" s="144"/>
      <c r="J17" s="144"/>
      <c r="K17" s="144"/>
      <c r="L17" s="144"/>
      <c r="M17" s="144"/>
      <c r="N17" s="144"/>
      <c r="O17" s="144"/>
      <c r="P17" s="144"/>
      <c r="Q17" s="144"/>
      <c r="R17" s="144"/>
      <c r="S17" s="144"/>
      <c r="T17" s="144"/>
      <c r="U17" s="144"/>
      <c r="V17" s="144"/>
    </row>
    <row r="18" spans="1:22" ht="15.75" customHeight="1">
      <c r="A18" s="229" t="s">
        <v>1763</v>
      </c>
      <c r="B18" s="230" t="s">
        <v>388</v>
      </c>
      <c r="C18" s="229" t="s">
        <v>313</v>
      </c>
      <c r="D18" s="144">
        <f t="shared" si="1"/>
        <v>0</v>
      </c>
      <c r="E18" s="144">
        <f ca="1">'1.TT_TYEN'!$P$59</f>
        <v>0</v>
      </c>
      <c r="F18" s="144">
        <f ca="1">'2.N_MUC'!$P$59</f>
        <v>0</v>
      </c>
      <c r="G18" s="144">
        <f ca="1">'3.B_COC'!$P$59</f>
        <v>0</v>
      </c>
      <c r="H18" s="144">
        <f ca="1">'4.T_LONG'!$P$59</f>
        <v>0</v>
      </c>
      <c r="I18" s="144">
        <f ca="1">'5.BI_XA'!$P$59</f>
        <v>0</v>
      </c>
      <c r="J18" s="144">
        <f ca="1">'6.T_HOA'!$P$59</f>
        <v>0</v>
      </c>
      <c r="K18" s="144">
        <f ca="1">'7.T_SON'!$P$59</f>
        <v>0</v>
      </c>
      <c r="L18" s="144">
        <f ca="1">'8.M_HUONG'!$P$59</f>
        <v>0</v>
      </c>
      <c r="M18" s="144">
        <f ca="1">'9.M_DAN'!$P$59</f>
        <v>0</v>
      </c>
      <c r="N18" s="144">
        <f ca="1">'10.M_KHUONG'!$P$59</f>
        <v>0</v>
      </c>
      <c r="O18" s="144">
        <f ca="1">'11.P_LUU'!$P$59</f>
        <v>0</v>
      </c>
      <c r="P18" s="144">
        <f ca="1">'12.T_THANH'!$P$59</f>
        <v>0</v>
      </c>
      <c r="Q18" s="144">
        <f ca="1">'13.Y_THUAN'!$P$59</f>
        <v>0</v>
      </c>
      <c r="R18" s="144">
        <f ca="1">'14.BA_XA'!$P$59</f>
        <v>0</v>
      </c>
      <c r="S18" s="144">
        <f ca="1">'15.Y_LAM'!$P$59</f>
        <v>0</v>
      </c>
      <c r="T18" s="144">
        <f ca="1">'16.Y_PHU'!$P$59</f>
        <v>0</v>
      </c>
      <c r="U18" s="144">
        <f ca="1">'17.D_NINH'!$P$59</f>
        <v>0</v>
      </c>
      <c r="V18" s="144">
        <f ca="1">'18.H_DUC'!$P$59</f>
        <v>0</v>
      </c>
    </row>
    <row r="19" spans="1:22" s="216" customFormat="1" ht="18.75">
      <c r="A19" s="281">
        <v>2</v>
      </c>
      <c r="B19" s="282" t="s">
        <v>477</v>
      </c>
      <c r="C19" s="281" t="s">
        <v>314</v>
      </c>
      <c r="D19" s="245">
        <f t="shared" ref="D19:V19" si="2">SUM(D20:D28,D40:D56)</f>
        <v>49.440000000000005</v>
      </c>
      <c r="E19" s="245">
        <f t="shared" si="2"/>
        <v>0</v>
      </c>
      <c r="F19" s="245">
        <f t="shared" si="2"/>
        <v>0</v>
      </c>
      <c r="G19" s="245">
        <f t="shared" si="2"/>
        <v>0</v>
      </c>
      <c r="H19" s="245">
        <f t="shared" si="2"/>
        <v>0</v>
      </c>
      <c r="I19" s="245">
        <f t="shared" si="2"/>
        <v>0.5</v>
      </c>
      <c r="J19" s="245">
        <f t="shared" si="2"/>
        <v>0</v>
      </c>
      <c r="K19" s="245">
        <f t="shared" si="2"/>
        <v>1.52</v>
      </c>
      <c r="L19" s="245">
        <f t="shared" si="2"/>
        <v>0</v>
      </c>
      <c r="M19" s="245">
        <f t="shared" si="2"/>
        <v>0.21</v>
      </c>
      <c r="N19" s="245">
        <f t="shared" si="2"/>
        <v>0</v>
      </c>
      <c r="O19" s="245">
        <f t="shared" si="2"/>
        <v>0</v>
      </c>
      <c r="P19" s="245">
        <f t="shared" si="2"/>
        <v>24.78</v>
      </c>
      <c r="Q19" s="245">
        <f t="shared" si="2"/>
        <v>0</v>
      </c>
      <c r="R19" s="245">
        <f t="shared" si="2"/>
        <v>0</v>
      </c>
      <c r="S19" s="245">
        <f t="shared" si="2"/>
        <v>0</v>
      </c>
      <c r="T19" s="245">
        <f t="shared" si="2"/>
        <v>22.1</v>
      </c>
      <c r="U19" s="245">
        <f t="shared" si="2"/>
        <v>0</v>
      </c>
      <c r="V19" s="245">
        <f t="shared" si="2"/>
        <v>0.33</v>
      </c>
    </row>
    <row r="20" spans="1:22" ht="18.75">
      <c r="A20" s="229" t="s">
        <v>390</v>
      </c>
      <c r="B20" s="230" t="s">
        <v>391</v>
      </c>
      <c r="C20" s="229" t="s">
        <v>315</v>
      </c>
      <c r="D20" s="144">
        <f t="shared" ref="D20:D27" si="3">SUM(E20:V20)</f>
        <v>0</v>
      </c>
      <c r="E20" s="144">
        <f ca="1">'1.TT_TYEN'!$R$59</f>
        <v>0</v>
      </c>
      <c r="F20" s="144">
        <f ca="1">'2.N_MUC'!$R$59</f>
        <v>0</v>
      </c>
      <c r="G20" s="144">
        <f ca="1">'3.B_COC'!$R$59</f>
        <v>0</v>
      </c>
      <c r="H20" s="144">
        <f ca="1">'4.T_LONG'!$R$59</f>
        <v>0</v>
      </c>
      <c r="I20" s="144">
        <f ca="1">'5.BI_XA'!$R$59</f>
        <v>0</v>
      </c>
      <c r="J20" s="144">
        <f ca="1">'6.T_HOA'!$R$59</f>
        <v>0</v>
      </c>
      <c r="K20" s="144">
        <f ca="1">'7.T_SON'!$R$59</f>
        <v>0</v>
      </c>
      <c r="L20" s="144">
        <f ca="1">'8.M_HUONG'!$R$59</f>
        <v>0</v>
      </c>
      <c r="M20" s="144">
        <f ca="1">'9.M_DAN'!$R$59</f>
        <v>0</v>
      </c>
      <c r="N20" s="144">
        <f ca="1">'10.M_KHUONG'!$R$59</f>
        <v>0</v>
      </c>
      <c r="O20" s="144">
        <f ca="1">'11.P_LUU'!$R$59</f>
        <v>0</v>
      </c>
      <c r="P20" s="144">
        <f ca="1">'12.T_THANH'!$R$59</f>
        <v>0</v>
      </c>
      <c r="Q20" s="144">
        <f ca="1">'13.Y_THUAN'!$R$59</f>
        <v>0</v>
      </c>
      <c r="R20" s="144">
        <f ca="1">'14.BA_XA'!$R$59</f>
        <v>0</v>
      </c>
      <c r="S20" s="144">
        <f ca="1">'15.Y_LAM'!$R$59</f>
        <v>0</v>
      </c>
      <c r="T20" s="144">
        <f ca="1">'16.Y_PHU'!$R$59</f>
        <v>0</v>
      </c>
      <c r="U20" s="144">
        <f ca="1">'17.D_NINH'!$R$59</f>
        <v>0</v>
      </c>
      <c r="V20" s="144">
        <f ca="1">'18.H_DUC'!$R$59</f>
        <v>0</v>
      </c>
    </row>
    <row r="21" spans="1:22" ht="15.75" customHeight="1">
      <c r="A21" s="229" t="s">
        <v>392</v>
      </c>
      <c r="B21" s="230" t="s">
        <v>393</v>
      </c>
      <c r="C21" s="229" t="s">
        <v>316</v>
      </c>
      <c r="D21" s="144">
        <f t="shared" si="3"/>
        <v>0</v>
      </c>
      <c r="E21" s="144">
        <f ca="1">'1.TT_TYEN'!$S$59</f>
        <v>0</v>
      </c>
      <c r="F21" s="144">
        <f ca="1">'2.N_MUC'!$S$59</f>
        <v>0</v>
      </c>
      <c r="G21" s="144">
        <f ca="1">'3.B_COC'!$S$59</f>
        <v>0</v>
      </c>
      <c r="H21" s="144">
        <f ca="1">'4.T_LONG'!$S$59</f>
        <v>0</v>
      </c>
      <c r="I21" s="144">
        <f ca="1">'5.BI_XA'!$S$59</f>
        <v>0</v>
      </c>
      <c r="J21" s="144">
        <f ca="1">'6.T_HOA'!$S$59</f>
        <v>0</v>
      </c>
      <c r="K21" s="144">
        <f ca="1">'7.T_SON'!$S$59</f>
        <v>0</v>
      </c>
      <c r="L21" s="144">
        <f ca="1">'8.M_HUONG'!$S$59</f>
        <v>0</v>
      </c>
      <c r="M21" s="144">
        <f ca="1">'9.M_DAN'!$S$59</f>
        <v>0</v>
      </c>
      <c r="N21" s="144">
        <f ca="1">'10.M_KHUONG'!$S$59</f>
        <v>0</v>
      </c>
      <c r="O21" s="144">
        <f ca="1">'11.P_LUU'!$S$59</f>
        <v>0</v>
      </c>
      <c r="P21" s="144">
        <f ca="1">'12.T_THANH'!$S$59</f>
        <v>0</v>
      </c>
      <c r="Q21" s="144">
        <f ca="1">'13.Y_THUAN'!$S$59</f>
        <v>0</v>
      </c>
      <c r="R21" s="144">
        <f ca="1">'14.BA_XA'!$S$59</f>
        <v>0</v>
      </c>
      <c r="S21" s="144">
        <f ca="1">'15.Y_LAM'!$S$59</f>
        <v>0</v>
      </c>
      <c r="T21" s="144">
        <f ca="1">'16.Y_PHU'!$S$59</f>
        <v>0</v>
      </c>
      <c r="U21" s="144">
        <f ca="1">'17.D_NINH'!$S$59</f>
        <v>0</v>
      </c>
      <c r="V21" s="144">
        <f ca="1">'18.H_DUC'!$S$59</f>
        <v>0</v>
      </c>
    </row>
    <row r="22" spans="1:22" ht="15.75" customHeight="1">
      <c r="A22" s="229" t="s">
        <v>394</v>
      </c>
      <c r="B22" s="230" t="s">
        <v>395</v>
      </c>
      <c r="C22" s="229" t="s">
        <v>317</v>
      </c>
      <c r="D22" s="144">
        <f t="shared" si="3"/>
        <v>0</v>
      </c>
      <c r="E22" s="144">
        <f ca="1">'1.TT_TYEN'!$T$59</f>
        <v>0</v>
      </c>
      <c r="F22" s="144">
        <f ca="1">'2.N_MUC'!$T$59</f>
        <v>0</v>
      </c>
      <c r="G22" s="144">
        <f ca="1">'3.B_COC'!$T$59</f>
        <v>0</v>
      </c>
      <c r="H22" s="144">
        <f ca="1">'4.T_LONG'!$T$59</f>
        <v>0</v>
      </c>
      <c r="I22" s="144">
        <f ca="1">'5.BI_XA'!$T$59</f>
        <v>0</v>
      </c>
      <c r="J22" s="144">
        <f ca="1">'6.T_HOA'!$T$59</f>
        <v>0</v>
      </c>
      <c r="K22" s="144">
        <f ca="1">'7.T_SON'!$T$59</f>
        <v>0</v>
      </c>
      <c r="L22" s="144">
        <f ca="1">'8.M_HUONG'!$T$59</f>
        <v>0</v>
      </c>
      <c r="M22" s="144">
        <f ca="1">'9.M_DAN'!$T$59</f>
        <v>0</v>
      </c>
      <c r="N22" s="144">
        <f ca="1">'10.M_KHUONG'!$T$59</f>
        <v>0</v>
      </c>
      <c r="O22" s="144">
        <f ca="1">'11.P_LUU'!$T$59</f>
        <v>0</v>
      </c>
      <c r="P22" s="144">
        <f ca="1">'12.T_THANH'!$T$59</f>
        <v>0</v>
      </c>
      <c r="Q22" s="144">
        <f ca="1">'13.Y_THUAN'!$T$59</f>
        <v>0</v>
      </c>
      <c r="R22" s="144">
        <f ca="1">'14.BA_XA'!$T$59</f>
        <v>0</v>
      </c>
      <c r="S22" s="144">
        <f ca="1">'15.Y_LAM'!$T$59</f>
        <v>0</v>
      </c>
      <c r="T22" s="144">
        <f ca="1">'16.Y_PHU'!$T$59</f>
        <v>0</v>
      </c>
      <c r="U22" s="144">
        <f ca="1">'17.D_NINH'!$T$59</f>
        <v>0</v>
      </c>
      <c r="V22" s="144">
        <f ca="1">'18.H_DUC'!$T$59</f>
        <v>0</v>
      </c>
    </row>
    <row r="23" spans="1:22" ht="15.75" customHeight="1">
      <c r="A23" s="229" t="s">
        <v>396</v>
      </c>
      <c r="B23" s="230" t="s">
        <v>397</v>
      </c>
      <c r="C23" s="229" t="s">
        <v>318</v>
      </c>
      <c r="D23" s="144">
        <f t="shared" si="3"/>
        <v>0</v>
      </c>
      <c r="E23" s="144">
        <f ca="1">'1.TT_TYEN'!$U$59</f>
        <v>0</v>
      </c>
      <c r="F23" s="144">
        <f ca="1">'2.N_MUC'!$U$59</f>
        <v>0</v>
      </c>
      <c r="G23" s="144">
        <f ca="1">'3.B_COC'!$U$59</f>
        <v>0</v>
      </c>
      <c r="H23" s="144">
        <f ca="1">'4.T_LONG'!$U$59</f>
        <v>0</v>
      </c>
      <c r="I23" s="144">
        <f ca="1">'5.BI_XA'!$U$59</f>
        <v>0</v>
      </c>
      <c r="J23" s="144">
        <f ca="1">'6.T_HOA'!$U$59</f>
        <v>0</v>
      </c>
      <c r="K23" s="144">
        <f ca="1">'7.T_SON'!$U$59</f>
        <v>0</v>
      </c>
      <c r="L23" s="144">
        <f ca="1">'8.M_HUONG'!$U$59</f>
        <v>0</v>
      </c>
      <c r="M23" s="144">
        <f ca="1">'9.M_DAN'!$U$59</f>
        <v>0</v>
      </c>
      <c r="N23" s="144">
        <f ca="1">'10.M_KHUONG'!$U$59</f>
        <v>0</v>
      </c>
      <c r="O23" s="144">
        <f ca="1">'11.P_LUU'!$U$59</f>
        <v>0</v>
      </c>
      <c r="P23" s="144">
        <f ca="1">'12.T_THANH'!$U$59</f>
        <v>0</v>
      </c>
      <c r="Q23" s="144">
        <f ca="1">'13.Y_THUAN'!$U$59</f>
        <v>0</v>
      </c>
      <c r="R23" s="144">
        <f ca="1">'14.BA_XA'!$U$59</f>
        <v>0</v>
      </c>
      <c r="S23" s="144">
        <f ca="1">'15.Y_LAM'!$U$59</f>
        <v>0</v>
      </c>
      <c r="T23" s="144">
        <f ca="1">'16.Y_PHU'!$U$59</f>
        <v>0</v>
      </c>
      <c r="U23" s="144">
        <f ca="1">'17.D_NINH'!$U$59</f>
        <v>0</v>
      </c>
      <c r="V23" s="144">
        <f ca="1">'18.H_DUC'!$U$59</f>
        <v>0</v>
      </c>
    </row>
    <row r="24" spans="1:22" ht="15.75" customHeight="1">
      <c r="A24" s="229" t="s">
        <v>398</v>
      </c>
      <c r="B24" s="230" t="s">
        <v>478</v>
      </c>
      <c r="C24" s="229" t="s">
        <v>319</v>
      </c>
      <c r="D24" s="144">
        <f t="shared" si="3"/>
        <v>0</v>
      </c>
      <c r="E24" s="144">
        <f ca="1">'1.TT_TYEN'!$V$59</f>
        <v>0</v>
      </c>
      <c r="F24" s="144">
        <f ca="1">'2.N_MUC'!$V$59</f>
        <v>0</v>
      </c>
      <c r="G24" s="144">
        <f ca="1">'3.B_COC'!$V$59</f>
        <v>0</v>
      </c>
      <c r="H24" s="144">
        <f ca="1">'4.T_LONG'!$V$59</f>
        <v>0</v>
      </c>
      <c r="I24" s="144">
        <f ca="1">'5.BI_XA'!$V$59</f>
        <v>0</v>
      </c>
      <c r="J24" s="144">
        <f ca="1">'6.T_HOA'!$V$59</f>
        <v>0</v>
      </c>
      <c r="K24" s="144">
        <f ca="1">'7.T_SON'!$V$59</f>
        <v>0</v>
      </c>
      <c r="L24" s="144">
        <f ca="1">'8.M_HUONG'!$V$59</f>
        <v>0</v>
      </c>
      <c r="M24" s="144">
        <f ca="1">'9.M_DAN'!$V$59</f>
        <v>0</v>
      </c>
      <c r="N24" s="144">
        <f ca="1">'10.M_KHUONG'!$V$59</f>
        <v>0</v>
      </c>
      <c r="O24" s="144">
        <f ca="1">'11.P_LUU'!$V$59</f>
        <v>0</v>
      </c>
      <c r="P24" s="144">
        <f ca="1">'12.T_THANH'!$V$59</f>
        <v>0</v>
      </c>
      <c r="Q24" s="144">
        <f ca="1">'13.Y_THUAN'!$V$59</f>
        <v>0</v>
      </c>
      <c r="R24" s="144">
        <f ca="1">'14.BA_XA'!$V$59</f>
        <v>0</v>
      </c>
      <c r="S24" s="144">
        <f ca="1">'15.Y_LAM'!$V$59</f>
        <v>0</v>
      </c>
      <c r="T24" s="144">
        <f ca="1">'16.Y_PHU'!$V$59</f>
        <v>0</v>
      </c>
      <c r="U24" s="144">
        <f ca="1">'17.D_NINH'!$V$59</f>
        <v>0</v>
      </c>
      <c r="V24" s="144">
        <f ca="1">'18.H_DUC'!$V$59</f>
        <v>0</v>
      </c>
    </row>
    <row r="25" spans="1:22" ht="15.75" customHeight="1">
      <c r="A25" s="229" t="s">
        <v>400</v>
      </c>
      <c r="B25" s="230" t="s">
        <v>401</v>
      </c>
      <c r="C25" s="229" t="s">
        <v>320</v>
      </c>
      <c r="D25" s="144">
        <f t="shared" si="3"/>
        <v>3</v>
      </c>
      <c r="E25" s="144">
        <f ca="1">'1.TT_TYEN'!$W$59</f>
        <v>0</v>
      </c>
      <c r="F25" s="144">
        <f ca="1">'2.N_MUC'!$W$59</f>
        <v>0</v>
      </c>
      <c r="G25" s="144">
        <f ca="1">'3.B_COC'!$W$59</f>
        <v>0</v>
      </c>
      <c r="H25" s="144">
        <f ca="1">'4.T_LONG'!$W$59</f>
        <v>0</v>
      </c>
      <c r="I25" s="144">
        <f ca="1">'5.BI_XA'!$W$59</f>
        <v>0</v>
      </c>
      <c r="J25" s="144">
        <f ca="1">'6.T_HOA'!$W$59</f>
        <v>0</v>
      </c>
      <c r="K25" s="144">
        <f ca="1">'7.T_SON'!$W$59</f>
        <v>0</v>
      </c>
      <c r="L25" s="144">
        <f ca="1">'8.M_HUONG'!$W$59</f>
        <v>0</v>
      </c>
      <c r="M25" s="144">
        <f ca="1">'9.M_DAN'!$W$59</f>
        <v>0</v>
      </c>
      <c r="N25" s="144">
        <f ca="1">'10.M_KHUONG'!$W$59</f>
        <v>0</v>
      </c>
      <c r="O25" s="144">
        <f ca="1">'11.P_LUU'!$W$59</f>
        <v>0</v>
      </c>
      <c r="P25" s="144">
        <f ca="1">'12.T_THANH'!$W$59</f>
        <v>0</v>
      </c>
      <c r="Q25" s="144">
        <f ca="1">'13.Y_THUAN'!$W$59</f>
        <v>0</v>
      </c>
      <c r="R25" s="144">
        <f ca="1">'14.BA_XA'!$W$59</f>
        <v>0</v>
      </c>
      <c r="S25" s="144">
        <f ca="1">'15.Y_LAM'!$W$59</f>
        <v>0</v>
      </c>
      <c r="T25" s="144">
        <f ca="1">'16.Y_PHU'!$W$59</f>
        <v>3</v>
      </c>
      <c r="U25" s="144">
        <f ca="1">'17.D_NINH'!$W$59</f>
        <v>0</v>
      </c>
      <c r="V25" s="144">
        <f ca="1">'18.H_DUC'!$W$59</f>
        <v>0</v>
      </c>
    </row>
    <row r="26" spans="1:22" ht="15.75" customHeight="1">
      <c r="A26" s="229" t="s">
        <v>402</v>
      </c>
      <c r="B26" s="230" t="s">
        <v>479</v>
      </c>
      <c r="C26" s="229" t="s">
        <v>321</v>
      </c>
      <c r="D26" s="144">
        <f t="shared" si="3"/>
        <v>2.52</v>
      </c>
      <c r="E26" s="144">
        <f ca="1">'1.TT_TYEN'!$X$59</f>
        <v>0</v>
      </c>
      <c r="F26" s="144">
        <f ca="1">'2.N_MUC'!$X$59</f>
        <v>0</v>
      </c>
      <c r="G26" s="144">
        <f ca="1">'3.B_COC'!$X$59</f>
        <v>0</v>
      </c>
      <c r="H26" s="144">
        <f ca="1">'4.T_LONG'!$X$59</f>
        <v>0</v>
      </c>
      <c r="I26" s="144">
        <f ca="1">'5.BI_XA'!$X$59</f>
        <v>0</v>
      </c>
      <c r="J26" s="144">
        <f ca="1">'6.T_HOA'!$X$59</f>
        <v>0</v>
      </c>
      <c r="K26" s="144">
        <f ca="1">'7.T_SON'!$X$59</f>
        <v>1.52</v>
      </c>
      <c r="L26" s="144">
        <f ca="1">'8.M_HUONG'!$X$59</f>
        <v>0</v>
      </c>
      <c r="M26" s="144">
        <f ca="1">'9.M_DAN'!$X$59</f>
        <v>0</v>
      </c>
      <c r="N26" s="144">
        <f ca="1">'10.M_KHUONG'!$X$59</f>
        <v>0</v>
      </c>
      <c r="O26" s="144">
        <f ca="1">'11.P_LUU'!$X$59</f>
        <v>0</v>
      </c>
      <c r="P26" s="144">
        <f ca="1">'12.T_THANH'!$X$59</f>
        <v>0</v>
      </c>
      <c r="Q26" s="144">
        <f ca="1">'13.Y_THUAN'!$X$59</f>
        <v>0</v>
      </c>
      <c r="R26" s="144">
        <f ca="1">'14.BA_XA'!$X$59</f>
        <v>0</v>
      </c>
      <c r="S26" s="144">
        <f ca="1">'15.Y_LAM'!$X$59</f>
        <v>0</v>
      </c>
      <c r="T26" s="144">
        <f ca="1">'16.Y_PHU'!$X$59</f>
        <v>1</v>
      </c>
      <c r="U26" s="144">
        <f ca="1">'17.D_NINH'!$X$59</f>
        <v>0</v>
      </c>
      <c r="V26" s="144">
        <f ca="1">'18.H_DUC'!$X$59</f>
        <v>0</v>
      </c>
    </row>
    <row r="27" spans="1:22" ht="15.75" customHeight="1">
      <c r="A27" s="229" t="s">
        <v>404</v>
      </c>
      <c r="B27" s="230" t="s">
        <v>480</v>
      </c>
      <c r="C27" s="229" t="s">
        <v>322</v>
      </c>
      <c r="D27" s="144">
        <f t="shared" si="3"/>
        <v>38.380000000000003</v>
      </c>
      <c r="E27" s="144">
        <f ca="1">'1.TT_TYEN'!$Y$59</f>
        <v>0</v>
      </c>
      <c r="F27" s="144">
        <f ca="1">'2.N_MUC'!$Y$59</f>
        <v>0</v>
      </c>
      <c r="G27" s="144">
        <f ca="1">'3.B_COC'!$Y$59</f>
        <v>0</v>
      </c>
      <c r="H27" s="144">
        <f ca="1">'4.T_LONG'!$Y$59</f>
        <v>0</v>
      </c>
      <c r="I27" s="144">
        <f ca="1">'5.BI_XA'!$Y$59</f>
        <v>0</v>
      </c>
      <c r="J27" s="144">
        <f ca="1">'6.T_HOA'!$Y$59</f>
        <v>0</v>
      </c>
      <c r="K27" s="144">
        <f ca="1">'7.T_SON'!$Y$59</f>
        <v>0</v>
      </c>
      <c r="L27" s="144">
        <f ca="1">'8.M_HUONG'!$Y$59</f>
        <v>0</v>
      </c>
      <c r="M27" s="144">
        <f ca="1">'9.M_DAN'!$Y$59</f>
        <v>0</v>
      </c>
      <c r="N27" s="144">
        <f ca="1">'10.M_KHUONG'!$Y$59</f>
        <v>0</v>
      </c>
      <c r="O27" s="144">
        <f ca="1">'11.P_LUU'!$Y$59</f>
        <v>0</v>
      </c>
      <c r="P27" s="144">
        <f ca="1">'12.T_THANH'!$Y$59</f>
        <v>24.78</v>
      </c>
      <c r="Q27" s="144">
        <f ca="1">'13.Y_THUAN'!$Y$59</f>
        <v>0</v>
      </c>
      <c r="R27" s="144">
        <f ca="1">'14.BA_XA'!$Y$59</f>
        <v>0</v>
      </c>
      <c r="S27" s="144">
        <f ca="1">'15.Y_LAM'!$Y$59</f>
        <v>0</v>
      </c>
      <c r="T27" s="144">
        <f ca="1">'16.Y_PHU'!$Y$59</f>
        <v>13.6</v>
      </c>
      <c r="U27" s="144">
        <f ca="1">'17.D_NINH'!$Y$59</f>
        <v>0</v>
      </c>
      <c r="V27" s="144">
        <f ca="1">'18.H_DUC'!$Y$59</f>
        <v>0</v>
      </c>
    </row>
    <row r="28" spans="1:22" ht="33.75" customHeight="1">
      <c r="A28" s="230" t="s">
        <v>406</v>
      </c>
      <c r="B28" s="230" t="s">
        <v>407</v>
      </c>
      <c r="C28" s="229" t="s">
        <v>323</v>
      </c>
      <c r="D28" s="144">
        <f t="shared" ref="D28:V28" si="4">SUM(D29:D39)</f>
        <v>1.04</v>
      </c>
      <c r="E28" s="144">
        <f t="shared" si="4"/>
        <v>0</v>
      </c>
      <c r="F28" s="144">
        <f t="shared" si="4"/>
        <v>0</v>
      </c>
      <c r="G28" s="144">
        <f t="shared" si="4"/>
        <v>0</v>
      </c>
      <c r="H28" s="144">
        <f t="shared" si="4"/>
        <v>0</v>
      </c>
      <c r="I28" s="144">
        <f t="shared" si="4"/>
        <v>0.5</v>
      </c>
      <c r="J28" s="144">
        <f t="shared" si="4"/>
        <v>0</v>
      </c>
      <c r="K28" s="144">
        <f t="shared" si="4"/>
        <v>0</v>
      </c>
      <c r="L28" s="144">
        <f t="shared" si="4"/>
        <v>0</v>
      </c>
      <c r="M28" s="144">
        <f t="shared" si="4"/>
        <v>0.21</v>
      </c>
      <c r="N28" s="144">
        <f t="shared" si="4"/>
        <v>0</v>
      </c>
      <c r="O28" s="144">
        <f t="shared" si="4"/>
        <v>0</v>
      </c>
      <c r="P28" s="144">
        <f t="shared" si="4"/>
        <v>0</v>
      </c>
      <c r="Q28" s="144">
        <f t="shared" si="4"/>
        <v>0</v>
      </c>
      <c r="R28" s="144">
        <f t="shared" si="4"/>
        <v>0</v>
      </c>
      <c r="S28" s="144">
        <f t="shared" si="4"/>
        <v>0</v>
      </c>
      <c r="T28" s="144">
        <f t="shared" si="4"/>
        <v>0</v>
      </c>
      <c r="U28" s="144">
        <f t="shared" si="4"/>
        <v>0</v>
      </c>
      <c r="V28" s="144">
        <f t="shared" si="4"/>
        <v>0.33</v>
      </c>
    </row>
    <row r="29" spans="1:22" s="324" customFormat="1" ht="18" customHeight="1">
      <c r="A29" s="232" t="s">
        <v>408</v>
      </c>
      <c r="B29" s="232" t="s">
        <v>409</v>
      </c>
      <c r="C29" s="233" t="s">
        <v>324</v>
      </c>
      <c r="D29" s="323">
        <f t="shared" ref="D29:D56" si="5">SUM(E29:V29)</f>
        <v>0.54</v>
      </c>
      <c r="E29" s="323">
        <f ca="1">'1.TT_TYEN'!$AA$59</f>
        <v>0</v>
      </c>
      <c r="F29" s="323">
        <f ca="1">'2.N_MUC'!$AA$59</f>
        <v>0</v>
      </c>
      <c r="G29" s="323">
        <f ca="1">'3.B_COC'!$AA$59</f>
        <v>0</v>
      </c>
      <c r="H29" s="323">
        <f ca="1">'4.T_LONG'!$AA$59</f>
        <v>0</v>
      </c>
      <c r="I29" s="323">
        <f ca="1">'5.BI_XA'!$AA$59</f>
        <v>0</v>
      </c>
      <c r="J29" s="323">
        <f ca="1">'6.T_HOA'!$AA$59</f>
        <v>0</v>
      </c>
      <c r="K29" s="323">
        <f ca="1">'7.T_SON'!$AA$59</f>
        <v>0</v>
      </c>
      <c r="L29" s="323">
        <f ca="1">'8.M_HUONG'!$AA$59</f>
        <v>0</v>
      </c>
      <c r="M29" s="323">
        <f ca="1">'9.M_DAN'!$AA$59</f>
        <v>0.21</v>
      </c>
      <c r="N29" s="323">
        <f ca="1">'10.M_KHUONG'!$AA$59</f>
        <v>0</v>
      </c>
      <c r="O29" s="323">
        <f ca="1">'11.P_LUU'!$AA$59</f>
        <v>0</v>
      </c>
      <c r="P29" s="323">
        <f ca="1">'12.T_THANH'!$AA$59</f>
        <v>0</v>
      </c>
      <c r="Q29" s="323">
        <f ca="1">'13.Y_THUAN'!$AA$59</f>
        <v>0</v>
      </c>
      <c r="R29" s="323">
        <f ca="1">'14.BA_XA'!$AA$59</f>
        <v>0</v>
      </c>
      <c r="S29" s="323">
        <f ca="1">'15.Y_LAM'!$AA$59</f>
        <v>0</v>
      </c>
      <c r="T29" s="323">
        <f ca="1">'16.Y_PHU'!$AA$59</f>
        <v>0</v>
      </c>
      <c r="U29" s="323">
        <f ca="1">'17.D_NINH'!$AA$59</f>
        <v>0</v>
      </c>
      <c r="V29" s="323">
        <f ca="1">'18.H_DUC'!$AA$59</f>
        <v>0.33</v>
      </c>
    </row>
    <row r="30" spans="1:22" s="324" customFormat="1" ht="18" customHeight="1">
      <c r="A30" s="232" t="s">
        <v>410</v>
      </c>
      <c r="B30" s="232" t="s">
        <v>411</v>
      </c>
      <c r="C30" s="233" t="s">
        <v>325</v>
      </c>
      <c r="D30" s="323">
        <f t="shared" si="5"/>
        <v>0.5</v>
      </c>
      <c r="E30" s="323">
        <f ca="1">'1.TT_TYEN'!$AB$59</f>
        <v>0</v>
      </c>
      <c r="F30" s="323">
        <f ca="1">'2.N_MUC'!$AB$59</f>
        <v>0</v>
      </c>
      <c r="G30" s="323">
        <f ca="1">'3.B_COC'!$AB$59</f>
        <v>0</v>
      </c>
      <c r="H30" s="323">
        <f ca="1">'4.T_LONG'!$AB$59</f>
        <v>0</v>
      </c>
      <c r="I30" s="323">
        <f ca="1">'5.BI_XA'!$AB$59</f>
        <v>0.5</v>
      </c>
      <c r="J30" s="323">
        <f ca="1">'6.T_HOA'!$AB$59</f>
        <v>0</v>
      </c>
      <c r="K30" s="323">
        <f ca="1">'7.T_SON'!$AB$59</f>
        <v>0</v>
      </c>
      <c r="L30" s="323">
        <f ca="1">'8.M_HUONG'!$AB$59</f>
        <v>0</v>
      </c>
      <c r="M30" s="323">
        <f ca="1">'9.M_DAN'!$AB$59</f>
        <v>0</v>
      </c>
      <c r="N30" s="323">
        <f ca="1">'10.M_KHUONG'!$AB$59</f>
        <v>0</v>
      </c>
      <c r="O30" s="323">
        <f ca="1">'11.P_LUU'!$AB$59</f>
        <v>0</v>
      </c>
      <c r="P30" s="323">
        <f ca="1">'12.T_THANH'!$AB$59</f>
        <v>0</v>
      </c>
      <c r="Q30" s="323">
        <f ca="1">'13.Y_THUAN'!$AB$59</f>
        <v>0</v>
      </c>
      <c r="R30" s="323">
        <f ca="1">'14.BA_XA'!$AB$59</f>
        <v>0</v>
      </c>
      <c r="S30" s="323">
        <f ca="1">'15.Y_LAM'!$AB$59</f>
        <v>0</v>
      </c>
      <c r="T30" s="323">
        <f ca="1">'16.Y_PHU'!$AB$59</f>
        <v>0</v>
      </c>
      <c r="U30" s="323">
        <f ca="1">'17.D_NINH'!$AB$59</f>
        <v>0</v>
      </c>
      <c r="V30" s="323">
        <f ca="1">'18.H_DUC'!$AB$59</f>
        <v>0</v>
      </c>
    </row>
    <row r="31" spans="1:22" s="324" customFormat="1" ht="18" customHeight="1">
      <c r="A31" s="232" t="s">
        <v>412</v>
      </c>
      <c r="B31" s="232" t="s">
        <v>413</v>
      </c>
      <c r="C31" s="233" t="s">
        <v>326</v>
      </c>
      <c r="D31" s="323">
        <f t="shared" si="5"/>
        <v>0</v>
      </c>
      <c r="E31" s="323">
        <f ca="1">'1.TT_TYEN'!$AC$59</f>
        <v>0</v>
      </c>
      <c r="F31" s="323">
        <f ca="1">'2.N_MUC'!$AC$59</f>
        <v>0</v>
      </c>
      <c r="G31" s="323">
        <f ca="1">'3.B_COC'!$AC$59</f>
        <v>0</v>
      </c>
      <c r="H31" s="323">
        <f ca="1">'4.T_LONG'!$AC$59</f>
        <v>0</v>
      </c>
      <c r="I31" s="323">
        <f ca="1">'5.BI_XA'!$AC$59</f>
        <v>0</v>
      </c>
      <c r="J31" s="323">
        <f ca="1">'6.T_HOA'!$AC$59</f>
        <v>0</v>
      </c>
      <c r="K31" s="323">
        <f ca="1">'7.T_SON'!$AC$59</f>
        <v>0</v>
      </c>
      <c r="L31" s="323">
        <f ca="1">'8.M_HUONG'!$AC$59</f>
        <v>0</v>
      </c>
      <c r="M31" s="323">
        <f ca="1">'9.M_DAN'!$AC$59</f>
        <v>0</v>
      </c>
      <c r="N31" s="323">
        <f ca="1">'10.M_KHUONG'!$AC$59</f>
        <v>0</v>
      </c>
      <c r="O31" s="323">
        <f ca="1">'11.P_LUU'!$AC$59</f>
        <v>0</v>
      </c>
      <c r="P31" s="323">
        <f ca="1">'12.T_THANH'!$AC$59</f>
        <v>0</v>
      </c>
      <c r="Q31" s="323">
        <f ca="1">'13.Y_THUAN'!$AC$59</f>
        <v>0</v>
      </c>
      <c r="R31" s="323">
        <f ca="1">'14.BA_XA'!$AC$59</f>
        <v>0</v>
      </c>
      <c r="S31" s="323">
        <f ca="1">'15.Y_LAM'!$AC$59</f>
        <v>0</v>
      </c>
      <c r="T31" s="323">
        <f ca="1">'16.Y_PHU'!$AC$59</f>
        <v>0</v>
      </c>
      <c r="U31" s="323">
        <f ca="1">'17.D_NINH'!$AC$59</f>
        <v>0</v>
      </c>
      <c r="V31" s="323">
        <f ca="1">'18.H_DUC'!$AC$59</f>
        <v>0</v>
      </c>
    </row>
    <row r="32" spans="1:22" s="324" customFormat="1" ht="18" customHeight="1">
      <c r="A32" s="232" t="s">
        <v>414</v>
      </c>
      <c r="B32" s="232" t="s">
        <v>415</v>
      </c>
      <c r="C32" s="233" t="s">
        <v>327</v>
      </c>
      <c r="D32" s="323">
        <f t="shared" si="5"/>
        <v>0</v>
      </c>
      <c r="E32" s="323">
        <f ca="1">'1.TT_TYEN'!$AD$59</f>
        <v>0</v>
      </c>
      <c r="F32" s="323">
        <f ca="1">'2.N_MUC'!$AD$59</f>
        <v>0</v>
      </c>
      <c r="G32" s="323">
        <f ca="1">'3.B_COC'!$AD$59</f>
        <v>0</v>
      </c>
      <c r="H32" s="323">
        <f ca="1">'4.T_LONG'!$AD$59</f>
        <v>0</v>
      </c>
      <c r="I32" s="323">
        <f ca="1">'5.BI_XA'!$AD$59</f>
        <v>0</v>
      </c>
      <c r="J32" s="323">
        <f ca="1">'6.T_HOA'!$AD$59</f>
        <v>0</v>
      </c>
      <c r="K32" s="323">
        <f ca="1">'7.T_SON'!$AD$59</f>
        <v>0</v>
      </c>
      <c r="L32" s="323">
        <f ca="1">'8.M_HUONG'!$AD$59</f>
        <v>0</v>
      </c>
      <c r="M32" s="323">
        <f ca="1">'9.M_DAN'!$AD$59</f>
        <v>0</v>
      </c>
      <c r="N32" s="323">
        <f ca="1">'10.M_KHUONG'!$AD$59</f>
        <v>0</v>
      </c>
      <c r="O32" s="323">
        <f ca="1">'11.P_LUU'!$AD$59</f>
        <v>0</v>
      </c>
      <c r="P32" s="323">
        <f ca="1">'12.T_THANH'!$AD$59</f>
        <v>0</v>
      </c>
      <c r="Q32" s="323">
        <f ca="1">'13.Y_THUAN'!$AD$59</f>
        <v>0</v>
      </c>
      <c r="R32" s="323">
        <f ca="1">'14.BA_XA'!$AD$59</f>
        <v>0</v>
      </c>
      <c r="S32" s="323">
        <f ca="1">'15.Y_LAM'!$AD$59</f>
        <v>0</v>
      </c>
      <c r="T32" s="323">
        <f ca="1">'16.Y_PHU'!$AD$59</f>
        <v>0</v>
      </c>
      <c r="U32" s="323">
        <f ca="1">'17.D_NINH'!$AD$59</f>
        <v>0</v>
      </c>
      <c r="V32" s="323">
        <f ca="1">'18.H_DUC'!$AD$59</f>
        <v>0</v>
      </c>
    </row>
    <row r="33" spans="1:22" s="324" customFormat="1" ht="18" customHeight="1">
      <c r="A33" s="232" t="s">
        <v>416</v>
      </c>
      <c r="B33" s="232" t="s">
        <v>417</v>
      </c>
      <c r="C33" s="233" t="s">
        <v>328</v>
      </c>
      <c r="D33" s="323">
        <f t="shared" si="5"/>
        <v>0</v>
      </c>
      <c r="E33" s="323">
        <f ca="1">'1.TT_TYEN'!$AE$59</f>
        <v>0</v>
      </c>
      <c r="F33" s="323">
        <f ca="1">'2.N_MUC'!$AE$59</f>
        <v>0</v>
      </c>
      <c r="G33" s="323">
        <f ca="1">'3.B_COC'!$AE$59</f>
        <v>0</v>
      </c>
      <c r="H33" s="323">
        <f ca="1">'4.T_LONG'!$AE$59</f>
        <v>0</v>
      </c>
      <c r="I33" s="323">
        <f ca="1">'5.BI_XA'!$AE$59</f>
        <v>0</v>
      </c>
      <c r="J33" s="323">
        <f ca="1">'6.T_HOA'!$AE$59</f>
        <v>0</v>
      </c>
      <c r="K33" s="323">
        <f ca="1">'7.T_SON'!$AE$59</f>
        <v>0</v>
      </c>
      <c r="L33" s="323">
        <f ca="1">'8.M_HUONG'!$AE$59</f>
        <v>0</v>
      </c>
      <c r="M33" s="323">
        <f ca="1">'9.M_DAN'!$AE$59</f>
        <v>0</v>
      </c>
      <c r="N33" s="323">
        <f ca="1">'10.M_KHUONG'!$AE$59</f>
        <v>0</v>
      </c>
      <c r="O33" s="323">
        <f ca="1">'11.P_LUU'!$AE$59</f>
        <v>0</v>
      </c>
      <c r="P33" s="323">
        <f ca="1">'12.T_THANH'!$AE$59</f>
        <v>0</v>
      </c>
      <c r="Q33" s="323">
        <f ca="1">'13.Y_THUAN'!$AE$59</f>
        <v>0</v>
      </c>
      <c r="R33" s="323">
        <f ca="1">'14.BA_XA'!$AE$59</f>
        <v>0</v>
      </c>
      <c r="S33" s="323">
        <f ca="1">'15.Y_LAM'!$AE$59</f>
        <v>0</v>
      </c>
      <c r="T33" s="323">
        <f ca="1">'16.Y_PHU'!$AE$59</f>
        <v>0</v>
      </c>
      <c r="U33" s="323">
        <f ca="1">'17.D_NINH'!$AE$59</f>
        <v>0</v>
      </c>
      <c r="V33" s="323">
        <f ca="1">'18.H_DUC'!$AE$59</f>
        <v>0</v>
      </c>
    </row>
    <row r="34" spans="1:22" s="324" customFormat="1" ht="18" customHeight="1">
      <c r="A34" s="232" t="s">
        <v>418</v>
      </c>
      <c r="B34" s="232" t="s">
        <v>419</v>
      </c>
      <c r="C34" s="233" t="s">
        <v>329</v>
      </c>
      <c r="D34" s="323">
        <f t="shared" si="5"/>
        <v>0</v>
      </c>
      <c r="E34" s="323">
        <f ca="1">'1.TT_TYEN'!$AF$59</f>
        <v>0</v>
      </c>
      <c r="F34" s="323">
        <f ca="1">'2.N_MUC'!$AF$59</f>
        <v>0</v>
      </c>
      <c r="G34" s="323">
        <f ca="1">'3.B_COC'!$AF$59</f>
        <v>0</v>
      </c>
      <c r="H34" s="323">
        <f ca="1">'4.T_LONG'!$AF$59</f>
        <v>0</v>
      </c>
      <c r="I34" s="323">
        <f ca="1">'5.BI_XA'!$AF$59</f>
        <v>0</v>
      </c>
      <c r="J34" s="323">
        <f ca="1">'6.T_HOA'!$AF$59</f>
        <v>0</v>
      </c>
      <c r="K34" s="323">
        <f ca="1">'7.T_SON'!$AF$59</f>
        <v>0</v>
      </c>
      <c r="L34" s="323">
        <f ca="1">'8.M_HUONG'!$AF$59</f>
        <v>0</v>
      </c>
      <c r="M34" s="323">
        <f ca="1">'9.M_DAN'!$AF$59</f>
        <v>0</v>
      </c>
      <c r="N34" s="323">
        <f ca="1">'10.M_KHUONG'!$AF$59</f>
        <v>0</v>
      </c>
      <c r="O34" s="323">
        <f ca="1">'11.P_LUU'!$AF$59</f>
        <v>0</v>
      </c>
      <c r="P34" s="323">
        <f ca="1">'12.T_THANH'!$AF$59</f>
        <v>0</v>
      </c>
      <c r="Q34" s="323">
        <f ca="1">'13.Y_THUAN'!$AF$59</f>
        <v>0</v>
      </c>
      <c r="R34" s="323">
        <f ca="1">'14.BA_XA'!$AF$59</f>
        <v>0</v>
      </c>
      <c r="S34" s="323">
        <f ca="1">'15.Y_LAM'!$AF$59</f>
        <v>0</v>
      </c>
      <c r="T34" s="323">
        <f ca="1">'16.Y_PHU'!$AF$59</f>
        <v>0</v>
      </c>
      <c r="U34" s="323">
        <f ca="1">'17.D_NINH'!$AF$59</f>
        <v>0</v>
      </c>
      <c r="V34" s="323">
        <f ca="1">'18.H_DUC'!$AF$59</f>
        <v>0</v>
      </c>
    </row>
    <row r="35" spans="1:22" s="324" customFormat="1" ht="18" customHeight="1">
      <c r="A35" s="232" t="s">
        <v>420</v>
      </c>
      <c r="B35" s="232" t="s">
        <v>421</v>
      </c>
      <c r="C35" s="233" t="s">
        <v>330</v>
      </c>
      <c r="D35" s="323">
        <f t="shared" si="5"/>
        <v>0</v>
      </c>
      <c r="E35" s="323">
        <f ca="1">'1.TT_TYEN'!$AG$59</f>
        <v>0</v>
      </c>
      <c r="F35" s="323">
        <f ca="1">'2.N_MUC'!$AG$59</f>
        <v>0</v>
      </c>
      <c r="G35" s="323">
        <f ca="1">'3.B_COC'!$AG$59</f>
        <v>0</v>
      </c>
      <c r="H35" s="323">
        <f ca="1">'4.T_LONG'!$AG$59</f>
        <v>0</v>
      </c>
      <c r="I35" s="323">
        <f ca="1">'5.BI_XA'!$AG$59</f>
        <v>0</v>
      </c>
      <c r="J35" s="323">
        <f ca="1">'6.T_HOA'!$AG$59</f>
        <v>0</v>
      </c>
      <c r="K35" s="323">
        <f ca="1">'7.T_SON'!$AG$59</f>
        <v>0</v>
      </c>
      <c r="L35" s="323">
        <f ca="1">'8.M_HUONG'!$AG$59</f>
        <v>0</v>
      </c>
      <c r="M35" s="323">
        <f ca="1">'9.M_DAN'!$AG$59</f>
        <v>0</v>
      </c>
      <c r="N35" s="323">
        <f ca="1">'10.M_KHUONG'!$AG$59</f>
        <v>0</v>
      </c>
      <c r="O35" s="323">
        <f ca="1">'11.P_LUU'!$AG$59</f>
        <v>0</v>
      </c>
      <c r="P35" s="323">
        <f ca="1">'12.T_THANH'!$AG$59</f>
        <v>0</v>
      </c>
      <c r="Q35" s="323">
        <f ca="1">'13.Y_THUAN'!$AG$59</f>
        <v>0</v>
      </c>
      <c r="R35" s="323">
        <f ca="1">'14.BA_XA'!$AG$59</f>
        <v>0</v>
      </c>
      <c r="S35" s="323">
        <f ca="1">'15.Y_LAM'!$AG$59</f>
        <v>0</v>
      </c>
      <c r="T35" s="323">
        <f ca="1">'16.Y_PHU'!$AG$59</f>
        <v>0</v>
      </c>
      <c r="U35" s="323">
        <f ca="1">'17.D_NINH'!$AG$59</f>
        <v>0</v>
      </c>
      <c r="V35" s="323">
        <f ca="1">'18.H_DUC'!$AG$59</f>
        <v>0</v>
      </c>
    </row>
    <row r="36" spans="1:22" s="324" customFormat="1" ht="18" customHeight="1">
      <c r="A36" s="232" t="s">
        <v>422</v>
      </c>
      <c r="B36" s="232" t="s">
        <v>423</v>
      </c>
      <c r="C36" s="233" t="s">
        <v>331</v>
      </c>
      <c r="D36" s="323">
        <f t="shared" si="5"/>
        <v>0</v>
      </c>
      <c r="E36" s="323">
        <f ca="1">'1.TT_TYEN'!$AH$59</f>
        <v>0</v>
      </c>
      <c r="F36" s="323">
        <f ca="1">'2.N_MUC'!$AH$59</f>
        <v>0</v>
      </c>
      <c r="G36" s="323">
        <f ca="1">'3.B_COC'!$AH$59</f>
        <v>0</v>
      </c>
      <c r="H36" s="323">
        <f ca="1">'4.T_LONG'!$AH$59</f>
        <v>0</v>
      </c>
      <c r="I36" s="323">
        <f ca="1">'5.BI_XA'!$AH$59</f>
        <v>0</v>
      </c>
      <c r="J36" s="323">
        <f ca="1">'6.T_HOA'!$AH$59</f>
        <v>0</v>
      </c>
      <c r="K36" s="323">
        <f ca="1">'7.T_SON'!$AH$59</f>
        <v>0</v>
      </c>
      <c r="L36" s="323">
        <f ca="1">'8.M_HUONG'!$AH$59</f>
        <v>0</v>
      </c>
      <c r="M36" s="323">
        <f ca="1">'9.M_DAN'!$AH$59</f>
        <v>0</v>
      </c>
      <c r="N36" s="323">
        <f ca="1">'10.M_KHUONG'!$AH$59</f>
        <v>0</v>
      </c>
      <c r="O36" s="323">
        <f ca="1">'11.P_LUU'!$AH$59</f>
        <v>0</v>
      </c>
      <c r="P36" s="323">
        <f ca="1">'12.T_THANH'!$AH$59</f>
        <v>0</v>
      </c>
      <c r="Q36" s="323">
        <f ca="1">'13.Y_THUAN'!$AH$59</f>
        <v>0</v>
      </c>
      <c r="R36" s="323">
        <f ca="1">'14.BA_XA'!$AH$59</f>
        <v>0</v>
      </c>
      <c r="S36" s="323">
        <f ca="1">'15.Y_LAM'!$AH$59</f>
        <v>0</v>
      </c>
      <c r="T36" s="323">
        <f ca="1">'16.Y_PHU'!$AH$59</f>
        <v>0</v>
      </c>
      <c r="U36" s="323">
        <f ca="1">'17.D_NINH'!$AH$59</f>
        <v>0</v>
      </c>
      <c r="V36" s="323">
        <f ca="1">'18.H_DUC'!$AH$59</f>
        <v>0</v>
      </c>
    </row>
    <row r="37" spans="1:22" s="324" customFormat="1" ht="18" customHeight="1">
      <c r="A37" s="232" t="s">
        <v>424</v>
      </c>
      <c r="B37" s="232" t="s">
        <v>425</v>
      </c>
      <c r="C37" s="233" t="s">
        <v>332</v>
      </c>
      <c r="D37" s="323">
        <f t="shared" si="5"/>
        <v>0</v>
      </c>
      <c r="E37" s="323">
        <f ca="1">'1.TT_TYEN'!$AI$59</f>
        <v>0</v>
      </c>
      <c r="F37" s="323">
        <f ca="1">'2.N_MUC'!$AI$59</f>
        <v>0</v>
      </c>
      <c r="G37" s="323">
        <f ca="1">'3.B_COC'!$AI$59</f>
        <v>0</v>
      </c>
      <c r="H37" s="323">
        <f ca="1">'4.T_LONG'!$AI$59</f>
        <v>0</v>
      </c>
      <c r="I37" s="323">
        <f ca="1">'5.BI_XA'!$AI$59</f>
        <v>0</v>
      </c>
      <c r="J37" s="323">
        <f ca="1">'6.T_HOA'!$AI$59</f>
        <v>0</v>
      </c>
      <c r="K37" s="323">
        <f ca="1">'7.T_SON'!$AI$59</f>
        <v>0</v>
      </c>
      <c r="L37" s="323">
        <f ca="1">'8.M_HUONG'!$AI$59</f>
        <v>0</v>
      </c>
      <c r="M37" s="323">
        <f ca="1">'9.M_DAN'!$AI$59</f>
        <v>0</v>
      </c>
      <c r="N37" s="323">
        <f ca="1">'10.M_KHUONG'!$AI$59</f>
        <v>0</v>
      </c>
      <c r="O37" s="323">
        <f ca="1">'11.P_LUU'!$AI$59</f>
        <v>0</v>
      </c>
      <c r="P37" s="323">
        <f ca="1">'12.T_THANH'!$AI$59</f>
        <v>0</v>
      </c>
      <c r="Q37" s="323">
        <f ca="1">'13.Y_THUAN'!$AI$59</f>
        <v>0</v>
      </c>
      <c r="R37" s="323">
        <f ca="1">'14.BA_XA'!$AI$59</f>
        <v>0</v>
      </c>
      <c r="S37" s="323">
        <f ca="1">'15.Y_LAM'!$AI$59</f>
        <v>0</v>
      </c>
      <c r="T37" s="323">
        <f ca="1">'16.Y_PHU'!$AI$59</f>
        <v>0</v>
      </c>
      <c r="U37" s="323">
        <f ca="1">'17.D_NINH'!$AI$59</f>
        <v>0</v>
      </c>
      <c r="V37" s="323">
        <f ca="1">'18.H_DUC'!$AI$59</f>
        <v>0</v>
      </c>
    </row>
    <row r="38" spans="1:22" s="324" customFormat="1" ht="18" customHeight="1">
      <c r="A38" s="232" t="s">
        <v>426</v>
      </c>
      <c r="B38" s="232" t="s">
        <v>427</v>
      </c>
      <c r="C38" s="233" t="s">
        <v>333</v>
      </c>
      <c r="D38" s="323">
        <f t="shared" si="5"/>
        <v>0</v>
      </c>
      <c r="E38" s="323">
        <f ca="1">'1.TT_TYEN'!$AJ$59</f>
        <v>0</v>
      </c>
      <c r="F38" s="323">
        <f ca="1">'2.N_MUC'!$AJ$59</f>
        <v>0</v>
      </c>
      <c r="G38" s="323">
        <f ca="1">'3.B_COC'!$AJ$59</f>
        <v>0</v>
      </c>
      <c r="H38" s="323">
        <f ca="1">'4.T_LONG'!$AJ$59</f>
        <v>0</v>
      </c>
      <c r="I38" s="323">
        <f ca="1">'5.BI_XA'!$AJ$59</f>
        <v>0</v>
      </c>
      <c r="J38" s="323">
        <f ca="1">'6.T_HOA'!$AJ$59</f>
        <v>0</v>
      </c>
      <c r="K38" s="323">
        <f ca="1">'7.T_SON'!$AJ$59</f>
        <v>0</v>
      </c>
      <c r="L38" s="323">
        <f ca="1">'8.M_HUONG'!$AJ$59</f>
        <v>0</v>
      </c>
      <c r="M38" s="323">
        <f ca="1">'9.M_DAN'!$AJ$59</f>
        <v>0</v>
      </c>
      <c r="N38" s="323">
        <f ca="1">'10.M_KHUONG'!$AJ$59</f>
        <v>0</v>
      </c>
      <c r="O38" s="323">
        <f ca="1">'11.P_LUU'!$AJ$59</f>
        <v>0</v>
      </c>
      <c r="P38" s="323">
        <f ca="1">'12.T_THANH'!$AJ$59</f>
        <v>0</v>
      </c>
      <c r="Q38" s="323">
        <f ca="1">'13.Y_THUAN'!$AJ$59</f>
        <v>0</v>
      </c>
      <c r="R38" s="323">
        <f ca="1">'14.BA_XA'!$AJ$59</f>
        <v>0</v>
      </c>
      <c r="S38" s="323">
        <f ca="1">'15.Y_LAM'!$AJ$59</f>
        <v>0</v>
      </c>
      <c r="T38" s="323">
        <f ca="1">'16.Y_PHU'!$AJ$59</f>
        <v>0</v>
      </c>
      <c r="U38" s="323">
        <f ca="1">'17.D_NINH'!$AJ$59</f>
        <v>0</v>
      </c>
      <c r="V38" s="323">
        <f ca="1">'18.H_DUC'!$AJ$59</f>
        <v>0</v>
      </c>
    </row>
    <row r="39" spans="1:22" s="324" customFormat="1" ht="18" customHeight="1">
      <c r="A39" s="232" t="s">
        <v>428</v>
      </c>
      <c r="B39" s="232" t="s">
        <v>429</v>
      </c>
      <c r="C39" s="233" t="s">
        <v>334</v>
      </c>
      <c r="D39" s="323">
        <f t="shared" si="5"/>
        <v>0</v>
      </c>
      <c r="E39" s="323">
        <f ca="1">'1.TT_TYEN'!$AK$59</f>
        <v>0</v>
      </c>
      <c r="F39" s="323">
        <f ca="1">'2.N_MUC'!$AK$59</f>
        <v>0</v>
      </c>
      <c r="G39" s="323">
        <f ca="1">'3.B_COC'!$AK$59</f>
        <v>0</v>
      </c>
      <c r="H39" s="323">
        <f ca="1">'4.T_LONG'!$AK$59</f>
        <v>0</v>
      </c>
      <c r="I39" s="323">
        <f ca="1">'5.BI_XA'!$AK$59</f>
        <v>0</v>
      </c>
      <c r="J39" s="323">
        <f ca="1">'6.T_HOA'!$AK$59</f>
        <v>0</v>
      </c>
      <c r="K39" s="323">
        <f ca="1">'7.T_SON'!$AK$59</f>
        <v>0</v>
      </c>
      <c r="L39" s="323">
        <f ca="1">'8.M_HUONG'!$AK$59</f>
        <v>0</v>
      </c>
      <c r="M39" s="323">
        <f ca="1">'9.M_DAN'!$AK$59</f>
        <v>0</v>
      </c>
      <c r="N39" s="323">
        <f ca="1">'10.M_KHUONG'!$AK$59</f>
        <v>0</v>
      </c>
      <c r="O39" s="323">
        <f ca="1">'11.P_LUU'!$AK$59</f>
        <v>0</v>
      </c>
      <c r="P39" s="323">
        <f ca="1">'12.T_THANH'!$AK$59</f>
        <v>0</v>
      </c>
      <c r="Q39" s="323">
        <f ca="1">'13.Y_THUAN'!$AK$59</f>
        <v>0</v>
      </c>
      <c r="R39" s="323">
        <f ca="1">'14.BA_XA'!$AK$59</f>
        <v>0</v>
      </c>
      <c r="S39" s="323">
        <f ca="1">'15.Y_LAM'!$AK$59</f>
        <v>0</v>
      </c>
      <c r="T39" s="323">
        <f ca="1">'16.Y_PHU'!$AK$59</f>
        <v>0</v>
      </c>
      <c r="U39" s="323">
        <f ca="1">'17.D_NINH'!$AK$59</f>
        <v>0</v>
      </c>
      <c r="V39" s="323">
        <f ca="1">'18.H_DUC'!$AK$59</f>
        <v>0</v>
      </c>
    </row>
    <row r="40" spans="1:22" ht="18" customHeight="1">
      <c r="A40" s="229" t="s">
        <v>430</v>
      </c>
      <c r="B40" s="230" t="s">
        <v>1790</v>
      </c>
      <c r="C40" s="229" t="s">
        <v>335</v>
      </c>
      <c r="D40" s="144">
        <f t="shared" si="5"/>
        <v>4.5</v>
      </c>
      <c r="E40" s="144">
        <f ca="1">'1.TT_TYEN'!$AL$59</f>
        <v>0</v>
      </c>
      <c r="F40" s="144">
        <f ca="1">'2.N_MUC'!$AL$59</f>
        <v>0</v>
      </c>
      <c r="G40" s="144">
        <f ca="1">'3.B_COC'!$AL$59</f>
        <v>0</v>
      </c>
      <c r="H40" s="144">
        <f ca="1">'4.T_LONG'!$AL$59</f>
        <v>0</v>
      </c>
      <c r="I40" s="144">
        <f ca="1">'5.BI_XA'!$AL$59</f>
        <v>0</v>
      </c>
      <c r="J40" s="144">
        <f ca="1">'6.T_HOA'!$AL$59</f>
        <v>0</v>
      </c>
      <c r="K40" s="144">
        <f ca="1">'7.T_SON'!$AL$59</f>
        <v>0</v>
      </c>
      <c r="L40" s="144">
        <f ca="1">'8.M_HUONG'!$AL$59</f>
        <v>0</v>
      </c>
      <c r="M40" s="144">
        <f ca="1">'9.M_DAN'!$AL$59</f>
        <v>0</v>
      </c>
      <c r="N40" s="144">
        <f ca="1">'10.M_KHUONG'!$AL$59</f>
        <v>0</v>
      </c>
      <c r="O40" s="144">
        <f ca="1">'11.P_LUU'!$AL$59</f>
        <v>0</v>
      </c>
      <c r="P40" s="144">
        <f ca="1">'12.T_THANH'!$AL$59</f>
        <v>0</v>
      </c>
      <c r="Q40" s="144">
        <f ca="1">'13.Y_THUAN'!$AL$59</f>
        <v>0</v>
      </c>
      <c r="R40" s="144">
        <f ca="1">'14.BA_XA'!$AL$59</f>
        <v>0</v>
      </c>
      <c r="S40" s="144">
        <f ca="1">'15.Y_LAM'!$AL$59</f>
        <v>0</v>
      </c>
      <c r="T40" s="144">
        <f ca="1">'16.Y_PHU'!$AL$59</f>
        <v>4.5</v>
      </c>
      <c r="U40" s="144">
        <f ca="1">'17.D_NINH'!$AL$59</f>
        <v>0</v>
      </c>
      <c r="V40" s="144">
        <f ca="1">'18.H_DUC'!$AL$59</f>
        <v>0</v>
      </c>
    </row>
    <row r="41" spans="1:22" ht="18" customHeight="1">
      <c r="A41" s="229" t="s">
        <v>432</v>
      </c>
      <c r="B41" s="230" t="s">
        <v>482</v>
      </c>
      <c r="C41" s="229" t="s">
        <v>336</v>
      </c>
      <c r="D41" s="144">
        <f t="shared" si="5"/>
        <v>0</v>
      </c>
      <c r="E41" s="144">
        <f ca="1">'1.TT_TYEN'!$AM$59</f>
        <v>0</v>
      </c>
      <c r="F41" s="144">
        <f ca="1">'2.N_MUC'!$AM$59</f>
        <v>0</v>
      </c>
      <c r="G41" s="144">
        <f ca="1">'3.B_COC'!$AM$59</f>
        <v>0</v>
      </c>
      <c r="H41" s="144">
        <f ca="1">'4.T_LONG'!$AM$59</f>
        <v>0</v>
      </c>
      <c r="I41" s="144">
        <f ca="1">'5.BI_XA'!$AM$59</f>
        <v>0</v>
      </c>
      <c r="J41" s="144">
        <f ca="1">'6.T_HOA'!$AM$59</f>
        <v>0</v>
      </c>
      <c r="K41" s="144">
        <f ca="1">'7.T_SON'!$AM$59</f>
        <v>0</v>
      </c>
      <c r="L41" s="144">
        <f ca="1">'8.M_HUONG'!$AM$59</f>
        <v>0</v>
      </c>
      <c r="M41" s="144">
        <f ca="1">'9.M_DAN'!$AM$59</f>
        <v>0</v>
      </c>
      <c r="N41" s="144">
        <f ca="1">'10.M_KHUONG'!$AM$59</f>
        <v>0</v>
      </c>
      <c r="O41" s="144">
        <f ca="1">'11.P_LUU'!$AM$59</f>
        <v>0</v>
      </c>
      <c r="P41" s="144">
        <f ca="1">'12.T_THANH'!$AM$59</f>
        <v>0</v>
      </c>
      <c r="Q41" s="144">
        <f ca="1">'13.Y_THUAN'!$AM$59</f>
        <v>0</v>
      </c>
      <c r="R41" s="144">
        <f ca="1">'14.BA_XA'!$AM$59</f>
        <v>0</v>
      </c>
      <c r="S41" s="144">
        <f ca="1">'15.Y_LAM'!$AM$59</f>
        <v>0</v>
      </c>
      <c r="T41" s="144">
        <f ca="1">'16.Y_PHU'!$AM$59</f>
        <v>0</v>
      </c>
      <c r="U41" s="144">
        <f ca="1">'17.D_NINH'!$AM$59</f>
        <v>0</v>
      </c>
      <c r="V41" s="144">
        <f ca="1">'18.H_DUC'!$AM$59</f>
        <v>0</v>
      </c>
    </row>
    <row r="42" spans="1:22" ht="18" customHeight="1">
      <c r="A42" s="229" t="s">
        <v>434</v>
      </c>
      <c r="B42" s="230" t="s">
        <v>435</v>
      </c>
      <c r="C42" s="229" t="s">
        <v>337</v>
      </c>
      <c r="D42" s="144">
        <f t="shared" si="5"/>
        <v>0</v>
      </c>
      <c r="E42" s="144">
        <f ca="1">'1.TT_TYEN'!$AN$59</f>
        <v>0</v>
      </c>
      <c r="F42" s="144">
        <f ca="1">'2.N_MUC'!$AN$59</f>
        <v>0</v>
      </c>
      <c r="G42" s="144">
        <f ca="1">'3.B_COC'!$AN$59</f>
        <v>0</v>
      </c>
      <c r="H42" s="144">
        <f ca="1">'4.T_LONG'!$AN$59</f>
        <v>0</v>
      </c>
      <c r="I42" s="144">
        <f ca="1">'5.BI_XA'!$AN$59</f>
        <v>0</v>
      </c>
      <c r="J42" s="144">
        <f ca="1">'6.T_HOA'!$AN$59</f>
        <v>0</v>
      </c>
      <c r="K42" s="144">
        <f ca="1">'7.T_SON'!$AN$59</f>
        <v>0</v>
      </c>
      <c r="L42" s="144">
        <f ca="1">'8.M_HUONG'!$AN$59</f>
        <v>0</v>
      </c>
      <c r="M42" s="144">
        <f ca="1">'9.M_DAN'!$AN$59</f>
        <v>0</v>
      </c>
      <c r="N42" s="144">
        <f ca="1">'10.M_KHUONG'!$AN$59</f>
        <v>0</v>
      </c>
      <c r="O42" s="144">
        <f ca="1">'11.P_LUU'!$AN$59</f>
        <v>0</v>
      </c>
      <c r="P42" s="144">
        <f ca="1">'12.T_THANH'!$AN$59</f>
        <v>0</v>
      </c>
      <c r="Q42" s="144">
        <f ca="1">'13.Y_THUAN'!$AN$59</f>
        <v>0</v>
      </c>
      <c r="R42" s="144">
        <f ca="1">'14.BA_XA'!$AN$59</f>
        <v>0</v>
      </c>
      <c r="S42" s="144">
        <f ca="1">'15.Y_LAM'!$AN$59</f>
        <v>0</v>
      </c>
      <c r="T42" s="144">
        <f ca="1">'16.Y_PHU'!$AN$59</f>
        <v>0</v>
      </c>
      <c r="U42" s="144">
        <f ca="1">'17.D_NINH'!$AN$59</f>
        <v>0</v>
      </c>
      <c r="V42" s="144">
        <f ca="1">'18.H_DUC'!$AN$59</f>
        <v>0</v>
      </c>
    </row>
    <row r="43" spans="1:22" ht="18" customHeight="1">
      <c r="A43" s="229" t="s">
        <v>436</v>
      </c>
      <c r="B43" s="230" t="s">
        <v>437</v>
      </c>
      <c r="C43" s="229" t="s">
        <v>338</v>
      </c>
      <c r="D43" s="144">
        <f t="shared" si="5"/>
        <v>0</v>
      </c>
      <c r="E43" s="144">
        <f ca="1">'1.TT_TYEN'!$AO$59</f>
        <v>0</v>
      </c>
      <c r="F43" s="144">
        <f ca="1">'2.N_MUC'!$AO$59</f>
        <v>0</v>
      </c>
      <c r="G43" s="144">
        <f ca="1">'3.B_COC'!$AO$59</f>
        <v>0</v>
      </c>
      <c r="H43" s="144">
        <f ca="1">'4.T_LONG'!$AO$59</f>
        <v>0</v>
      </c>
      <c r="I43" s="144">
        <f ca="1">'5.BI_XA'!$AO$59</f>
        <v>0</v>
      </c>
      <c r="J43" s="144">
        <f ca="1">'6.T_HOA'!$AO$59</f>
        <v>0</v>
      </c>
      <c r="K43" s="144">
        <f ca="1">'7.T_SON'!$AO$59</f>
        <v>0</v>
      </c>
      <c r="L43" s="144">
        <f ca="1">'8.M_HUONG'!$AO$59</f>
        <v>0</v>
      </c>
      <c r="M43" s="144">
        <f ca="1">'9.M_DAN'!$AO$59</f>
        <v>0</v>
      </c>
      <c r="N43" s="144">
        <f ca="1">'10.M_KHUONG'!$AO$59</f>
        <v>0</v>
      </c>
      <c r="O43" s="144">
        <f ca="1">'11.P_LUU'!$AO$59</f>
        <v>0</v>
      </c>
      <c r="P43" s="144">
        <f ca="1">'12.T_THANH'!$AO$59</f>
        <v>0</v>
      </c>
      <c r="Q43" s="144">
        <f ca="1">'13.Y_THUAN'!$AO$59</f>
        <v>0</v>
      </c>
      <c r="R43" s="144">
        <f ca="1">'14.BA_XA'!$AO$59</f>
        <v>0</v>
      </c>
      <c r="S43" s="144">
        <f ca="1">'15.Y_LAM'!$AO$59</f>
        <v>0</v>
      </c>
      <c r="T43" s="144">
        <f ca="1">'16.Y_PHU'!$AO$59</f>
        <v>0</v>
      </c>
      <c r="U43" s="144">
        <f ca="1">'17.D_NINH'!$AO$59</f>
        <v>0</v>
      </c>
      <c r="V43" s="144">
        <f ca="1">'18.H_DUC'!$AO$59</f>
        <v>0</v>
      </c>
    </row>
    <row r="44" spans="1:22" ht="18" customHeight="1">
      <c r="A44" s="229" t="s">
        <v>438</v>
      </c>
      <c r="B44" s="230" t="s">
        <v>439</v>
      </c>
      <c r="C44" s="229" t="s">
        <v>339</v>
      </c>
      <c r="D44" s="144">
        <f t="shared" si="5"/>
        <v>0</v>
      </c>
      <c r="E44" s="144">
        <f ca="1">'1.TT_TYEN'!$AP$59</f>
        <v>0</v>
      </c>
      <c r="F44" s="144">
        <f ca="1">'2.N_MUC'!$AP$59</f>
        <v>0</v>
      </c>
      <c r="G44" s="144">
        <f ca="1">'3.B_COC'!$AP$59</f>
        <v>0</v>
      </c>
      <c r="H44" s="144">
        <f ca="1">'4.T_LONG'!$AP$59</f>
        <v>0</v>
      </c>
      <c r="I44" s="144">
        <f ca="1">'5.BI_XA'!$AP$59</f>
        <v>0</v>
      </c>
      <c r="J44" s="144">
        <f ca="1">'6.T_HOA'!$AP$59</f>
        <v>0</v>
      </c>
      <c r="K44" s="144">
        <f ca="1">'7.T_SON'!$AP$59</f>
        <v>0</v>
      </c>
      <c r="L44" s="144">
        <f ca="1">'8.M_HUONG'!$AP$59</f>
        <v>0</v>
      </c>
      <c r="M44" s="144">
        <f ca="1">'9.M_DAN'!$AP$59</f>
        <v>0</v>
      </c>
      <c r="N44" s="144">
        <f ca="1">'10.M_KHUONG'!$AP$59</f>
        <v>0</v>
      </c>
      <c r="O44" s="144">
        <f ca="1">'11.P_LUU'!$AP$59</f>
        <v>0</v>
      </c>
      <c r="P44" s="144">
        <f ca="1">'12.T_THANH'!$AP$59</f>
        <v>0</v>
      </c>
      <c r="Q44" s="144">
        <f ca="1">'13.Y_THUAN'!$AP$59</f>
        <v>0</v>
      </c>
      <c r="R44" s="144">
        <f ca="1">'14.BA_XA'!$AP$59</f>
        <v>0</v>
      </c>
      <c r="S44" s="144">
        <f ca="1">'15.Y_LAM'!$AP$59</f>
        <v>0</v>
      </c>
      <c r="T44" s="144">
        <f ca="1">'16.Y_PHU'!$AP$59</f>
        <v>0</v>
      </c>
      <c r="U44" s="144">
        <f ca="1">'17.D_NINH'!$AP$59</f>
        <v>0</v>
      </c>
      <c r="V44" s="144">
        <f ca="1">'18.H_DUC'!$AP$59</f>
        <v>0</v>
      </c>
    </row>
    <row r="45" spans="1:22" ht="18" customHeight="1">
      <c r="A45" s="229" t="s">
        <v>440</v>
      </c>
      <c r="B45" s="230" t="s">
        <v>483</v>
      </c>
      <c r="C45" s="229" t="s">
        <v>340</v>
      </c>
      <c r="D45" s="144">
        <f t="shared" si="5"/>
        <v>0</v>
      </c>
      <c r="E45" s="144">
        <f ca="1">'1.TT_TYEN'!$AQ$59</f>
        <v>0</v>
      </c>
      <c r="F45" s="144">
        <f ca="1">'2.N_MUC'!$AQ$59</f>
        <v>0</v>
      </c>
      <c r="G45" s="144">
        <f ca="1">'3.B_COC'!$AQ$59</f>
        <v>0</v>
      </c>
      <c r="H45" s="144">
        <f ca="1">'4.T_LONG'!$AQ$59</f>
        <v>0</v>
      </c>
      <c r="I45" s="144">
        <f ca="1">'5.BI_XA'!$AQ$59</f>
        <v>0</v>
      </c>
      <c r="J45" s="144">
        <f ca="1">'6.T_HOA'!$AQ$59</f>
        <v>0</v>
      </c>
      <c r="K45" s="144">
        <f ca="1">'7.T_SON'!$AQ$59</f>
        <v>0</v>
      </c>
      <c r="L45" s="144">
        <f ca="1">'8.M_HUONG'!$AQ$59</f>
        <v>0</v>
      </c>
      <c r="M45" s="144">
        <f ca="1">'9.M_DAN'!$AQ$59</f>
        <v>0</v>
      </c>
      <c r="N45" s="144">
        <f ca="1">'10.M_KHUONG'!$AQ$59</f>
        <v>0</v>
      </c>
      <c r="O45" s="144">
        <f ca="1">'11.P_LUU'!$AQ$59</f>
        <v>0</v>
      </c>
      <c r="P45" s="144">
        <f ca="1">'12.T_THANH'!$AQ$59</f>
        <v>0</v>
      </c>
      <c r="Q45" s="144">
        <f ca="1">'13.Y_THUAN'!$AQ$59</f>
        <v>0</v>
      </c>
      <c r="R45" s="144">
        <f ca="1">'14.BA_XA'!$AQ$59</f>
        <v>0</v>
      </c>
      <c r="S45" s="144">
        <f ca="1">'15.Y_LAM'!$AQ$59</f>
        <v>0</v>
      </c>
      <c r="T45" s="144">
        <f ca="1">'16.Y_PHU'!$AQ$59</f>
        <v>0</v>
      </c>
      <c r="U45" s="144">
        <f ca="1">'17.D_NINH'!$AQ$59</f>
        <v>0</v>
      </c>
      <c r="V45" s="144">
        <f ca="1">'18.H_DUC'!$AQ$59</f>
        <v>0</v>
      </c>
    </row>
    <row r="46" spans="1:22" ht="18" customHeight="1">
      <c r="A46" s="229" t="s">
        <v>442</v>
      </c>
      <c r="B46" s="230" t="s">
        <v>443</v>
      </c>
      <c r="C46" s="229" t="s">
        <v>341</v>
      </c>
      <c r="D46" s="144">
        <f t="shared" si="5"/>
        <v>0</v>
      </c>
      <c r="E46" s="144">
        <f ca="1">'1.TT_TYEN'!$AR$59</f>
        <v>0</v>
      </c>
      <c r="F46" s="144">
        <f ca="1">'2.N_MUC'!$AR$59</f>
        <v>0</v>
      </c>
      <c r="G46" s="144">
        <f ca="1">'3.B_COC'!$AR$59</f>
        <v>0</v>
      </c>
      <c r="H46" s="144">
        <f ca="1">'4.T_LONG'!$AR$59</f>
        <v>0</v>
      </c>
      <c r="I46" s="144">
        <f ca="1">'5.BI_XA'!$AR$59</f>
        <v>0</v>
      </c>
      <c r="J46" s="144">
        <f ca="1">'6.T_HOA'!$AR$59</f>
        <v>0</v>
      </c>
      <c r="K46" s="144">
        <f ca="1">'7.T_SON'!$AR$59</f>
        <v>0</v>
      </c>
      <c r="L46" s="144">
        <f ca="1">'8.M_HUONG'!$AR$59</f>
        <v>0</v>
      </c>
      <c r="M46" s="144">
        <f ca="1">'9.M_DAN'!$AR$59</f>
        <v>0</v>
      </c>
      <c r="N46" s="144">
        <f ca="1">'10.M_KHUONG'!$AR$59</f>
        <v>0</v>
      </c>
      <c r="O46" s="144">
        <f ca="1">'11.P_LUU'!$AR$59</f>
        <v>0</v>
      </c>
      <c r="P46" s="144">
        <f ca="1">'12.T_THANH'!$AR$59</f>
        <v>0</v>
      </c>
      <c r="Q46" s="144">
        <f ca="1">'13.Y_THUAN'!$AR$59</f>
        <v>0</v>
      </c>
      <c r="R46" s="144">
        <f ca="1">'14.BA_XA'!$AR$59</f>
        <v>0</v>
      </c>
      <c r="S46" s="144">
        <f ca="1">'15.Y_LAM'!$AR$59</f>
        <v>0</v>
      </c>
      <c r="T46" s="144">
        <f ca="1">'16.Y_PHU'!$AR$59</f>
        <v>0</v>
      </c>
      <c r="U46" s="144">
        <f ca="1">'17.D_NINH'!$AR$59</f>
        <v>0</v>
      </c>
      <c r="V46" s="144">
        <f ca="1">'18.H_DUC'!$AR$59</f>
        <v>0</v>
      </c>
    </row>
    <row r="47" spans="1:22" ht="18" customHeight="1">
      <c r="A47" s="229" t="s">
        <v>444</v>
      </c>
      <c r="B47" s="230" t="s">
        <v>445</v>
      </c>
      <c r="C47" s="229" t="s">
        <v>342</v>
      </c>
      <c r="D47" s="144">
        <f t="shared" si="5"/>
        <v>0</v>
      </c>
      <c r="E47" s="144">
        <f ca="1">'1.TT_TYEN'!$AS$59</f>
        <v>0</v>
      </c>
      <c r="F47" s="144">
        <f ca="1">'2.N_MUC'!$AS$59</f>
        <v>0</v>
      </c>
      <c r="G47" s="144">
        <f ca="1">'3.B_COC'!$AS$59</f>
        <v>0</v>
      </c>
      <c r="H47" s="144">
        <f ca="1">'4.T_LONG'!$AS$59</f>
        <v>0</v>
      </c>
      <c r="I47" s="144">
        <f ca="1">'5.BI_XA'!$AS$59</f>
        <v>0</v>
      </c>
      <c r="J47" s="144">
        <f ca="1">'6.T_HOA'!$AS$59</f>
        <v>0</v>
      </c>
      <c r="K47" s="144">
        <f ca="1">'7.T_SON'!$AS$59</f>
        <v>0</v>
      </c>
      <c r="L47" s="144">
        <f ca="1">'8.M_HUONG'!$AS$59</f>
        <v>0</v>
      </c>
      <c r="M47" s="144">
        <f ca="1">'9.M_DAN'!$AS$59</f>
        <v>0</v>
      </c>
      <c r="N47" s="144">
        <f ca="1">'10.M_KHUONG'!$AS$59</f>
        <v>0</v>
      </c>
      <c r="O47" s="144">
        <f ca="1">'11.P_LUU'!$AS$59</f>
        <v>0</v>
      </c>
      <c r="P47" s="144">
        <f ca="1">'12.T_THANH'!$AS$59</f>
        <v>0</v>
      </c>
      <c r="Q47" s="144">
        <f ca="1">'13.Y_THUAN'!$AS$59</f>
        <v>0</v>
      </c>
      <c r="R47" s="144">
        <f ca="1">'14.BA_XA'!$AS$59</f>
        <v>0</v>
      </c>
      <c r="S47" s="144">
        <f ca="1">'15.Y_LAM'!$AS$59</f>
        <v>0</v>
      </c>
      <c r="T47" s="144">
        <f ca="1">'16.Y_PHU'!$AS$59</f>
        <v>0</v>
      </c>
      <c r="U47" s="144">
        <f ca="1">'17.D_NINH'!$AS$59</f>
        <v>0</v>
      </c>
      <c r="V47" s="144">
        <f ca="1">'18.H_DUC'!$AS$59</f>
        <v>0</v>
      </c>
    </row>
    <row r="48" spans="1:22" ht="18" customHeight="1">
      <c r="A48" s="229" t="s">
        <v>446</v>
      </c>
      <c r="B48" s="230" t="s">
        <v>447</v>
      </c>
      <c r="C48" s="229" t="s">
        <v>343</v>
      </c>
      <c r="D48" s="144">
        <f t="shared" si="5"/>
        <v>0</v>
      </c>
      <c r="E48" s="144">
        <f ca="1">'1.TT_TYEN'!$AT$59</f>
        <v>0</v>
      </c>
      <c r="F48" s="144">
        <f ca="1">'2.N_MUC'!$AT$59</f>
        <v>0</v>
      </c>
      <c r="G48" s="144">
        <f ca="1">'3.B_COC'!$AT$59</f>
        <v>0</v>
      </c>
      <c r="H48" s="144">
        <f ca="1">'4.T_LONG'!$AT$59</f>
        <v>0</v>
      </c>
      <c r="I48" s="144">
        <f ca="1">'5.BI_XA'!$AT$59</f>
        <v>0</v>
      </c>
      <c r="J48" s="144">
        <f ca="1">'6.T_HOA'!$AT$59</f>
        <v>0</v>
      </c>
      <c r="K48" s="144">
        <f ca="1">'7.T_SON'!$AT$59</f>
        <v>0</v>
      </c>
      <c r="L48" s="144">
        <f ca="1">'8.M_HUONG'!$AT$59</f>
        <v>0</v>
      </c>
      <c r="M48" s="144">
        <f ca="1">'9.M_DAN'!$AT$59</f>
        <v>0</v>
      </c>
      <c r="N48" s="144">
        <f ca="1">'10.M_KHUONG'!$AT$59</f>
        <v>0</v>
      </c>
      <c r="O48" s="144">
        <f ca="1">'11.P_LUU'!$AT$59</f>
        <v>0</v>
      </c>
      <c r="P48" s="144">
        <f ca="1">'12.T_THANH'!$AT$59</f>
        <v>0</v>
      </c>
      <c r="Q48" s="144">
        <f ca="1">'13.Y_THUAN'!$AT$59</f>
        <v>0</v>
      </c>
      <c r="R48" s="144">
        <f ca="1">'14.BA_XA'!$AT$59</f>
        <v>0</v>
      </c>
      <c r="S48" s="144">
        <f ca="1">'15.Y_LAM'!$AT$59</f>
        <v>0</v>
      </c>
      <c r="T48" s="144">
        <f ca="1">'16.Y_PHU'!$AT$59</f>
        <v>0</v>
      </c>
      <c r="U48" s="144">
        <f ca="1">'17.D_NINH'!$AT$59</f>
        <v>0</v>
      </c>
      <c r="V48" s="144">
        <f ca="1">'18.H_DUC'!$AT$59</f>
        <v>0</v>
      </c>
    </row>
    <row r="49" spans="1:22" ht="18" customHeight="1">
      <c r="A49" s="229" t="s">
        <v>448</v>
      </c>
      <c r="B49" s="128" t="s">
        <v>1167</v>
      </c>
      <c r="C49" s="146" t="s">
        <v>344</v>
      </c>
      <c r="D49" s="144">
        <f t="shared" si="5"/>
        <v>0</v>
      </c>
      <c r="E49" s="144">
        <f ca="1">'1.TT_TYEN'!$AU$59</f>
        <v>0</v>
      </c>
      <c r="F49" s="144">
        <f ca="1">'2.N_MUC'!$AU$59</f>
        <v>0</v>
      </c>
      <c r="G49" s="144">
        <f ca="1">'3.B_COC'!$AU$59</f>
        <v>0</v>
      </c>
      <c r="H49" s="144">
        <f ca="1">'4.T_LONG'!$AU$59</f>
        <v>0</v>
      </c>
      <c r="I49" s="144">
        <f ca="1">'5.BI_XA'!$AU$59</f>
        <v>0</v>
      </c>
      <c r="J49" s="144">
        <f ca="1">'6.T_HOA'!$AU$59</f>
        <v>0</v>
      </c>
      <c r="K49" s="144">
        <f ca="1">'7.T_SON'!$AU$59</f>
        <v>0</v>
      </c>
      <c r="L49" s="144">
        <f ca="1">'8.M_HUONG'!$AU$59</f>
        <v>0</v>
      </c>
      <c r="M49" s="144">
        <f ca="1">'9.M_DAN'!$AU$59</f>
        <v>0</v>
      </c>
      <c r="N49" s="144">
        <f ca="1">'10.M_KHUONG'!$AU$59</f>
        <v>0</v>
      </c>
      <c r="O49" s="144">
        <f ca="1">'11.P_LUU'!$AU$59</f>
        <v>0</v>
      </c>
      <c r="P49" s="144">
        <f ca="1">'12.T_THANH'!$AU$59</f>
        <v>0</v>
      </c>
      <c r="Q49" s="144">
        <f ca="1">'13.Y_THUAN'!$AU$59</f>
        <v>0</v>
      </c>
      <c r="R49" s="144">
        <f ca="1">'14.BA_XA'!$AU$59</f>
        <v>0</v>
      </c>
      <c r="S49" s="144">
        <f ca="1">'15.Y_LAM'!$AU$59</f>
        <v>0</v>
      </c>
      <c r="T49" s="144">
        <f ca="1">'16.Y_PHU'!$AU$59</f>
        <v>0</v>
      </c>
      <c r="U49" s="144">
        <f ca="1">'17.D_NINH'!$AU$59</f>
        <v>0</v>
      </c>
      <c r="V49" s="144">
        <f ca="1">'18.H_DUC'!$AU$59</f>
        <v>0</v>
      </c>
    </row>
    <row r="50" spans="1:22" ht="18" customHeight="1">
      <c r="A50" s="229" t="s">
        <v>450</v>
      </c>
      <c r="B50" s="230" t="s">
        <v>1166</v>
      </c>
      <c r="C50" s="229" t="s">
        <v>345</v>
      </c>
      <c r="D50" s="144">
        <f t="shared" si="5"/>
        <v>0</v>
      </c>
      <c r="E50" s="144">
        <f ca="1">'1.TT_TYEN'!$AV$59</f>
        <v>0</v>
      </c>
      <c r="F50" s="144">
        <f ca="1">'2.N_MUC'!$AV$59</f>
        <v>0</v>
      </c>
      <c r="G50" s="144">
        <f ca="1">'3.B_COC'!$AV$59</f>
        <v>0</v>
      </c>
      <c r="H50" s="144">
        <f ca="1">'4.T_LONG'!$AV$59</f>
        <v>0</v>
      </c>
      <c r="I50" s="144">
        <f ca="1">'5.BI_XA'!$AV$59</f>
        <v>0</v>
      </c>
      <c r="J50" s="144">
        <f ca="1">'6.T_HOA'!$AV$59</f>
        <v>0</v>
      </c>
      <c r="K50" s="144">
        <f ca="1">'7.T_SON'!$AV$59</f>
        <v>0</v>
      </c>
      <c r="L50" s="144">
        <f ca="1">'8.M_HUONG'!$AV$59</f>
        <v>0</v>
      </c>
      <c r="M50" s="144">
        <f ca="1">'9.M_DAN'!$AV$59</f>
        <v>0</v>
      </c>
      <c r="N50" s="144">
        <f ca="1">'10.M_KHUONG'!$AV$59</f>
        <v>0</v>
      </c>
      <c r="O50" s="144">
        <f ca="1">'11.P_LUU'!$AV$59</f>
        <v>0</v>
      </c>
      <c r="P50" s="144">
        <f ca="1">'12.T_THANH'!$AV$59</f>
        <v>0</v>
      </c>
      <c r="Q50" s="144">
        <f ca="1">'13.Y_THUAN'!$AV$59</f>
        <v>0</v>
      </c>
      <c r="R50" s="144">
        <f ca="1">'14.BA_XA'!$AV$59</f>
        <v>0</v>
      </c>
      <c r="S50" s="144">
        <f ca="1">'15.Y_LAM'!$AV$59</f>
        <v>0</v>
      </c>
      <c r="T50" s="144">
        <f ca="1">'16.Y_PHU'!$AV$59</f>
        <v>0</v>
      </c>
      <c r="U50" s="144">
        <f ca="1">'17.D_NINH'!$AV$59</f>
        <v>0</v>
      </c>
      <c r="V50" s="144">
        <f ca="1">'18.H_DUC'!$AV$59</f>
        <v>0</v>
      </c>
    </row>
    <row r="51" spans="1:22" s="143" customFormat="1" ht="18" customHeight="1">
      <c r="A51" s="229" t="s">
        <v>452</v>
      </c>
      <c r="B51" s="230" t="s">
        <v>453</v>
      </c>
      <c r="C51" s="229" t="s">
        <v>346</v>
      </c>
      <c r="D51" s="144">
        <f t="shared" si="5"/>
        <v>0</v>
      </c>
      <c r="E51" s="144">
        <f ca="1">'1.TT_TYEN'!$AW$59</f>
        <v>0</v>
      </c>
      <c r="F51" s="144">
        <f ca="1">'2.N_MUC'!$AW$59</f>
        <v>0</v>
      </c>
      <c r="G51" s="144">
        <f ca="1">'3.B_COC'!$AW$59</f>
        <v>0</v>
      </c>
      <c r="H51" s="144">
        <f ca="1">'4.T_LONG'!$AW$59</f>
        <v>0</v>
      </c>
      <c r="I51" s="144">
        <f ca="1">'5.BI_XA'!$AW$59</f>
        <v>0</v>
      </c>
      <c r="J51" s="144">
        <f ca="1">'6.T_HOA'!$AW$59</f>
        <v>0</v>
      </c>
      <c r="K51" s="144">
        <f ca="1">'7.T_SON'!$AW$59</f>
        <v>0</v>
      </c>
      <c r="L51" s="144">
        <f ca="1">'8.M_HUONG'!$AW$59</f>
        <v>0</v>
      </c>
      <c r="M51" s="144">
        <f ca="1">'9.M_DAN'!$AW$59</f>
        <v>0</v>
      </c>
      <c r="N51" s="144">
        <f ca="1">'10.M_KHUONG'!$AW$59</f>
        <v>0</v>
      </c>
      <c r="O51" s="144">
        <f ca="1">'11.P_LUU'!$AW$59</f>
        <v>0</v>
      </c>
      <c r="P51" s="144">
        <f ca="1">'12.T_THANH'!$AW$59</f>
        <v>0</v>
      </c>
      <c r="Q51" s="144">
        <f ca="1">'13.Y_THUAN'!$AW$59</f>
        <v>0</v>
      </c>
      <c r="R51" s="144">
        <f ca="1">'14.BA_XA'!$AW$59</f>
        <v>0</v>
      </c>
      <c r="S51" s="144">
        <f ca="1">'15.Y_LAM'!$AW$59</f>
        <v>0</v>
      </c>
      <c r="T51" s="144">
        <f ca="1">'16.Y_PHU'!$AW$59</f>
        <v>0</v>
      </c>
      <c r="U51" s="144">
        <f ca="1">'17.D_NINH'!$AW$59</f>
        <v>0</v>
      </c>
      <c r="V51" s="144">
        <f ca="1">'18.H_DUC'!$AW$59</f>
        <v>0</v>
      </c>
    </row>
    <row r="52" spans="1:22" s="143" customFormat="1" ht="18" customHeight="1">
      <c r="A52" s="229" t="s">
        <v>454</v>
      </c>
      <c r="B52" s="230" t="s">
        <v>455</v>
      </c>
      <c r="C52" s="229" t="s">
        <v>347</v>
      </c>
      <c r="D52" s="144">
        <f t="shared" si="5"/>
        <v>0</v>
      </c>
      <c r="E52" s="144">
        <f ca="1">'1.TT_TYEN'!$AX$59</f>
        <v>0</v>
      </c>
      <c r="F52" s="144">
        <f ca="1">'2.N_MUC'!$AX$59</f>
        <v>0</v>
      </c>
      <c r="G52" s="144">
        <f ca="1">'3.B_COC'!$AX$59</f>
        <v>0</v>
      </c>
      <c r="H52" s="144">
        <f ca="1">'4.T_LONG'!$AX$59</f>
        <v>0</v>
      </c>
      <c r="I52" s="144">
        <f ca="1">'5.BI_XA'!$AX$59</f>
        <v>0</v>
      </c>
      <c r="J52" s="144">
        <f ca="1">'6.T_HOA'!$AX$59</f>
        <v>0</v>
      </c>
      <c r="K52" s="144">
        <f ca="1">'7.T_SON'!$AX$59</f>
        <v>0</v>
      </c>
      <c r="L52" s="144">
        <f ca="1">'8.M_HUONG'!$AX$59</f>
        <v>0</v>
      </c>
      <c r="M52" s="144">
        <f ca="1">'9.M_DAN'!$AX$59</f>
        <v>0</v>
      </c>
      <c r="N52" s="144">
        <f ca="1">'10.M_KHUONG'!$AX$59</f>
        <v>0</v>
      </c>
      <c r="O52" s="144">
        <f ca="1">'11.P_LUU'!$AX$59</f>
        <v>0</v>
      </c>
      <c r="P52" s="144">
        <f ca="1">'12.T_THANH'!$AX$59</f>
        <v>0</v>
      </c>
      <c r="Q52" s="144">
        <f ca="1">'13.Y_THUAN'!$AX$59</f>
        <v>0</v>
      </c>
      <c r="R52" s="144">
        <f ca="1">'14.BA_XA'!$AX$59</f>
        <v>0</v>
      </c>
      <c r="S52" s="144">
        <f ca="1">'15.Y_LAM'!$AX$59</f>
        <v>0</v>
      </c>
      <c r="T52" s="144">
        <f ca="1">'16.Y_PHU'!$AX$59</f>
        <v>0</v>
      </c>
      <c r="U52" s="144">
        <f ca="1">'17.D_NINH'!$AX$59</f>
        <v>0</v>
      </c>
      <c r="V52" s="144">
        <f ca="1">'18.H_DUC'!$AX$59</f>
        <v>0</v>
      </c>
    </row>
    <row r="53" spans="1:22" s="143" customFormat="1" ht="18" customHeight="1">
      <c r="A53" s="229" t="s">
        <v>456</v>
      </c>
      <c r="B53" s="230" t="s">
        <v>457</v>
      </c>
      <c r="C53" s="229" t="s">
        <v>348</v>
      </c>
      <c r="D53" s="144">
        <f t="shared" si="5"/>
        <v>0</v>
      </c>
      <c r="E53" s="144">
        <f ca="1">'1.TT_TYEN'!$AY$59</f>
        <v>0</v>
      </c>
      <c r="F53" s="144">
        <f ca="1">'2.N_MUC'!$AY$59</f>
        <v>0</v>
      </c>
      <c r="G53" s="144">
        <f ca="1">'3.B_COC'!$AY$59</f>
        <v>0</v>
      </c>
      <c r="H53" s="144">
        <f ca="1">'4.T_LONG'!$AY$59</f>
        <v>0</v>
      </c>
      <c r="I53" s="144">
        <f ca="1">'5.BI_XA'!$AY$59</f>
        <v>0</v>
      </c>
      <c r="J53" s="144">
        <f ca="1">'6.T_HOA'!$AY$59</f>
        <v>0</v>
      </c>
      <c r="K53" s="144">
        <f ca="1">'7.T_SON'!$AY$59</f>
        <v>0</v>
      </c>
      <c r="L53" s="144">
        <f ca="1">'8.M_HUONG'!$AY$59</f>
        <v>0</v>
      </c>
      <c r="M53" s="144">
        <f ca="1">'9.M_DAN'!$AY$59</f>
        <v>0</v>
      </c>
      <c r="N53" s="144">
        <f ca="1">'10.M_KHUONG'!$AY$59</f>
        <v>0</v>
      </c>
      <c r="O53" s="144">
        <f ca="1">'11.P_LUU'!$AY$59</f>
        <v>0</v>
      </c>
      <c r="P53" s="144">
        <f ca="1">'12.T_THANH'!$AY$59</f>
        <v>0</v>
      </c>
      <c r="Q53" s="144">
        <f ca="1">'13.Y_THUAN'!$AY$59</f>
        <v>0</v>
      </c>
      <c r="R53" s="144">
        <f ca="1">'14.BA_XA'!$AY$59</f>
        <v>0</v>
      </c>
      <c r="S53" s="144">
        <f ca="1">'15.Y_LAM'!$AY$59</f>
        <v>0</v>
      </c>
      <c r="T53" s="144">
        <f ca="1">'16.Y_PHU'!$AY$59</f>
        <v>0</v>
      </c>
      <c r="U53" s="144">
        <f ca="1">'17.D_NINH'!$AY$59</f>
        <v>0</v>
      </c>
      <c r="V53" s="144">
        <f ca="1">'18.H_DUC'!$AY$59</f>
        <v>0</v>
      </c>
    </row>
    <row r="54" spans="1:22" s="143" customFormat="1" ht="18" customHeight="1">
      <c r="A54" s="229" t="s">
        <v>458</v>
      </c>
      <c r="B54" s="230" t="s">
        <v>459</v>
      </c>
      <c r="C54" s="229" t="s">
        <v>349</v>
      </c>
      <c r="D54" s="144">
        <f t="shared" si="5"/>
        <v>0</v>
      </c>
      <c r="E54" s="144">
        <f ca="1">'1.TT_TYEN'!$AZ$59</f>
        <v>0</v>
      </c>
      <c r="F54" s="144">
        <f ca="1">'2.N_MUC'!$AZ$59</f>
        <v>0</v>
      </c>
      <c r="G54" s="144">
        <f ca="1">'3.B_COC'!$AZ$59</f>
        <v>0</v>
      </c>
      <c r="H54" s="144">
        <f ca="1">'4.T_LONG'!$AZ$59</f>
        <v>0</v>
      </c>
      <c r="I54" s="144">
        <f ca="1">'5.BI_XA'!$AZ$59</f>
        <v>0</v>
      </c>
      <c r="J54" s="144">
        <f ca="1">'6.T_HOA'!$AZ$59</f>
        <v>0</v>
      </c>
      <c r="K54" s="144">
        <f ca="1">'7.T_SON'!$AZ$59</f>
        <v>0</v>
      </c>
      <c r="L54" s="144">
        <f ca="1">'8.M_HUONG'!$AZ$59</f>
        <v>0</v>
      </c>
      <c r="M54" s="144">
        <f ca="1">'9.M_DAN'!$AZ$59</f>
        <v>0</v>
      </c>
      <c r="N54" s="144">
        <f ca="1">'10.M_KHUONG'!$AZ$59</f>
        <v>0</v>
      </c>
      <c r="O54" s="144">
        <f ca="1">'11.P_LUU'!$AZ$59</f>
        <v>0</v>
      </c>
      <c r="P54" s="144">
        <f ca="1">'12.T_THANH'!$AZ$59</f>
        <v>0</v>
      </c>
      <c r="Q54" s="144">
        <f ca="1">'13.Y_THUAN'!$AZ$59</f>
        <v>0</v>
      </c>
      <c r="R54" s="144">
        <f ca="1">'14.BA_XA'!$AZ$59</f>
        <v>0</v>
      </c>
      <c r="S54" s="144">
        <f ca="1">'15.Y_LAM'!$AZ$59</f>
        <v>0</v>
      </c>
      <c r="T54" s="144">
        <f ca="1">'16.Y_PHU'!$AZ$59</f>
        <v>0</v>
      </c>
      <c r="U54" s="144">
        <f ca="1">'17.D_NINH'!$AZ$59</f>
        <v>0</v>
      </c>
      <c r="V54" s="144">
        <f ca="1">'18.H_DUC'!$AZ$59</f>
        <v>0</v>
      </c>
    </row>
    <row r="55" spans="1:22" ht="18" customHeight="1">
      <c r="A55" s="229" t="s">
        <v>460</v>
      </c>
      <c r="B55" s="230" t="s">
        <v>461</v>
      </c>
      <c r="C55" s="229" t="s">
        <v>350</v>
      </c>
      <c r="D55" s="144">
        <f t="shared" si="5"/>
        <v>0</v>
      </c>
      <c r="E55" s="144">
        <f ca="1">'1.TT_TYEN'!$BA$59</f>
        <v>0</v>
      </c>
      <c r="F55" s="144">
        <f ca="1">'2.N_MUC'!$BA$59</f>
        <v>0</v>
      </c>
      <c r="G55" s="144">
        <f ca="1">'3.B_COC'!$BA$59</f>
        <v>0</v>
      </c>
      <c r="H55" s="144">
        <f ca="1">'4.T_LONG'!$BA$59</f>
        <v>0</v>
      </c>
      <c r="I55" s="144">
        <f ca="1">'5.BI_XA'!$BA$59</f>
        <v>0</v>
      </c>
      <c r="J55" s="144">
        <f ca="1">'6.T_HOA'!$BA$59</f>
        <v>0</v>
      </c>
      <c r="K55" s="144">
        <f ca="1">'7.T_SON'!$BA$59</f>
        <v>0</v>
      </c>
      <c r="L55" s="144">
        <f ca="1">'8.M_HUONG'!$BA$59</f>
        <v>0</v>
      </c>
      <c r="M55" s="144">
        <f ca="1">'9.M_DAN'!$BA$59</f>
        <v>0</v>
      </c>
      <c r="N55" s="144">
        <f ca="1">'10.M_KHUONG'!$BA$59</f>
        <v>0</v>
      </c>
      <c r="O55" s="144">
        <f ca="1">'11.P_LUU'!$BA$59</f>
        <v>0</v>
      </c>
      <c r="P55" s="144">
        <f ca="1">'12.T_THANH'!$BA$59</f>
        <v>0</v>
      </c>
      <c r="Q55" s="144">
        <f ca="1">'13.Y_THUAN'!$BA$59</f>
        <v>0</v>
      </c>
      <c r="R55" s="144">
        <f ca="1">'14.BA_XA'!$BA$59</f>
        <v>0</v>
      </c>
      <c r="S55" s="144">
        <f ca="1">'15.Y_LAM'!$BA$59</f>
        <v>0</v>
      </c>
      <c r="T55" s="144">
        <f ca="1">'16.Y_PHU'!$BA$59</f>
        <v>0</v>
      </c>
      <c r="U55" s="144">
        <f ca="1">'17.D_NINH'!$BA$59</f>
        <v>0</v>
      </c>
      <c r="V55" s="144">
        <f ca="1">'18.H_DUC'!$BA$59</f>
        <v>0</v>
      </c>
    </row>
    <row r="56" spans="1:22" ht="18" customHeight="1">
      <c r="A56" s="229" t="s">
        <v>462</v>
      </c>
      <c r="B56" s="230" t="s">
        <v>463</v>
      </c>
      <c r="C56" s="229" t="s">
        <v>351</v>
      </c>
      <c r="D56" s="144">
        <f t="shared" si="5"/>
        <v>0</v>
      </c>
      <c r="E56" s="144">
        <f ca="1">'1.TT_TYEN'!$BB$59</f>
        <v>0</v>
      </c>
      <c r="F56" s="144">
        <f ca="1">'2.N_MUC'!$BB$59</f>
        <v>0</v>
      </c>
      <c r="G56" s="144">
        <f ca="1">'3.B_COC'!$BB$59</f>
        <v>0</v>
      </c>
      <c r="H56" s="144">
        <f ca="1">'4.T_LONG'!$BB$59</f>
        <v>0</v>
      </c>
      <c r="I56" s="144">
        <f ca="1">'5.BI_XA'!$BB$59</f>
        <v>0</v>
      </c>
      <c r="J56" s="144">
        <f ca="1">'6.T_HOA'!$BB$59</f>
        <v>0</v>
      </c>
      <c r="K56" s="144">
        <f ca="1">'7.T_SON'!$BB$59</f>
        <v>0</v>
      </c>
      <c r="L56" s="144">
        <f ca="1">'8.M_HUONG'!$BB$59</f>
        <v>0</v>
      </c>
      <c r="M56" s="144">
        <f ca="1">'9.M_DAN'!$BB$59</f>
        <v>0</v>
      </c>
      <c r="N56" s="144">
        <f ca="1">'10.M_KHUONG'!$BB$59</f>
        <v>0</v>
      </c>
      <c r="O56" s="144">
        <f ca="1">'11.P_LUU'!$BB$59</f>
        <v>0</v>
      </c>
      <c r="P56" s="144">
        <f ca="1">'12.T_THANH'!$BB$59</f>
        <v>0</v>
      </c>
      <c r="Q56" s="144">
        <f ca="1">'13.Y_THUAN'!$BB$59</f>
        <v>0</v>
      </c>
      <c r="R56" s="144">
        <f ca="1">'14.BA_XA'!$BB$59</f>
        <v>0</v>
      </c>
      <c r="S56" s="144">
        <f ca="1">'15.Y_LAM'!$BB$59</f>
        <v>0</v>
      </c>
      <c r="T56" s="144">
        <f ca="1">'16.Y_PHU'!$BB$59</f>
        <v>0</v>
      </c>
      <c r="U56" s="144">
        <f ca="1">'17.D_NINH'!$BB$59</f>
        <v>0</v>
      </c>
      <c r="V56" s="144">
        <f ca="1">'18.H_DUC'!$BB$59</f>
        <v>0</v>
      </c>
    </row>
    <row r="59" spans="1:22">
      <c r="D59" s="145"/>
    </row>
    <row r="60" spans="1:22">
      <c r="E60" s="147"/>
      <c r="F60" s="147"/>
      <c r="G60" s="147"/>
      <c r="H60" s="147"/>
      <c r="I60" s="147"/>
      <c r="J60" s="147"/>
      <c r="K60" s="147"/>
      <c r="L60" s="147"/>
      <c r="M60" s="147"/>
      <c r="N60" s="147"/>
      <c r="O60" s="147"/>
      <c r="P60" s="147"/>
      <c r="Q60" s="147"/>
      <c r="R60" s="147"/>
      <c r="S60" s="147"/>
      <c r="T60" s="147"/>
      <c r="U60" s="147"/>
      <c r="V60" s="147"/>
    </row>
  </sheetData>
  <mergeCells count="9">
    <mergeCell ref="E5:V5"/>
    <mergeCell ref="A5:A6"/>
    <mergeCell ref="B5:B6"/>
    <mergeCell ref="C5:C6"/>
    <mergeCell ref="D5:D6"/>
    <mergeCell ref="A1:B1"/>
    <mergeCell ref="B2:V2"/>
    <mergeCell ref="A3:V3"/>
    <mergeCell ref="O4:U4"/>
  </mergeCells>
  <phoneticPr fontId="221" type="noConversion"/>
  <conditionalFormatting sqref="E6:V6">
    <cfRule type="cellIs" dxfId="13" priority="1" stopIfTrue="1" operator="equal">
      <formula>0</formula>
    </cfRule>
    <cfRule type="cellIs" dxfId="12" priority="2" stopIfTrue="1" operator="between">
      <formula>-0.0001</formula>
      <formula>0.0001</formula>
    </cfRule>
  </conditionalFormatting>
  <printOptions horizontalCentered="1"/>
  <pageMargins left="0.87" right="0.48" top="0.28000000000000003" bottom="0.74803149606299213" header="0.2" footer="0.31496062992125984"/>
  <pageSetup paperSize="8" scale="75"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Y93"/>
  <sheetViews>
    <sheetView showZeros="0" zoomScale="73" zoomScaleNormal="73" workbookViewId="0">
      <selection activeCell="G14" sqref="G14"/>
    </sheetView>
  </sheetViews>
  <sheetFormatPr defaultColWidth="8.109375" defaultRowHeight="15.75"/>
  <cols>
    <col min="1" max="1" width="5.5546875" style="82" customWidth="1"/>
    <col min="2" max="2" width="30.77734375" style="82" customWidth="1"/>
    <col min="3" max="3" width="6.44140625" style="82" customWidth="1"/>
    <col min="4" max="4" width="12" style="82" customWidth="1"/>
    <col min="5" max="5" width="8.21875" style="82" customWidth="1"/>
    <col min="6" max="6" width="8.33203125" style="82" customWidth="1"/>
    <col min="7" max="7" width="8" style="82" customWidth="1"/>
    <col min="8" max="8" width="9.21875" style="82" customWidth="1"/>
    <col min="9" max="9" width="8.5546875" style="82" customWidth="1"/>
    <col min="10" max="10" width="8.33203125" style="82" customWidth="1"/>
    <col min="11" max="11" width="8.109375" style="82" customWidth="1"/>
    <col min="12" max="12" width="8.33203125" style="82" customWidth="1"/>
    <col min="13" max="13" width="8.44140625" style="82" customWidth="1"/>
    <col min="14" max="15" width="8.33203125" style="82" customWidth="1"/>
    <col min="16" max="16" width="8.109375" style="82" customWidth="1"/>
    <col min="17" max="18" width="8.77734375" style="82" customWidth="1"/>
    <col min="19" max="19" width="8.88671875" style="82" customWidth="1"/>
    <col min="20" max="20" width="8.6640625" style="82" customWidth="1"/>
    <col min="21" max="22" width="8.5546875" style="82" customWidth="1"/>
    <col min="23" max="23" width="8.109375" style="82"/>
    <col min="24" max="24" width="8.5546875" style="82" bestFit="1" customWidth="1"/>
    <col min="25" max="248" width="8.109375" style="82"/>
    <col min="249" max="249" width="4.5546875" style="82" customWidth="1"/>
    <col min="250" max="250" width="30.77734375" style="82" customWidth="1"/>
    <col min="251" max="251" width="6.44140625" style="82" customWidth="1"/>
    <col min="252" max="252" width="10.109375" style="82" customWidth="1"/>
    <col min="253" max="253" width="8.21875" style="82" customWidth="1"/>
    <col min="254" max="254" width="8.33203125" style="82" customWidth="1"/>
    <col min="255" max="255" width="8" style="82" customWidth="1"/>
    <col min="256" max="16384" width="8.109375" style="82"/>
  </cols>
  <sheetData>
    <row r="1" spans="1:25">
      <c r="A1" s="60" t="s">
        <v>467</v>
      </c>
      <c r="B1" s="61"/>
      <c r="C1" s="61"/>
      <c r="D1" s="61"/>
      <c r="E1" s="61"/>
      <c r="F1" s="61"/>
      <c r="G1" s="61"/>
      <c r="H1" s="61"/>
      <c r="I1" s="61"/>
      <c r="J1" s="61"/>
      <c r="K1" s="61"/>
      <c r="L1" s="61"/>
      <c r="M1" s="61"/>
      <c r="N1" s="61"/>
      <c r="O1" s="61"/>
      <c r="P1" s="61"/>
      <c r="Q1" s="61"/>
      <c r="R1" s="61"/>
      <c r="S1" s="61"/>
      <c r="T1" s="61"/>
      <c r="U1" s="61"/>
      <c r="V1" s="61"/>
    </row>
    <row r="2" spans="1:25" ht="22.15" customHeight="1">
      <c r="B2" s="62"/>
      <c r="C2" s="62"/>
      <c r="D2" s="62"/>
      <c r="E2" s="660" t="s">
        <v>1370</v>
      </c>
      <c r="F2" s="660"/>
      <c r="G2" s="660"/>
      <c r="H2" s="660"/>
      <c r="I2" s="660"/>
      <c r="J2" s="660"/>
      <c r="K2" s="660"/>
      <c r="L2" s="660"/>
      <c r="M2" s="660"/>
      <c r="N2" s="660"/>
      <c r="O2" s="660"/>
      <c r="P2" s="660"/>
      <c r="Q2" s="660"/>
      <c r="R2" s="660"/>
      <c r="S2" s="660"/>
      <c r="T2" s="660"/>
      <c r="U2" s="660"/>
      <c r="V2" s="660"/>
      <c r="W2" s="62"/>
      <c r="X2" s="62"/>
    </row>
    <row r="3" spans="1:25" ht="18.600000000000001" customHeight="1">
      <c r="B3" s="62"/>
      <c r="C3" s="62"/>
      <c r="D3" s="62"/>
      <c r="E3" s="254"/>
      <c r="F3" s="254"/>
      <c r="G3" s="254"/>
      <c r="H3" s="254"/>
      <c r="I3" s="254"/>
      <c r="J3" s="254"/>
      <c r="K3" s="254"/>
      <c r="L3" s="254"/>
      <c r="M3" s="254"/>
      <c r="N3" s="254"/>
      <c r="O3" s="254"/>
      <c r="P3" s="254"/>
      <c r="Q3" s="254"/>
      <c r="R3" s="254"/>
      <c r="S3" s="254"/>
      <c r="T3" s="254"/>
      <c r="U3" s="661" t="s">
        <v>296</v>
      </c>
      <c r="V3" s="661"/>
      <c r="W3" s="62"/>
      <c r="X3" s="62"/>
    </row>
    <row r="4" spans="1:25" ht="18.75" customHeight="1">
      <c r="A4" s="651" t="s">
        <v>468</v>
      </c>
      <c r="B4" s="651" t="s">
        <v>298</v>
      </c>
      <c r="C4" s="651" t="s">
        <v>299</v>
      </c>
      <c r="D4" s="653" t="s">
        <v>469</v>
      </c>
      <c r="E4" s="655" t="s">
        <v>470</v>
      </c>
      <c r="F4" s="656"/>
      <c r="G4" s="656"/>
      <c r="H4" s="656"/>
      <c r="I4" s="656"/>
      <c r="J4" s="656"/>
      <c r="K4" s="656"/>
      <c r="L4" s="656"/>
      <c r="M4" s="656"/>
      <c r="N4" s="656"/>
      <c r="O4" s="656"/>
      <c r="P4" s="656"/>
      <c r="Q4" s="656"/>
      <c r="R4" s="656"/>
      <c r="S4" s="656"/>
      <c r="T4" s="656"/>
      <c r="U4" s="656"/>
      <c r="V4" s="657"/>
      <c r="W4" s="62"/>
      <c r="X4" s="62"/>
    </row>
    <row r="5" spans="1:25" ht="54" customHeight="1">
      <c r="A5" s="652"/>
      <c r="B5" s="652"/>
      <c r="C5" s="652"/>
      <c r="D5" s="654"/>
      <c r="E5" s="93" t="s">
        <v>1793</v>
      </c>
      <c r="F5" s="93" t="s">
        <v>1794</v>
      </c>
      <c r="G5" s="93" t="s">
        <v>1795</v>
      </c>
      <c r="H5" s="93" t="s">
        <v>1796</v>
      </c>
      <c r="I5" s="93" t="s">
        <v>1797</v>
      </c>
      <c r="J5" s="93" t="s">
        <v>1798</v>
      </c>
      <c r="K5" s="93" t="s">
        <v>1799</v>
      </c>
      <c r="L5" s="93" t="s">
        <v>1800</v>
      </c>
      <c r="M5" s="93" t="s">
        <v>1801</v>
      </c>
      <c r="N5" s="93" t="s">
        <v>153</v>
      </c>
      <c r="O5" s="93" t="s">
        <v>154</v>
      </c>
      <c r="P5" s="93" t="s">
        <v>155</v>
      </c>
      <c r="Q5" s="93" t="s">
        <v>156</v>
      </c>
      <c r="R5" s="93" t="s">
        <v>157</v>
      </c>
      <c r="S5" s="93" t="s">
        <v>158</v>
      </c>
      <c r="T5" s="93" t="s">
        <v>159</v>
      </c>
      <c r="U5" s="93" t="s">
        <v>160</v>
      </c>
      <c r="V5" s="93" t="s">
        <v>161</v>
      </c>
    </row>
    <row r="6" spans="1:25" ht="27" customHeight="1">
      <c r="A6" s="67">
        <v>-1</v>
      </c>
      <c r="B6" s="67">
        <v>-2</v>
      </c>
      <c r="C6" s="67">
        <v>-3</v>
      </c>
      <c r="D6" s="67" t="s">
        <v>471</v>
      </c>
      <c r="E6" s="67">
        <v>-5</v>
      </c>
      <c r="F6" s="67">
        <v>-6</v>
      </c>
      <c r="G6" s="67">
        <v>-7</v>
      </c>
      <c r="H6" s="67">
        <v>-8</v>
      </c>
      <c r="I6" s="67">
        <v>-9</v>
      </c>
      <c r="J6" s="67">
        <v>-10</v>
      </c>
      <c r="K6" s="67">
        <v>-11</v>
      </c>
      <c r="L6" s="67">
        <v>-12</v>
      </c>
      <c r="M6" s="67">
        <v>-13</v>
      </c>
      <c r="N6" s="67">
        <v>-14</v>
      </c>
      <c r="O6" s="67">
        <v>-15</v>
      </c>
      <c r="P6" s="67">
        <v>-16</v>
      </c>
      <c r="Q6" s="67">
        <v>-17</v>
      </c>
      <c r="R6" s="67">
        <v>-18</v>
      </c>
      <c r="S6" s="67">
        <v>-19</v>
      </c>
      <c r="T6" s="67">
        <v>-20</v>
      </c>
      <c r="U6" s="67">
        <v>-21</v>
      </c>
      <c r="V6" s="67">
        <v>-22</v>
      </c>
    </row>
    <row r="7" spans="1:25" s="84" customFormat="1">
      <c r="A7" s="68"/>
      <c r="B7" s="68" t="s">
        <v>472</v>
      </c>
      <c r="C7" s="68"/>
      <c r="D7" s="299">
        <f t="shared" ref="D7:V7" si="0">SUM(D8,D18,D56)</f>
        <v>90054.590000000011</v>
      </c>
      <c r="E7" s="299">
        <f t="shared" si="0"/>
        <v>3277.41</v>
      </c>
      <c r="F7" s="299">
        <f t="shared" si="0"/>
        <v>1427.87</v>
      </c>
      <c r="G7" s="299">
        <f t="shared" si="0"/>
        <v>2857.0100000000007</v>
      </c>
      <c r="H7" s="299">
        <f t="shared" si="0"/>
        <v>5288.26</v>
      </c>
      <c r="I7" s="299">
        <f t="shared" si="0"/>
        <v>2676.75</v>
      </c>
      <c r="J7" s="299">
        <f t="shared" si="0"/>
        <v>3399.78</v>
      </c>
      <c r="K7" s="299">
        <f t="shared" si="0"/>
        <v>4065.85</v>
      </c>
      <c r="L7" s="299">
        <f t="shared" si="0"/>
        <v>6439.83</v>
      </c>
      <c r="M7" s="299">
        <f t="shared" si="0"/>
        <v>3180.5999999999995</v>
      </c>
      <c r="N7" s="299">
        <f t="shared" si="0"/>
        <v>2874.06</v>
      </c>
      <c r="O7" s="299">
        <f t="shared" si="0"/>
        <v>8863.81</v>
      </c>
      <c r="P7" s="299">
        <f t="shared" si="0"/>
        <v>5056.82</v>
      </c>
      <c r="Q7" s="299">
        <f t="shared" si="0"/>
        <v>7495.8399999999992</v>
      </c>
      <c r="R7" s="299">
        <f t="shared" si="0"/>
        <v>2370.69</v>
      </c>
      <c r="S7" s="299">
        <f t="shared" si="0"/>
        <v>12904.75</v>
      </c>
      <c r="T7" s="299">
        <f t="shared" si="0"/>
        <v>9352.44</v>
      </c>
      <c r="U7" s="299">
        <f t="shared" si="0"/>
        <v>2160.2700000000004</v>
      </c>
      <c r="V7" s="299">
        <f t="shared" si="0"/>
        <v>6362.55</v>
      </c>
      <c r="X7" s="85"/>
      <c r="Y7" s="86"/>
    </row>
    <row r="8" spans="1:25" s="84" customFormat="1">
      <c r="A8" s="69">
        <v>1</v>
      </c>
      <c r="B8" s="577" t="s">
        <v>473</v>
      </c>
      <c r="C8" s="270" t="s">
        <v>302</v>
      </c>
      <c r="D8" s="299">
        <f>SUM(D9,D11:D17)</f>
        <v>84888.72</v>
      </c>
      <c r="E8" s="299">
        <f t="shared" ref="E8:V8" si="1">SUM(E9,E11:E17)</f>
        <v>2981.5399999999995</v>
      </c>
      <c r="F8" s="299">
        <f t="shared" si="1"/>
        <v>1301.95</v>
      </c>
      <c r="G8" s="299">
        <f t="shared" si="1"/>
        <v>2743.3400000000006</v>
      </c>
      <c r="H8" s="299">
        <f t="shared" si="1"/>
        <v>5027.21</v>
      </c>
      <c r="I8" s="299">
        <f t="shared" si="1"/>
        <v>2431.7400000000002</v>
      </c>
      <c r="J8" s="299">
        <f t="shared" si="1"/>
        <v>3013.17</v>
      </c>
      <c r="K8" s="299">
        <f t="shared" si="1"/>
        <v>3687.2599999999998</v>
      </c>
      <c r="L8" s="299">
        <f t="shared" si="1"/>
        <v>6223.03</v>
      </c>
      <c r="M8" s="299">
        <f t="shared" si="1"/>
        <v>2999.2699999999995</v>
      </c>
      <c r="N8" s="299">
        <f t="shared" si="1"/>
        <v>2673.6899999999996</v>
      </c>
      <c r="O8" s="299">
        <f t="shared" si="1"/>
        <v>8574.8799999999992</v>
      </c>
      <c r="P8" s="299">
        <f t="shared" si="1"/>
        <v>4520.5899999999992</v>
      </c>
      <c r="Q8" s="299">
        <f t="shared" si="1"/>
        <v>7202.5899999999992</v>
      </c>
      <c r="R8" s="299">
        <f t="shared" si="1"/>
        <v>2196.5</v>
      </c>
      <c r="S8" s="299">
        <f t="shared" si="1"/>
        <v>12662.87</v>
      </c>
      <c r="T8" s="299">
        <f t="shared" si="1"/>
        <v>8763.4599999999991</v>
      </c>
      <c r="U8" s="299">
        <f t="shared" si="1"/>
        <v>1898.7000000000003</v>
      </c>
      <c r="V8" s="299">
        <f t="shared" si="1"/>
        <v>5986.93</v>
      </c>
      <c r="X8" s="85"/>
      <c r="Y8" s="86"/>
    </row>
    <row r="9" spans="1:25">
      <c r="A9" s="70" t="s">
        <v>367</v>
      </c>
      <c r="B9" s="576" t="s">
        <v>474</v>
      </c>
      <c r="C9" s="72" t="s">
        <v>303</v>
      </c>
      <c r="D9" s="300">
        <f t="shared" ref="D9:D17" si="2">SUM(E9:V9)</f>
        <v>3836.3400000000006</v>
      </c>
      <c r="E9" s="300">
        <f ca="1">'1.TT_TYEN'!$D10</f>
        <v>149.47</v>
      </c>
      <c r="F9" s="300">
        <f ca="1">'2.N_MUC'!$D10</f>
        <v>182.74</v>
      </c>
      <c r="G9" s="300">
        <f ca="1">'3.B_COC'!$D10</f>
        <v>151.43</v>
      </c>
      <c r="H9" s="300">
        <f ca="1">'4.T_LONG'!$D10</f>
        <v>269.10000000000002</v>
      </c>
      <c r="I9" s="300">
        <f ca="1">'5.BI_XA'!$D10</f>
        <v>192.75</v>
      </c>
      <c r="J9" s="300">
        <f ca="1">'6.T_HOA'!$D10</f>
        <v>234.86</v>
      </c>
      <c r="K9" s="300">
        <f ca="1">'7.T_SON'!$D10</f>
        <v>281.24</v>
      </c>
      <c r="L9" s="300">
        <f ca="1">'8.M_HUONG'!$D10</f>
        <v>381.14000000000004</v>
      </c>
      <c r="M9" s="300">
        <f ca="1">'9.M_DAN'!$D10</f>
        <v>141.76</v>
      </c>
      <c r="N9" s="300">
        <f ca="1">'10.M_KHUONG'!$D10</f>
        <v>89.96</v>
      </c>
      <c r="O9" s="300">
        <f ca="1">'11.P_LUU'!$D10</f>
        <v>339.01</v>
      </c>
      <c r="P9" s="300">
        <f ca="1">'12.T_THANH'!$D10</f>
        <v>219.01</v>
      </c>
      <c r="Q9" s="300">
        <f ca="1">'13.Y_THUAN'!$D10</f>
        <v>171.82</v>
      </c>
      <c r="R9" s="300">
        <f ca="1">'14.BA_XA'!$D10</f>
        <v>123.84</v>
      </c>
      <c r="S9" s="300">
        <f ca="1">'15.Y_LAM'!$D10</f>
        <v>89.53</v>
      </c>
      <c r="T9" s="300">
        <f ca="1">'16.Y_PHU'!$D10</f>
        <v>213.54000000000002</v>
      </c>
      <c r="U9" s="300">
        <f ca="1">'17.D_NINH'!$D10</f>
        <v>282.24</v>
      </c>
      <c r="V9" s="300">
        <f ca="1">'18.H_DUC'!$D10</f>
        <v>322.89999999999998</v>
      </c>
      <c r="X9" s="87"/>
      <c r="Y9" s="88"/>
    </row>
    <row r="10" spans="1:25" s="261" customFormat="1">
      <c r="A10" s="260"/>
      <c r="B10" s="578" t="s">
        <v>508</v>
      </c>
      <c r="C10" s="222" t="s">
        <v>304</v>
      </c>
      <c r="D10" s="558">
        <f t="shared" si="2"/>
        <v>3145.13</v>
      </c>
      <c r="E10" s="558">
        <f ca="1">'1.TT_TYEN'!$D11</f>
        <v>146.6</v>
      </c>
      <c r="F10" s="558">
        <f ca="1">'2.N_MUC'!$D11</f>
        <v>153.6</v>
      </c>
      <c r="G10" s="558">
        <f ca="1">'3.B_COC'!$D11</f>
        <v>118.07</v>
      </c>
      <c r="H10" s="558">
        <f ca="1">'4.T_LONG'!$D11</f>
        <v>203.47</v>
      </c>
      <c r="I10" s="558">
        <f ca="1">'5.BI_XA'!$D11</f>
        <v>143.43</v>
      </c>
      <c r="J10" s="558">
        <f ca="1">'6.T_HOA'!$D11</f>
        <v>145.1</v>
      </c>
      <c r="K10" s="558">
        <f ca="1">'7.T_SON'!$D11</f>
        <v>265.04000000000002</v>
      </c>
      <c r="L10" s="558">
        <f ca="1">'8.M_HUONG'!$D11</f>
        <v>367.72</v>
      </c>
      <c r="M10" s="558">
        <f ca="1">'9.M_DAN'!$D11</f>
        <v>124.36</v>
      </c>
      <c r="N10" s="558">
        <f ca="1">'10.M_KHUONG'!$D11</f>
        <v>76.239999999999995</v>
      </c>
      <c r="O10" s="558">
        <f ca="1">'11.P_LUU'!$D11</f>
        <v>296.81</v>
      </c>
      <c r="P10" s="558">
        <f ca="1">'12.T_THANH'!$D11</f>
        <v>194.85</v>
      </c>
      <c r="Q10" s="558">
        <f ca="1">'13.Y_THUAN'!$D11</f>
        <v>108.71</v>
      </c>
      <c r="R10" s="558">
        <f ca="1">'14.BA_XA'!$D11</f>
        <v>89.56</v>
      </c>
      <c r="S10" s="558">
        <f ca="1">'15.Y_LAM'!$D11</f>
        <v>83.87</v>
      </c>
      <c r="T10" s="558">
        <f ca="1">'16.Y_PHU'!$D11</f>
        <v>177.65</v>
      </c>
      <c r="U10" s="558">
        <f ca="1">'17.D_NINH'!$D11</f>
        <v>173.54</v>
      </c>
      <c r="V10" s="558">
        <f ca="1">'18.H_DUC'!$D11</f>
        <v>276.51</v>
      </c>
      <c r="X10" s="262"/>
      <c r="Y10" s="263"/>
    </row>
    <row r="11" spans="1:25">
      <c r="A11" s="70" t="s">
        <v>375</v>
      </c>
      <c r="B11" s="576" t="s">
        <v>476</v>
      </c>
      <c r="C11" s="72" t="s">
        <v>307</v>
      </c>
      <c r="D11" s="300">
        <f t="shared" si="2"/>
        <v>3224.99</v>
      </c>
      <c r="E11" s="300">
        <f ca="1">'1.TT_TYEN'!$D14</f>
        <v>40.93</v>
      </c>
      <c r="F11" s="300">
        <f ca="1">'2.N_MUC'!$D14</f>
        <v>58.02</v>
      </c>
      <c r="G11" s="300">
        <f ca="1">'3.B_COC'!$D14</f>
        <v>60.03</v>
      </c>
      <c r="H11" s="300">
        <f ca="1">'4.T_LONG'!$D14</f>
        <v>90.6</v>
      </c>
      <c r="I11" s="300">
        <f ca="1">'5.BI_XA'!$D14</f>
        <v>364.08</v>
      </c>
      <c r="J11" s="300">
        <f ca="1">'6.T_HOA'!$D14</f>
        <v>230.77</v>
      </c>
      <c r="K11" s="300">
        <f ca="1">'7.T_SON'!$D14</f>
        <v>179.07</v>
      </c>
      <c r="L11" s="300">
        <f ca="1">'8.M_HUONG'!$D14</f>
        <v>178.78</v>
      </c>
      <c r="M11" s="300">
        <f ca="1">'9.M_DAN'!$D14</f>
        <v>183.44</v>
      </c>
      <c r="N11" s="300">
        <f ca="1">'10.M_KHUONG'!$D14</f>
        <v>199.34</v>
      </c>
      <c r="O11" s="300">
        <f ca="1">'11.P_LUU'!$D14</f>
        <v>226.87</v>
      </c>
      <c r="P11" s="300">
        <f ca="1">'12.T_THANH'!$D14</f>
        <v>511.43</v>
      </c>
      <c r="Q11" s="300">
        <f ca="1">'13.Y_THUAN'!$D14</f>
        <v>105.44</v>
      </c>
      <c r="R11" s="300">
        <f ca="1">'14.BA_XA'!$D14</f>
        <v>328.05</v>
      </c>
      <c r="S11" s="300">
        <f ca="1">'15.Y_LAM'!$D14</f>
        <v>80.64</v>
      </c>
      <c r="T11" s="300">
        <f ca="1">'16.Y_PHU'!$D14</f>
        <v>67.98</v>
      </c>
      <c r="U11" s="300">
        <f ca="1">'17.D_NINH'!$D14</f>
        <v>57.48</v>
      </c>
      <c r="V11" s="300">
        <f ca="1">'18.H_DUC'!$D14</f>
        <v>262.04000000000002</v>
      </c>
      <c r="X11" s="87"/>
      <c r="Y11" s="88"/>
    </row>
    <row r="12" spans="1:25">
      <c r="A12" s="70" t="s">
        <v>377</v>
      </c>
      <c r="B12" s="576" t="s">
        <v>378</v>
      </c>
      <c r="C12" s="72" t="s">
        <v>308</v>
      </c>
      <c r="D12" s="300">
        <f t="shared" si="2"/>
        <v>14762.749999999998</v>
      </c>
      <c r="E12" s="300">
        <f ca="1">'1.TT_TYEN'!$D15</f>
        <v>737.13</v>
      </c>
      <c r="F12" s="300">
        <f ca="1">'2.N_MUC'!$D15</f>
        <v>264.51</v>
      </c>
      <c r="G12" s="300">
        <f ca="1">'3.B_COC'!$D15</f>
        <v>375.68</v>
      </c>
      <c r="H12" s="300">
        <f ca="1">'4.T_LONG'!$D15</f>
        <v>419.25</v>
      </c>
      <c r="I12" s="300">
        <f ca="1">'5.BI_XA'!$D15</f>
        <v>362.99</v>
      </c>
      <c r="J12" s="300">
        <f ca="1">'6.T_HOA'!$D15</f>
        <v>702.72</v>
      </c>
      <c r="K12" s="300">
        <f ca="1">'7.T_SON'!$D15</f>
        <v>734.53</v>
      </c>
      <c r="L12" s="300">
        <f ca="1">'8.M_HUONG'!$D15</f>
        <v>506.5</v>
      </c>
      <c r="M12" s="300">
        <f ca="1">'9.M_DAN'!$D15</f>
        <v>820.26</v>
      </c>
      <c r="N12" s="300">
        <f ca="1">'10.M_KHUONG'!$D15</f>
        <v>956.78</v>
      </c>
      <c r="O12" s="300">
        <f ca="1">'11.P_LUU'!$D15</f>
        <v>2605.96</v>
      </c>
      <c r="P12" s="300">
        <f ca="1">'12.T_THANH'!$D15</f>
        <v>1365.89</v>
      </c>
      <c r="Q12" s="300">
        <f ca="1">'13.Y_THUAN'!$D15</f>
        <v>1266.95</v>
      </c>
      <c r="R12" s="300">
        <f ca="1">'14.BA_XA'!$D15</f>
        <v>568.63</v>
      </c>
      <c r="S12" s="300">
        <f ca="1">'15.Y_LAM'!$D15</f>
        <v>737.91</v>
      </c>
      <c r="T12" s="300">
        <f ca="1">'16.Y_PHU'!$D15</f>
        <v>1231.68</v>
      </c>
      <c r="U12" s="300">
        <f ca="1">'17.D_NINH'!$D15</f>
        <v>774.33</v>
      </c>
      <c r="V12" s="300">
        <f ca="1">'18.H_DUC'!$D15</f>
        <v>331.05</v>
      </c>
      <c r="X12" s="87"/>
      <c r="Y12" s="88"/>
    </row>
    <row r="13" spans="1:25">
      <c r="A13" s="70" t="s">
        <v>379</v>
      </c>
      <c r="B13" s="576" t="s">
        <v>380</v>
      </c>
      <c r="C13" s="72" t="s">
        <v>309</v>
      </c>
      <c r="D13" s="300">
        <f t="shared" si="2"/>
        <v>8794.18</v>
      </c>
      <c r="E13" s="300">
        <f ca="1">'1.TT_TYEN'!$D16</f>
        <v>0</v>
      </c>
      <c r="F13" s="300">
        <f ca="1">'2.N_MUC'!$D16</f>
        <v>0</v>
      </c>
      <c r="G13" s="300">
        <f ca="1">'3.B_COC'!$D16</f>
        <v>48.74</v>
      </c>
      <c r="H13" s="300">
        <f ca="1">'4.T_LONG'!$D16</f>
        <v>298.16000000000003</v>
      </c>
      <c r="I13" s="300">
        <f ca="1">'5.BI_XA'!$D16</f>
        <v>160.27000000000001</v>
      </c>
      <c r="J13" s="300">
        <f ca="1">'6.T_HOA'!$D16</f>
        <v>0</v>
      </c>
      <c r="K13" s="300">
        <f ca="1">'7.T_SON'!$D16</f>
        <v>0</v>
      </c>
      <c r="L13" s="300">
        <f ca="1">'8.M_HUONG'!$D16</f>
        <v>1479.4</v>
      </c>
      <c r="M13" s="300">
        <f ca="1">'9.M_DAN'!$D16</f>
        <v>514.30999999999995</v>
      </c>
      <c r="N13" s="300">
        <f ca="1">'10.M_KHUONG'!$D16</f>
        <v>598.01</v>
      </c>
      <c r="O13" s="300">
        <f ca="1">'11.P_LUU'!$D16</f>
        <v>988.46</v>
      </c>
      <c r="P13" s="300">
        <f ca="1">'12.T_THANH'!$D16</f>
        <v>0</v>
      </c>
      <c r="Q13" s="300">
        <f ca="1">'13.Y_THUAN'!$D16</f>
        <v>0</v>
      </c>
      <c r="R13" s="300">
        <f ca="1">'14.BA_XA'!$D16</f>
        <v>0</v>
      </c>
      <c r="S13" s="300">
        <f ca="1">'15.Y_LAM'!$D16</f>
        <v>3100.09</v>
      </c>
      <c r="T13" s="300">
        <f ca="1">'16.Y_PHU'!$D16</f>
        <v>1098.08</v>
      </c>
      <c r="U13" s="300">
        <f ca="1">'17.D_NINH'!$D16</f>
        <v>0</v>
      </c>
      <c r="V13" s="300">
        <f ca="1">'18.H_DUC'!$D16</f>
        <v>508.66</v>
      </c>
      <c r="X13" s="87"/>
      <c r="Y13" s="88"/>
    </row>
    <row r="14" spans="1:25">
      <c r="A14" s="70" t="s">
        <v>381</v>
      </c>
      <c r="B14" s="576" t="s">
        <v>382</v>
      </c>
      <c r="C14" s="72" t="s">
        <v>310</v>
      </c>
      <c r="D14" s="300">
        <f t="shared" si="2"/>
        <v>5559.73</v>
      </c>
      <c r="E14" s="300">
        <f ca="1">'1.TT_TYEN'!$D17</f>
        <v>0</v>
      </c>
      <c r="F14" s="300">
        <f ca="1">'2.N_MUC'!$D17</f>
        <v>0</v>
      </c>
      <c r="G14" s="300">
        <f ca="1">'3.B_COC'!$D17</f>
        <v>0</v>
      </c>
      <c r="H14" s="300">
        <f ca="1">'4.T_LONG'!$D17</f>
        <v>0</v>
      </c>
      <c r="I14" s="300">
        <f ca="1">'5.BI_XA'!$D17</f>
        <v>0</v>
      </c>
      <c r="J14" s="300">
        <f ca="1">'6.T_HOA'!$D17</f>
        <v>0</v>
      </c>
      <c r="K14" s="300">
        <f ca="1">'7.T_SON'!$D17</f>
        <v>0</v>
      </c>
      <c r="L14" s="300">
        <f ca="1">'8.M_HUONG'!$D17</f>
        <v>0</v>
      </c>
      <c r="M14" s="300">
        <f ca="1">'9.M_DAN'!$D17</f>
        <v>0</v>
      </c>
      <c r="N14" s="300">
        <f ca="1">'10.M_KHUONG'!$D17</f>
        <v>0</v>
      </c>
      <c r="O14" s="300">
        <f ca="1">'11.P_LUU'!$D17</f>
        <v>2063.3000000000002</v>
      </c>
      <c r="P14" s="300">
        <f ca="1">'12.T_THANH'!$D17</f>
        <v>0</v>
      </c>
      <c r="Q14" s="300">
        <f ca="1">'13.Y_THUAN'!$D17</f>
        <v>3496.43</v>
      </c>
      <c r="R14" s="300">
        <f ca="1">'14.BA_XA'!$D17</f>
        <v>0</v>
      </c>
      <c r="S14" s="300">
        <f ca="1">'15.Y_LAM'!$D17</f>
        <v>0</v>
      </c>
      <c r="T14" s="300">
        <f ca="1">'16.Y_PHU'!$D17</f>
        <v>0</v>
      </c>
      <c r="U14" s="300">
        <f ca="1">'17.D_NINH'!$D17</f>
        <v>0</v>
      </c>
      <c r="V14" s="300">
        <f ca="1">'18.H_DUC'!$D17</f>
        <v>0</v>
      </c>
      <c r="X14" s="87"/>
      <c r="Y14" s="88"/>
    </row>
    <row r="15" spans="1:25">
      <c r="A15" s="70" t="s">
        <v>383</v>
      </c>
      <c r="B15" s="576" t="s">
        <v>384</v>
      </c>
      <c r="C15" s="72" t="s">
        <v>311</v>
      </c>
      <c r="D15" s="300">
        <f t="shared" si="2"/>
        <v>47938.42</v>
      </c>
      <c r="E15" s="300">
        <f ca="1">'1.TT_TYEN'!$D18</f>
        <v>1960.29</v>
      </c>
      <c r="F15" s="300">
        <f ca="1">'2.N_MUC'!$D18</f>
        <v>759.97</v>
      </c>
      <c r="G15" s="300">
        <f ca="1">'3.B_COC'!$D18</f>
        <v>2060.5100000000002</v>
      </c>
      <c r="H15" s="300">
        <f ca="1">'4.T_LONG'!$D18</f>
        <v>3907.23</v>
      </c>
      <c r="I15" s="300">
        <f ca="1">'5.BI_XA'!$D18</f>
        <v>1337.75</v>
      </c>
      <c r="J15" s="300">
        <f ca="1">'6.T_HOA'!$D18</f>
        <v>1787.07</v>
      </c>
      <c r="K15" s="300">
        <f ca="1">'7.T_SON'!$D18</f>
        <v>2407.52</v>
      </c>
      <c r="L15" s="300">
        <f ca="1">'8.M_HUONG'!$D18</f>
        <v>3651.73</v>
      </c>
      <c r="M15" s="300">
        <f ca="1">'9.M_DAN'!$D18</f>
        <v>1311.76</v>
      </c>
      <c r="N15" s="300">
        <f ca="1">'10.M_KHUONG'!$D18</f>
        <v>818.73</v>
      </c>
      <c r="O15" s="300">
        <f ca="1">'11.P_LUU'!$D18</f>
        <v>2309.88</v>
      </c>
      <c r="P15" s="300">
        <f ca="1">'12.T_THANH'!$D18</f>
        <v>2389.0700000000002</v>
      </c>
      <c r="Q15" s="300">
        <f ca="1">'13.Y_THUAN'!$D18</f>
        <v>2110.6999999999998</v>
      </c>
      <c r="R15" s="300">
        <f ca="1">'14.BA_XA'!$D18</f>
        <v>1123.48</v>
      </c>
      <c r="S15" s="300">
        <f ca="1">'15.Y_LAM'!$D18</f>
        <v>8634.42</v>
      </c>
      <c r="T15" s="300">
        <f ca="1">'16.Y_PHU'!$D18</f>
        <v>6116.46</v>
      </c>
      <c r="U15" s="300">
        <f ca="1">'17.D_NINH'!$D18</f>
        <v>732.9</v>
      </c>
      <c r="V15" s="300">
        <f ca="1">'18.H_DUC'!$D18</f>
        <v>4518.95</v>
      </c>
      <c r="X15" s="87"/>
      <c r="Y15" s="88"/>
    </row>
    <row r="16" spans="1:25">
      <c r="A16" s="70" t="s">
        <v>385</v>
      </c>
      <c r="B16" s="576" t="s">
        <v>386</v>
      </c>
      <c r="C16" s="72" t="s">
        <v>312</v>
      </c>
      <c r="D16" s="300">
        <f t="shared" si="2"/>
        <v>752.94999999999993</v>
      </c>
      <c r="E16" s="300">
        <f ca="1">'1.TT_TYEN'!$D19</f>
        <v>93.72</v>
      </c>
      <c r="F16" s="300">
        <f ca="1">'2.N_MUC'!$D19</f>
        <v>25.77</v>
      </c>
      <c r="G16" s="300">
        <f ca="1">'3.B_COC'!$D19</f>
        <v>38.53</v>
      </c>
      <c r="H16" s="300">
        <f ca="1">'4.T_LONG'!$D19</f>
        <v>42.87</v>
      </c>
      <c r="I16" s="300">
        <f ca="1">'5.BI_XA'!$D19</f>
        <v>13.9</v>
      </c>
      <c r="J16" s="300">
        <f ca="1">'6.T_HOA'!$D19</f>
        <v>57.75</v>
      </c>
      <c r="K16" s="300">
        <f ca="1">'7.T_SON'!$D19</f>
        <v>84.9</v>
      </c>
      <c r="L16" s="300">
        <f ca="1">'8.M_HUONG'!$D19</f>
        <v>25.48</v>
      </c>
      <c r="M16" s="300">
        <f ca="1">'9.M_DAN'!$D19</f>
        <v>27.74</v>
      </c>
      <c r="N16" s="300">
        <f ca="1">'10.M_KHUONG'!$D19</f>
        <v>10.87</v>
      </c>
      <c r="O16" s="300">
        <f ca="1">'11.P_LUU'!$D19</f>
        <v>41.4</v>
      </c>
      <c r="P16" s="300">
        <f ca="1">'12.T_THANH'!$D19</f>
        <v>35.19</v>
      </c>
      <c r="Q16" s="300">
        <f ca="1">'13.Y_THUAN'!$D19</f>
        <v>51.25</v>
      </c>
      <c r="R16" s="300">
        <f ca="1">'14.BA_XA'!$D19</f>
        <v>52.5</v>
      </c>
      <c r="S16" s="300">
        <f ca="1">'15.Y_LAM'!$D19</f>
        <v>20.28</v>
      </c>
      <c r="T16" s="300">
        <f ca="1">'16.Y_PHU'!$D19</f>
        <v>35.72</v>
      </c>
      <c r="U16" s="300">
        <f ca="1">'17.D_NINH'!$D19</f>
        <v>51.75</v>
      </c>
      <c r="V16" s="300">
        <f ca="1">'18.H_DUC'!$D19</f>
        <v>43.33</v>
      </c>
      <c r="X16" s="87"/>
      <c r="Y16" s="88"/>
    </row>
    <row r="17" spans="1:25">
      <c r="A17" s="70" t="s">
        <v>387</v>
      </c>
      <c r="B17" s="576" t="s">
        <v>388</v>
      </c>
      <c r="C17" s="72" t="s">
        <v>313</v>
      </c>
      <c r="D17" s="300">
        <f t="shared" si="2"/>
        <v>19.36</v>
      </c>
      <c r="E17" s="300">
        <f ca="1">'1.TT_TYEN'!$D20</f>
        <v>0</v>
      </c>
      <c r="F17" s="300">
        <f ca="1">'2.N_MUC'!$D20</f>
        <v>10.94</v>
      </c>
      <c r="G17" s="300">
        <f ca="1">'3.B_COC'!$D20</f>
        <v>8.42</v>
      </c>
      <c r="H17" s="300">
        <f ca="1">'4.T_LONG'!$D20</f>
        <v>0</v>
      </c>
      <c r="I17" s="300">
        <f ca="1">'5.BI_XA'!$D20</f>
        <v>0</v>
      </c>
      <c r="J17" s="300">
        <f ca="1">'6.T_HOA'!$D20</f>
        <v>0</v>
      </c>
      <c r="K17" s="300">
        <f ca="1">'7.T_SON'!$D20</f>
        <v>0</v>
      </c>
      <c r="L17" s="300">
        <f ca="1">'8.M_HUONG'!$D20</f>
        <v>0</v>
      </c>
      <c r="M17" s="300">
        <f ca="1">'9.M_DAN'!$D20</f>
        <v>0</v>
      </c>
      <c r="N17" s="300">
        <f ca="1">'10.M_KHUONG'!$D20</f>
        <v>0</v>
      </c>
      <c r="O17" s="300">
        <f ca="1">'11.P_LUU'!$D20</f>
        <v>0</v>
      </c>
      <c r="P17" s="300">
        <f ca="1">'12.T_THANH'!$D20</f>
        <v>0</v>
      </c>
      <c r="Q17" s="300">
        <f ca="1">'13.Y_THUAN'!$D20</f>
        <v>0</v>
      </c>
      <c r="R17" s="300">
        <f ca="1">'14.BA_XA'!$D20</f>
        <v>0</v>
      </c>
      <c r="S17" s="300">
        <f ca="1">'15.Y_LAM'!$D20</f>
        <v>0</v>
      </c>
      <c r="T17" s="300">
        <f ca="1">'16.Y_PHU'!$D20</f>
        <v>0</v>
      </c>
      <c r="U17" s="300">
        <f ca="1">'17.D_NINH'!$D20</f>
        <v>0</v>
      </c>
      <c r="V17" s="300">
        <f ca="1">'18.H_DUC'!$D20</f>
        <v>0</v>
      </c>
      <c r="X17" s="87"/>
      <c r="Y17" s="88"/>
    </row>
    <row r="18" spans="1:25" s="84" customFormat="1">
      <c r="A18" s="69">
        <v>2</v>
      </c>
      <c r="B18" s="577" t="s">
        <v>477</v>
      </c>
      <c r="C18" s="270" t="s">
        <v>314</v>
      </c>
      <c r="D18" s="299">
        <f>SUM(D19:D27,D39:D55)</f>
        <v>4717.7900000000009</v>
      </c>
      <c r="E18" s="299">
        <f t="shared" ref="E18:V18" si="3">SUM(E19:E27,E39:E55)</f>
        <v>285.32</v>
      </c>
      <c r="F18" s="299">
        <f t="shared" si="3"/>
        <v>123.62999999999998</v>
      </c>
      <c r="G18" s="299">
        <f t="shared" si="3"/>
        <v>111.81</v>
      </c>
      <c r="H18" s="299">
        <f t="shared" si="3"/>
        <v>261.05</v>
      </c>
      <c r="I18" s="299">
        <f t="shared" si="3"/>
        <v>238.46999999999997</v>
      </c>
      <c r="J18" s="299">
        <f t="shared" si="3"/>
        <v>354.48</v>
      </c>
      <c r="K18" s="299">
        <f t="shared" si="3"/>
        <v>377.06999999999994</v>
      </c>
      <c r="L18" s="299">
        <f t="shared" si="3"/>
        <v>216.8</v>
      </c>
      <c r="M18" s="299">
        <f t="shared" si="3"/>
        <v>171.41</v>
      </c>
      <c r="N18" s="299">
        <f t="shared" si="3"/>
        <v>156.59</v>
      </c>
      <c r="O18" s="299">
        <f t="shared" si="3"/>
        <v>288.93</v>
      </c>
      <c r="P18" s="299">
        <f t="shared" si="3"/>
        <v>452.51</v>
      </c>
      <c r="Q18" s="299">
        <f t="shared" si="3"/>
        <v>280.46999999999997</v>
      </c>
      <c r="R18" s="299">
        <f t="shared" si="3"/>
        <v>167.39</v>
      </c>
      <c r="S18" s="299">
        <f t="shared" si="3"/>
        <v>241.88</v>
      </c>
      <c r="T18" s="299">
        <f t="shared" si="3"/>
        <v>419.44000000000005</v>
      </c>
      <c r="U18" s="299">
        <f t="shared" si="3"/>
        <v>261.57</v>
      </c>
      <c r="V18" s="299">
        <f t="shared" si="3"/>
        <v>308.96999999999997</v>
      </c>
      <c r="X18" s="85"/>
      <c r="Y18" s="86"/>
    </row>
    <row r="19" spans="1:25">
      <c r="A19" s="70" t="s">
        <v>390</v>
      </c>
      <c r="B19" s="576" t="s">
        <v>391</v>
      </c>
      <c r="C19" s="72" t="s">
        <v>315</v>
      </c>
      <c r="D19" s="300">
        <f t="shared" ref="D19:D38" si="4">SUM(E19:V19)</f>
        <v>5.98</v>
      </c>
      <c r="E19" s="300">
        <f ca="1">'1.TT_TYEN'!$D22</f>
        <v>5.98</v>
      </c>
      <c r="F19" s="300">
        <f ca="1">'2.N_MUC'!$D22</f>
        <v>0</v>
      </c>
      <c r="G19" s="300">
        <f ca="1">'3.B_COC'!$D22</f>
        <v>0</v>
      </c>
      <c r="H19" s="300">
        <f ca="1">'4.T_LONG'!$D22</f>
        <v>0</v>
      </c>
      <c r="I19" s="300">
        <f ca="1">'5.BI_XA'!$D22</f>
        <v>0</v>
      </c>
      <c r="J19" s="300">
        <f ca="1">'6.T_HOA'!$D22</f>
        <v>0</v>
      </c>
      <c r="K19" s="300">
        <f ca="1">'7.T_SON'!$D22</f>
        <v>0</v>
      </c>
      <c r="L19" s="300">
        <f ca="1">'8.M_HUONG'!$D22</f>
        <v>0</v>
      </c>
      <c r="M19" s="300">
        <f ca="1">'9.M_DAN'!$D22</f>
        <v>0</v>
      </c>
      <c r="N19" s="300">
        <f ca="1">'10.M_KHUONG'!$D22</f>
        <v>0</v>
      </c>
      <c r="O19" s="300">
        <f ca="1">'11.P_LUU'!$D22</f>
        <v>0</v>
      </c>
      <c r="P19" s="300">
        <f ca="1">'12.T_THANH'!$D22</f>
        <v>0</v>
      </c>
      <c r="Q19" s="300">
        <f ca="1">'13.Y_THUAN'!$D22</f>
        <v>0</v>
      </c>
      <c r="R19" s="300">
        <f ca="1">'14.BA_XA'!$D22</f>
        <v>0</v>
      </c>
      <c r="S19" s="300">
        <f ca="1">'15.Y_LAM'!$D22</f>
        <v>0</v>
      </c>
      <c r="T19" s="300">
        <f ca="1">'16.Y_PHU'!$D22</f>
        <v>0</v>
      </c>
      <c r="U19" s="300">
        <f ca="1">'17.D_NINH'!$D22</f>
        <v>0</v>
      </c>
      <c r="V19" s="300">
        <f ca="1">'18.H_DUC'!$D22</f>
        <v>0</v>
      </c>
      <c r="X19" s="87"/>
      <c r="Y19" s="88"/>
    </row>
    <row r="20" spans="1:25">
      <c r="A20" s="70" t="s">
        <v>392</v>
      </c>
      <c r="B20" s="576" t="s">
        <v>393</v>
      </c>
      <c r="C20" s="72" t="s">
        <v>316</v>
      </c>
      <c r="D20" s="300">
        <f t="shared" si="4"/>
        <v>2</v>
      </c>
      <c r="E20" s="300">
        <f ca="1">'1.TT_TYEN'!$D23</f>
        <v>1.66</v>
      </c>
      <c r="F20" s="300">
        <f ca="1">'2.N_MUC'!$D23</f>
        <v>0</v>
      </c>
      <c r="G20" s="300">
        <f ca="1">'3.B_COC'!$D23</f>
        <v>0</v>
      </c>
      <c r="H20" s="300">
        <f ca="1">'4.T_LONG'!$D23</f>
        <v>0</v>
      </c>
      <c r="I20" s="300">
        <f ca="1">'5.BI_XA'!$D23</f>
        <v>0</v>
      </c>
      <c r="J20" s="300">
        <f ca="1">'6.T_HOA'!$D23</f>
        <v>0.34</v>
      </c>
      <c r="K20" s="300">
        <f ca="1">'7.T_SON'!$D23</f>
        <v>0</v>
      </c>
      <c r="L20" s="300">
        <f ca="1">'8.M_HUONG'!$D23</f>
        <v>0</v>
      </c>
      <c r="M20" s="300">
        <f ca="1">'9.M_DAN'!$D23</f>
        <v>0</v>
      </c>
      <c r="N20" s="300">
        <f ca="1">'10.M_KHUONG'!$D23</f>
        <v>0</v>
      </c>
      <c r="O20" s="300">
        <f ca="1">'11.P_LUU'!$D23</f>
        <v>0</v>
      </c>
      <c r="P20" s="300">
        <f ca="1">'12.T_THANH'!$D23</f>
        <v>0</v>
      </c>
      <c r="Q20" s="300">
        <f ca="1">'13.Y_THUAN'!$D23</f>
        <v>0</v>
      </c>
      <c r="R20" s="300">
        <f ca="1">'14.BA_XA'!$D23</f>
        <v>0</v>
      </c>
      <c r="S20" s="300">
        <f ca="1">'15.Y_LAM'!$D23</f>
        <v>0</v>
      </c>
      <c r="T20" s="300">
        <f ca="1">'16.Y_PHU'!$D23</f>
        <v>0</v>
      </c>
      <c r="U20" s="300">
        <f ca="1">'17.D_NINH'!$D23</f>
        <v>0</v>
      </c>
      <c r="V20" s="300">
        <f ca="1">'18.H_DUC'!$D23</f>
        <v>0</v>
      </c>
      <c r="X20" s="87"/>
      <c r="Y20" s="88"/>
    </row>
    <row r="21" spans="1:25">
      <c r="A21" s="70" t="s">
        <v>394</v>
      </c>
      <c r="B21" s="576" t="s">
        <v>395</v>
      </c>
      <c r="C21" s="256" t="s">
        <v>317</v>
      </c>
      <c r="D21" s="300">
        <f t="shared" si="4"/>
        <v>0</v>
      </c>
      <c r="E21" s="300">
        <f ca="1">'1.TT_TYEN'!$D24</f>
        <v>0</v>
      </c>
      <c r="F21" s="300">
        <f ca="1">'2.N_MUC'!$D24</f>
        <v>0</v>
      </c>
      <c r="G21" s="300">
        <f ca="1">'3.B_COC'!$D24</f>
        <v>0</v>
      </c>
      <c r="H21" s="300">
        <f ca="1">'4.T_LONG'!$D24</f>
        <v>0</v>
      </c>
      <c r="I21" s="300">
        <f ca="1">'5.BI_XA'!$D24</f>
        <v>0</v>
      </c>
      <c r="J21" s="300">
        <f ca="1">'6.T_HOA'!$D24</f>
        <v>0</v>
      </c>
      <c r="K21" s="300">
        <f ca="1">'7.T_SON'!$D24</f>
        <v>0</v>
      </c>
      <c r="L21" s="300">
        <f ca="1">'8.M_HUONG'!$D24</f>
        <v>0</v>
      </c>
      <c r="M21" s="300">
        <f ca="1">'9.M_DAN'!$D24</f>
        <v>0</v>
      </c>
      <c r="N21" s="300">
        <f ca="1">'10.M_KHUONG'!$D24</f>
        <v>0</v>
      </c>
      <c r="O21" s="300">
        <f ca="1">'11.P_LUU'!$D24</f>
        <v>0</v>
      </c>
      <c r="P21" s="300">
        <f ca="1">'12.T_THANH'!$D24</f>
        <v>0</v>
      </c>
      <c r="Q21" s="300">
        <f ca="1">'13.Y_THUAN'!$D24</f>
        <v>0</v>
      </c>
      <c r="R21" s="300">
        <f ca="1">'14.BA_XA'!$D24</f>
        <v>0</v>
      </c>
      <c r="S21" s="300">
        <f ca="1">'15.Y_LAM'!$D24</f>
        <v>0</v>
      </c>
      <c r="T21" s="300">
        <f ca="1">'16.Y_PHU'!$D24</f>
        <v>0</v>
      </c>
      <c r="U21" s="300">
        <f ca="1">'17.D_NINH'!$D24</f>
        <v>0</v>
      </c>
      <c r="V21" s="300">
        <f ca="1">'18.H_DUC'!$D24</f>
        <v>0</v>
      </c>
      <c r="X21" s="87"/>
      <c r="Y21" s="88"/>
    </row>
    <row r="22" spans="1:25">
      <c r="A22" s="70" t="s">
        <v>396</v>
      </c>
      <c r="B22" s="579" t="s">
        <v>397</v>
      </c>
      <c r="C22" s="256" t="s">
        <v>318</v>
      </c>
      <c r="D22" s="300">
        <f t="shared" si="4"/>
        <v>0</v>
      </c>
      <c r="E22" s="300">
        <f ca="1">'1.TT_TYEN'!$D25</f>
        <v>0</v>
      </c>
      <c r="F22" s="300">
        <f ca="1">'2.N_MUC'!$D25</f>
        <v>0</v>
      </c>
      <c r="G22" s="300">
        <f ca="1">'3.B_COC'!$D25</f>
        <v>0</v>
      </c>
      <c r="H22" s="300">
        <f ca="1">'4.T_LONG'!$D25</f>
        <v>0</v>
      </c>
      <c r="I22" s="300">
        <f ca="1">'5.BI_XA'!$D25</f>
        <v>0</v>
      </c>
      <c r="J22" s="300">
        <f ca="1">'6.T_HOA'!$D25</f>
        <v>0</v>
      </c>
      <c r="K22" s="300">
        <f ca="1">'7.T_SON'!$D25</f>
        <v>0</v>
      </c>
      <c r="L22" s="300">
        <f ca="1">'8.M_HUONG'!$D25</f>
        <v>0</v>
      </c>
      <c r="M22" s="300">
        <f ca="1">'9.M_DAN'!$D25</f>
        <v>0</v>
      </c>
      <c r="N22" s="300">
        <f ca="1">'10.M_KHUONG'!$D25</f>
        <v>0</v>
      </c>
      <c r="O22" s="300">
        <f ca="1">'11.P_LUU'!$D25</f>
        <v>0</v>
      </c>
      <c r="P22" s="300">
        <f ca="1">'12.T_THANH'!$D25</f>
        <v>0</v>
      </c>
      <c r="Q22" s="300">
        <f ca="1">'13.Y_THUAN'!$D25</f>
        <v>0</v>
      </c>
      <c r="R22" s="300">
        <f ca="1">'14.BA_XA'!$D25</f>
        <v>0</v>
      </c>
      <c r="S22" s="300">
        <f ca="1">'15.Y_LAM'!$D25</f>
        <v>0</v>
      </c>
      <c r="T22" s="300">
        <f ca="1">'16.Y_PHU'!$D25</f>
        <v>0</v>
      </c>
      <c r="U22" s="300">
        <f ca="1">'17.D_NINH'!$D25</f>
        <v>0</v>
      </c>
      <c r="V22" s="300">
        <f ca="1">'18.H_DUC'!$D25</f>
        <v>0</v>
      </c>
      <c r="X22" s="87"/>
      <c r="Y22" s="88"/>
    </row>
    <row r="23" spans="1:25">
      <c r="A23" s="70" t="s">
        <v>398</v>
      </c>
      <c r="B23" s="579" t="s">
        <v>478</v>
      </c>
      <c r="C23" s="256" t="s">
        <v>319</v>
      </c>
      <c r="D23" s="300">
        <f t="shared" si="4"/>
        <v>14.89</v>
      </c>
      <c r="E23" s="300">
        <f ca="1">'1.TT_TYEN'!$D26</f>
        <v>0</v>
      </c>
      <c r="F23" s="300">
        <f ca="1">'2.N_MUC'!$D26</f>
        <v>0</v>
      </c>
      <c r="G23" s="300">
        <f ca="1">'3.B_COC'!$D26</f>
        <v>0</v>
      </c>
      <c r="H23" s="300">
        <f ca="1">'4.T_LONG'!$D26</f>
        <v>0</v>
      </c>
      <c r="I23" s="300">
        <f ca="1">'5.BI_XA'!$D26</f>
        <v>0</v>
      </c>
      <c r="J23" s="300">
        <f ca="1">'6.T_HOA'!$D26</f>
        <v>0</v>
      </c>
      <c r="K23" s="300">
        <f ca="1">'7.T_SON'!$D26</f>
        <v>0</v>
      </c>
      <c r="L23" s="300">
        <f ca="1">'8.M_HUONG'!$D26</f>
        <v>0</v>
      </c>
      <c r="M23" s="300">
        <f ca="1">'9.M_DAN'!$D26</f>
        <v>0</v>
      </c>
      <c r="N23" s="300">
        <f ca="1">'10.M_KHUONG'!$D26</f>
        <v>0</v>
      </c>
      <c r="O23" s="300">
        <f ca="1">'11.P_LUU'!$D26</f>
        <v>0</v>
      </c>
      <c r="P23" s="300">
        <f ca="1">'12.T_THANH'!$D26</f>
        <v>14.89</v>
      </c>
      <c r="Q23" s="300">
        <f ca="1">'13.Y_THUAN'!$D26</f>
        <v>0</v>
      </c>
      <c r="R23" s="300">
        <f ca="1">'14.BA_XA'!$D26</f>
        <v>0</v>
      </c>
      <c r="S23" s="300">
        <f ca="1">'15.Y_LAM'!$D26</f>
        <v>0</v>
      </c>
      <c r="T23" s="300">
        <f ca="1">'16.Y_PHU'!$D26</f>
        <v>0</v>
      </c>
      <c r="U23" s="300">
        <f ca="1">'17.D_NINH'!$D26</f>
        <v>0</v>
      </c>
      <c r="V23" s="300">
        <f ca="1">'18.H_DUC'!$D26</f>
        <v>0</v>
      </c>
      <c r="X23" s="87"/>
      <c r="Y23" s="88"/>
    </row>
    <row r="24" spans="1:25">
      <c r="A24" s="70" t="s">
        <v>400</v>
      </c>
      <c r="B24" s="580" t="s">
        <v>401</v>
      </c>
      <c r="C24" s="74" t="s">
        <v>320</v>
      </c>
      <c r="D24" s="300">
        <f t="shared" si="4"/>
        <v>16.240000000000002</v>
      </c>
      <c r="E24" s="300">
        <f ca="1">'1.TT_TYEN'!$D27</f>
        <v>10.62</v>
      </c>
      <c r="F24" s="300">
        <f ca="1">'2.N_MUC'!$D27</f>
        <v>0.26</v>
      </c>
      <c r="G24" s="300">
        <f ca="1">'3.B_COC'!$D27</f>
        <v>0</v>
      </c>
      <c r="H24" s="300">
        <f ca="1">'4.T_LONG'!$D27</f>
        <v>1.1200000000000001</v>
      </c>
      <c r="I24" s="300">
        <f ca="1">'5.BI_XA'!$D27</f>
        <v>0.41</v>
      </c>
      <c r="J24" s="300">
        <f ca="1">'6.T_HOA'!$D27</f>
        <v>0.23</v>
      </c>
      <c r="K24" s="300">
        <f ca="1">'7.T_SON'!$D27</f>
        <v>0.38</v>
      </c>
      <c r="L24" s="300">
        <f ca="1">'8.M_HUONG'!$D27</f>
        <v>0.09</v>
      </c>
      <c r="M24" s="300">
        <f ca="1">'9.M_DAN'!$D27</f>
        <v>0.32</v>
      </c>
      <c r="N24" s="300">
        <f ca="1">'10.M_KHUONG'!$D27</f>
        <v>0.36</v>
      </c>
      <c r="O24" s="300">
        <f ca="1">'11.P_LUU'!$D27</f>
        <v>0.28000000000000003</v>
      </c>
      <c r="P24" s="300">
        <f ca="1">'12.T_THANH'!$D27</f>
        <v>0.85</v>
      </c>
      <c r="Q24" s="300">
        <f ca="1">'13.Y_THUAN'!$D27</f>
        <v>0</v>
      </c>
      <c r="R24" s="300">
        <f ca="1">'14.BA_XA'!$D27</f>
        <v>0</v>
      </c>
      <c r="S24" s="300">
        <f ca="1">'15.Y_LAM'!$D27</f>
        <v>0.22</v>
      </c>
      <c r="T24" s="300">
        <f ca="1">'16.Y_PHU'!$D27</f>
        <v>0.16</v>
      </c>
      <c r="U24" s="300">
        <f ca="1">'17.D_NINH'!$D27</f>
        <v>0.94</v>
      </c>
      <c r="V24" s="300">
        <f ca="1">'18.H_DUC'!$D27</f>
        <v>0</v>
      </c>
      <c r="X24" s="87"/>
      <c r="Y24" s="88"/>
    </row>
    <row r="25" spans="1:25">
      <c r="A25" s="70" t="s">
        <v>402</v>
      </c>
      <c r="B25" s="576" t="s">
        <v>479</v>
      </c>
      <c r="C25" s="74" t="s">
        <v>321</v>
      </c>
      <c r="D25" s="300">
        <f t="shared" si="4"/>
        <v>25.349999999999998</v>
      </c>
      <c r="E25" s="300">
        <f ca="1">'1.TT_TYEN'!$D28</f>
        <v>8.93</v>
      </c>
      <c r="F25" s="300">
        <f ca="1">'2.N_MUC'!$D28</f>
        <v>0</v>
      </c>
      <c r="G25" s="300">
        <f ca="1">'3.B_COC'!$D28</f>
        <v>0</v>
      </c>
      <c r="H25" s="300">
        <f ca="1">'4.T_LONG'!$D28</f>
        <v>0</v>
      </c>
      <c r="I25" s="300">
        <f ca="1">'5.BI_XA'!$D28</f>
        <v>9.67</v>
      </c>
      <c r="J25" s="300">
        <f ca="1">'6.T_HOA'!$D28</f>
        <v>1.25</v>
      </c>
      <c r="K25" s="300">
        <f ca="1">'7.T_SON'!$D28</f>
        <v>0.75</v>
      </c>
      <c r="L25" s="300">
        <f ca="1">'8.M_HUONG'!$D28</f>
        <v>0</v>
      </c>
      <c r="M25" s="300">
        <f ca="1">'9.M_DAN'!$D28</f>
        <v>0</v>
      </c>
      <c r="N25" s="300">
        <f ca="1">'10.M_KHUONG'!$D28</f>
        <v>0</v>
      </c>
      <c r="O25" s="300">
        <f ca="1">'11.P_LUU'!$D28</f>
        <v>0</v>
      </c>
      <c r="P25" s="300">
        <f ca="1">'12.T_THANH'!$D28</f>
        <v>0</v>
      </c>
      <c r="Q25" s="300">
        <f ca="1">'13.Y_THUAN'!$D28</f>
        <v>0</v>
      </c>
      <c r="R25" s="300">
        <f ca="1">'14.BA_XA'!$D28</f>
        <v>0</v>
      </c>
      <c r="S25" s="300">
        <f ca="1">'15.Y_LAM'!$D28</f>
        <v>0.66</v>
      </c>
      <c r="T25" s="300">
        <f ca="1">'16.Y_PHU'!$D28</f>
        <v>0.99</v>
      </c>
      <c r="U25" s="300">
        <f ca="1">'17.D_NINH'!$D28</f>
        <v>2.63</v>
      </c>
      <c r="V25" s="300">
        <f ca="1">'18.H_DUC'!$D28</f>
        <v>0.47</v>
      </c>
      <c r="X25" s="87"/>
      <c r="Y25" s="88"/>
    </row>
    <row r="26" spans="1:25">
      <c r="A26" s="70" t="s">
        <v>404</v>
      </c>
      <c r="B26" s="576" t="s">
        <v>480</v>
      </c>
      <c r="C26" s="256" t="s">
        <v>322</v>
      </c>
      <c r="D26" s="300">
        <f t="shared" si="4"/>
        <v>247.43</v>
      </c>
      <c r="E26" s="300">
        <f ca="1">'1.TT_TYEN'!$D29</f>
        <v>0</v>
      </c>
      <c r="F26" s="300">
        <f ca="1">'2.N_MUC'!$D29</f>
        <v>1.28</v>
      </c>
      <c r="G26" s="300">
        <f ca="1">'3.B_COC'!$D29</f>
        <v>0</v>
      </c>
      <c r="H26" s="300">
        <f ca="1">'4.T_LONG'!$D29</f>
        <v>66.12</v>
      </c>
      <c r="I26" s="300">
        <f ca="1">'5.BI_XA'!$D29</f>
        <v>0</v>
      </c>
      <c r="J26" s="300">
        <f ca="1">'6.T_HOA'!$D29</f>
        <v>11.27</v>
      </c>
      <c r="K26" s="300">
        <f ca="1">'7.T_SON'!$D29</f>
        <v>2.41</v>
      </c>
      <c r="L26" s="300">
        <f ca="1">'8.M_HUONG'!$D29</f>
        <v>0</v>
      </c>
      <c r="M26" s="300">
        <f ca="1">'9.M_DAN'!$D29</f>
        <v>0</v>
      </c>
      <c r="N26" s="300">
        <f ca="1">'10.M_KHUONG'!$D29</f>
        <v>0</v>
      </c>
      <c r="O26" s="300">
        <f ca="1">'11.P_LUU'!$D29</f>
        <v>5.59</v>
      </c>
      <c r="P26" s="300">
        <f ca="1">'12.T_THANH'!$D29</f>
        <v>52.95</v>
      </c>
      <c r="Q26" s="300">
        <f ca="1">'13.Y_THUAN'!$D29</f>
        <v>0</v>
      </c>
      <c r="R26" s="300">
        <f ca="1">'14.BA_XA'!$D29</f>
        <v>0</v>
      </c>
      <c r="S26" s="300">
        <f ca="1">'15.Y_LAM'!$D29</f>
        <v>0</v>
      </c>
      <c r="T26" s="300">
        <f ca="1">'16.Y_PHU'!$D29</f>
        <v>10.24</v>
      </c>
      <c r="U26" s="300">
        <f ca="1">'17.D_NINH'!$D29</f>
        <v>0</v>
      </c>
      <c r="V26" s="300">
        <f ca="1">'18.H_DUC'!$D29</f>
        <v>97.57</v>
      </c>
      <c r="X26" s="87"/>
      <c r="Y26" s="88"/>
    </row>
    <row r="27" spans="1:25" ht="31.5">
      <c r="A27" s="70" t="s">
        <v>406</v>
      </c>
      <c r="B27" s="576" t="s">
        <v>407</v>
      </c>
      <c r="C27" s="256" t="s">
        <v>323</v>
      </c>
      <c r="D27" s="300">
        <f t="shared" si="4"/>
        <v>1533.1500000000003</v>
      </c>
      <c r="E27" s="300">
        <f t="shared" ref="E27:V27" si="5">SUM(E28:E38)</f>
        <v>119.5</v>
      </c>
      <c r="F27" s="300">
        <f t="shared" si="5"/>
        <v>53.779999999999987</v>
      </c>
      <c r="G27" s="300">
        <f t="shared" si="5"/>
        <v>43.03</v>
      </c>
      <c r="H27" s="300">
        <f t="shared" si="5"/>
        <v>73.099999999999994</v>
      </c>
      <c r="I27" s="300">
        <f t="shared" si="5"/>
        <v>62.469999999999992</v>
      </c>
      <c r="J27" s="300">
        <f t="shared" si="5"/>
        <v>102.72</v>
      </c>
      <c r="K27" s="300">
        <f t="shared" si="5"/>
        <v>124.64999999999998</v>
      </c>
      <c r="L27" s="300">
        <f t="shared" si="5"/>
        <v>84.090000000000018</v>
      </c>
      <c r="M27" s="300">
        <f t="shared" si="5"/>
        <v>37.21</v>
      </c>
      <c r="N27" s="300">
        <f t="shared" si="5"/>
        <v>43.59</v>
      </c>
      <c r="O27" s="300">
        <f t="shared" si="5"/>
        <v>78.800000000000011</v>
      </c>
      <c r="P27" s="300">
        <f t="shared" si="5"/>
        <v>142.96000000000004</v>
      </c>
      <c r="Q27" s="300">
        <f t="shared" si="5"/>
        <v>151.20999999999998</v>
      </c>
      <c r="R27" s="300">
        <f t="shared" si="5"/>
        <v>42.71</v>
      </c>
      <c r="S27" s="300">
        <f t="shared" si="5"/>
        <v>60.690000000000005</v>
      </c>
      <c r="T27" s="300">
        <f t="shared" si="5"/>
        <v>113.43</v>
      </c>
      <c r="U27" s="300">
        <f t="shared" si="5"/>
        <v>109.64</v>
      </c>
      <c r="V27" s="300">
        <f t="shared" si="5"/>
        <v>89.570000000000022</v>
      </c>
      <c r="X27" s="87"/>
      <c r="Y27" s="88"/>
    </row>
    <row r="28" spans="1:25" s="261" customFormat="1">
      <c r="A28" s="319" t="s">
        <v>408</v>
      </c>
      <c r="B28" s="320" t="s">
        <v>409</v>
      </c>
      <c r="C28" s="321" t="s">
        <v>324</v>
      </c>
      <c r="D28" s="309">
        <f t="shared" si="4"/>
        <v>985.79</v>
      </c>
      <c r="E28" s="309">
        <f ca="1">'1.TT_TYEN'!$D31</f>
        <v>87.09</v>
      </c>
      <c r="F28" s="309">
        <f ca="1">'2.N_MUC'!$D31</f>
        <v>33.159999999999997</v>
      </c>
      <c r="G28" s="309">
        <f ca="1">'3.B_COC'!$D31</f>
        <v>38.75</v>
      </c>
      <c r="H28" s="309">
        <f ca="1">'4.T_LONG'!$D31</f>
        <v>53.74</v>
      </c>
      <c r="I28" s="309">
        <f ca="1">'5.BI_XA'!$D31</f>
        <v>41.81</v>
      </c>
      <c r="J28" s="309">
        <f ca="1">'6.T_HOA'!$D31</f>
        <v>50.37</v>
      </c>
      <c r="K28" s="309">
        <f ca="1">'7.T_SON'!$D31</f>
        <v>52.51</v>
      </c>
      <c r="L28" s="309">
        <f ca="1">'8.M_HUONG'!$D31</f>
        <v>59.74</v>
      </c>
      <c r="M28" s="309">
        <f ca="1">'9.M_DAN'!$D31</f>
        <v>28.94</v>
      </c>
      <c r="N28" s="309">
        <f ca="1">'10.M_KHUONG'!$D31</f>
        <v>35.81</v>
      </c>
      <c r="O28" s="309">
        <f ca="1">'11.P_LUU'!$D31</f>
        <v>61.05</v>
      </c>
      <c r="P28" s="309">
        <f ca="1">'12.T_THANH'!$D31</f>
        <v>77.88</v>
      </c>
      <c r="Q28" s="309">
        <f ca="1">'13.Y_THUAN'!$D31</f>
        <v>53.77</v>
      </c>
      <c r="R28" s="309">
        <f ca="1">'14.BA_XA'!$D31</f>
        <v>27.57</v>
      </c>
      <c r="S28" s="309">
        <f ca="1">'15.Y_LAM'!$D31</f>
        <v>54.46</v>
      </c>
      <c r="T28" s="309">
        <f ca="1">'16.Y_PHU'!$D31</f>
        <v>95.06</v>
      </c>
      <c r="U28" s="309">
        <f ca="1">'17.D_NINH'!$D31</f>
        <v>67.290000000000006</v>
      </c>
      <c r="V28" s="309">
        <f ca="1">'18.H_DUC'!$D31</f>
        <v>66.790000000000006</v>
      </c>
      <c r="X28" s="262"/>
      <c r="Y28" s="263"/>
    </row>
    <row r="29" spans="1:25" s="261" customFormat="1">
      <c r="A29" s="319" t="s">
        <v>410</v>
      </c>
      <c r="B29" s="320" t="s">
        <v>411</v>
      </c>
      <c r="C29" s="322" t="s">
        <v>325</v>
      </c>
      <c r="D29" s="309">
        <f t="shared" si="4"/>
        <v>293.82999999999993</v>
      </c>
      <c r="E29" s="309">
        <f ca="1">'1.TT_TYEN'!$D32</f>
        <v>7.12</v>
      </c>
      <c r="F29" s="309">
        <f ca="1">'2.N_MUC'!$D32</f>
        <v>14.9</v>
      </c>
      <c r="G29" s="309">
        <f ca="1">'3.B_COC'!$D32</f>
        <v>0.61</v>
      </c>
      <c r="H29" s="309">
        <f ca="1">'4.T_LONG'!$D32</f>
        <v>10.130000000000001</v>
      </c>
      <c r="I29" s="309">
        <f ca="1">'5.BI_XA'!$D32</f>
        <v>12.83</v>
      </c>
      <c r="J29" s="309">
        <f ca="1">'6.T_HOA'!$D32</f>
        <v>37.72</v>
      </c>
      <c r="K29" s="309">
        <f ca="1">'7.T_SON'!$D32</f>
        <v>57.5</v>
      </c>
      <c r="L29" s="309">
        <f ca="1">'8.M_HUONG'!$D32</f>
        <v>16.88</v>
      </c>
      <c r="M29" s="309">
        <f ca="1">'9.M_DAN'!$D32</f>
        <v>3.25</v>
      </c>
      <c r="N29" s="309">
        <f ca="1">'10.M_KHUONG'!$D32</f>
        <v>1.4</v>
      </c>
      <c r="O29" s="309">
        <f ca="1">'11.P_LUU'!$D32</f>
        <v>6.73</v>
      </c>
      <c r="P29" s="309">
        <f ca="1">'12.T_THANH'!$D32</f>
        <v>47.44</v>
      </c>
      <c r="Q29" s="309">
        <f ca="1">'13.Y_THUAN'!$D32</f>
        <v>12.26</v>
      </c>
      <c r="R29" s="309">
        <f ca="1">'14.BA_XA'!$D32</f>
        <v>10.5</v>
      </c>
      <c r="S29" s="309">
        <f ca="1">'15.Y_LAM'!$D32</f>
        <v>0.54</v>
      </c>
      <c r="T29" s="309">
        <f ca="1">'16.Y_PHU'!$D32</f>
        <v>8</v>
      </c>
      <c r="U29" s="309">
        <f ca="1">'17.D_NINH'!$D32</f>
        <v>31.74</v>
      </c>
      <c r="V29" s="309">
        <f ca="1">'18.H_DUC'!$D32</f>
        <v>14.28</v>
      </c>
      <c r="X29" s="262"/>
      <c r="Y29" s="263"/>
    </row>
    <row r="30" spans="1:25" s="261" customFormat="1">
      <c r="A30" s="319" t="s">
        <v>412</v>
      </c>
      <c r="B30" s="320" t="s">
        <v>413</v>
      </c>
      <c r="C30" s="322" t="s">
        <v>326</v>
      </c>
      <c r="D30" s="309">
        <f t="shared" si="4"/>
        <v>107.46999999999998</v>
      </c>
      <c r="E30" s="309">
        <f ca="1">'1.TT_TYEN'!$D33</f>
        <v>7.97</v>
      </c>
      <c r="F30" s="309">
        <f ca="1">'2.N_MUC'!$D33</f>
        <v>0</v>
      </c>
      <c r="G30" s="309">
        <f ca="1">'3.B_COC'!$D33</f>
        <v>0</v>
      </c>
      <c r="H30" s="309">
        <f ca="1">'4.T_LONG'!$D33</f>
        <v>2.86</v>
      </c>
      <c r="I30" s="309">
        <f ca="1">'5.BI_XA'!$D33</f>
        <v>0.01</v>
      </c>
      <c r="J30" s="309">
        <f ca="1">'6.T_HOA'!$D33</f>
        <v>0.54</v>
      </c>
      <c r="K30" s="309">
        <f ca="1">'7.T_SON'!$D33</f>
        <v>4.9400000000000004</v>
      </c>
      <c r="L30" s="309">
        <f ca="1">'8.M_HUONG'!$D33</f>
        <v>0</v>
      </c>
      <c r="M30" s="309">
        <f ca="1">'9.M_DAN'!$D33</f>
        <v>1.1499999999999999</v>
      </c>
      <c r="N30" s="309">
        <f ca="1">'10.M_KHUONG'!$D33</f>
        <v>0</v>
      </c>
      <c r="O30" s="309">
        <f ca="1">'11.P_LUU'!$D33</f>
        <v>0</v>
      </c>
      <c r="P30" s="309">
        <f ca="1">'12.T_THANH'!$D33</f>
        <v>5.38</v>
      </c>
      <c r="Q30" s="309">
        <f ca="1">'13.Y_THUAN'!$D33</f>
        <v>79.88</v>
      </c>
      <c r="R30" s="309">
        <f ca="1">'14.BA_XA'!$D33</f>
        <v>0.33</v>
      </c>
      <c r="S30" s="309">
        <f ca="1">'15.Y_LAM'!$D33</f>
        <v>0.03</v>
      </c>
      <c r="T30" s="309">
        <f ca="1">'16.Y_PHU'!$D33</f>
        <v>3.72</v>
      </c>
      <c r="U30" s="309">
        <f ca="1">'17.D_NINH'!$D33</f>
        <v>0.66</v>
      </c>
      <c r="V30" s="309">
        <f ca="1">'18.H_DUC'!$D33</f>
        <v>0</v>
      </c>
      <c r="X30" s="262"/>
      <c r="Y30" s="263"/>
    </row>
    <row r="31" spans="1:25" s="261" customFormat="1">
      <c r="A31" s="319" t="s">
        <v>414</v>
      </c>
      <c r="B31" s="320" t="s">
        <v>415</v>
      </c>
      <c r="C31" s="322" t="s">
        <v>327</v>
      </c>
      <c r="D31" s="309">
        <f t="shared" si="4"/>
        <v>0.59000000000000008</v>
      </c>
      <c r="E31" s="309">
        <f ca="1">'1.TT_TYEN'!$D34</f>
        <v>0.13</v>
      </c>
      <c r="F31" s="309">
        <f ca="1">'2.N_MUC'!$D34</f>
        <v>0.03</v>
      </c>
      <c r="G31" s="309">
        <f ca="1">'3.B_COC'!$D34</f>
        <v>0</v>
      </c>
      <c r="H31" s="309">
        <f ca="1">'4.T_LONG'!$D34</f>
        <v>0.03</v>
      </c>
      <c r="I31" s="309">
        <f ca="1">'5.BI_XA'!$D34</f>
        <v>0.04</v>
      </c>
      <c r="J31" s="309">
        <f ca="1">'6.T_HOA'!$D34</f>
        <v>0.02</v>
      </c>
      <c r="K31" s="309">
        <f ca="1">'7.T_SON'!$D34</f>
        <v>0.06</v>
      </c>
      <c r="L31" s="309">
        <f ca="1">'8.M_HUONG'!$D34</f>
        <v>0.02</v>
      </c>
      <c r="M31" s="309">
        <f ca="1">'9.M_DAN'!$D34</f>
        <v>0.02</v>
      </c>
      <c r="N31" s="309">
        <f ca="1">'10.M_KHUONG'!$D34</f>
        <v>0.03</v>
      </c>
      <c r="O31" s="309">
        <f ca="1">'11.P_LUU'!$D34</f>
        <v>0.01</v>
      </c>
      <c r="P31" s="309">
        <f ca="1">'12.T_THANH'!$D34</f>
        <v>0.02</v>
      </c>
      <c r="Q31" s="309">
        <f ca="1">'13.Y_THUAN'!$D34</f>
        <v>0.02</v>
      </c>
      <c r="R31" s="309">
        <f ca="1">'14.BA_XA'!$D34</f>
        <v>0.01</v>
      </c>
      <c r="S31" s="309">
        <f ca="1">'15.Y_LAM'!$D34</f>
        <v>0.03</v>
      </c>
      <c r="T31" s="309">
        <f ca="1">'16.Y_PHU'!$D34</f>
        <v>0.09</v>
      </c>
      <c r="U31" s="309">
        <f ca="1">'17.D_NINH'!$D34</f>
        <v>0.01</v>
      </c>
      <c r="V31" s="309">
        <f ca="1">'18.H_DUC'!$D34</f>
        <v>0.02</v>
      </c>
      <c r="X31" s="262"/>
      <c r="Y31" s="263"/>
    </row>
    <row r="32" spans="1:25" s="261" customFormat="1">
      <c r="A32" s="319" t="s">
        <v>416</v>
      </c>
      <c r="B32" s="320" t="s">
        <v>417</v>
      </c>
      <c r="C32" s="322" t="s">
        <v>328</v>
      </c>
      <c r="D32" s="309">
        <f t="shared" si="4"/>
        <v>28.75</v>
      </c>
      <c r="E32" s="309">
        <f ca="1">'1.TT_TYEN'!$D35</f>
        <v>3.83</v>
      </c>
      <c r="F32" s="309">
        <f ca="1">'2.N_MUC'!$D35</f>
        <v>1.61</v>
      </c>
      <c r="G32" s="309">
        <f ca="1">'3.B_COC'!$D35</f>
        <v>0.71</v>
      </c>
      <c r="H32" s="309">
        <f ca="1">'4.T_LONG'!$D35</f>
        <v>1.41</v>
      </c>
      <c r="I32" s="309">
        <f ca="1">'5.BI_XA'!$D35</f>
        <v>0.9</v>
      </c>
      <c r="J32" s="309">
        <f ca="1">'6.T_HOA'!$D35</f>
        <v>2.52</v>
      </c>
      <c r="K32" s="309">
        <f ca="1">'7.T_SON'!$D35</f>
        <v>2.3199999999999998</v>
      </c>
      <c r="L32" s="309">
        <f ca="1">'8.M_HUONG'!$D35</f>
        <v>1.1200000000000001</v>
      </c>
      <c r="M32" s="309">
        <f ca="1">'9.M_DAN'!$D35</f>
        <v>0.61</v>
      </c>
      <c r="N32" s="309">
        <f ca="1">'10.M_KHUONG'!$D35</f>
        <v>1.34</v>
      </c>
      <c r="O32" s="309">
        <f ca="1">'11.P_LUU'!$D35</f>
        <v>1.55</v>
      </c>
      <c r="P32" s="309">
        <f ca="1">'12.T_THANH'!$D35</f>
        <v>2.36</v>
      </c>
      <c r="Q32" s="309">
        <f ca="1">'13.Y_THUAN'!$D35</f>
        <v>0.95</v>
      </c>
      <c r="R32" s="309">
        <f ca="1">'14.BA_XA'!$D35</f>
        <v>0.42</v>
      </c>
      <c r="S32" s="309">
        <f ca="1">'15.Y_LAM'!$D35</f>
        <v>0.57999999999999996</v>
      </c>
      <c r="T32" s="309">
        <f ca="1">'16.Y_PHU'!$D35</f>
        <v>1.2</v>
      </c>
      <c r="U32" s="309">
        <f ca="1">'17.D_NINH'!$D35</f>
        <v>3.22</v>
      </c>
      <c r="V32" s="309">
        <f ca="1">'18.H_DUC'!$D35</f>
        <v>2.1</v>
      </c>
      <c r="X32" s="262"/>
      <c r="Y32" s="263"/>
    </row>
    <row r="33" spans="1:25" s="261" customFormat="1">
      <c r="A33" s="319" t="s">
        <v>418</v>
      </c>
      <c r="B33" s="320" t="s">
        <v>419</v>
      </c>
      <c r="C33" s="322" t="s">
        <v>329</v>
      </c>
      <c r="D33" s="309">
        <f t="shared" si="4"/>
        <v>7.4600000000000017</v>
      </c>
      <c r="E33" s="309">
        <f ca="1">'1.TT_TYEN'!$D36</f>
        <v>3.31</v>
      </c>
      <c r="F33" s="309">
        <f ca="1">'2.N_MUC'!$D36</f>
        <v>0.41</v>
      </c>
      <c r="G33" s="309">
        <f ca="1">'3.B_COC'!$D36</f>
        <v>0.11</v>
      </c>
      <c r="H33" s="309">
        <f ca="1">'4.T_LONG'!$D36</f>
        <v>0.11</v>
      </c>
      <c r="I33" s="309">
        <f ca="1">'5.BI_XA'!$D36</f>
        <v>0.21</v>
      </c>
      <c r="J33" s="309">
        <f ca="1">'6.T_HOA'!$D36</f>
        <v>0.32</v>
      </c>
      <c r="K33" s="309">
        <f ca="1">'7.T_SON'!$D36</f>
        <v>0.32</v>
      </c>
      <c r="L33" s="309">
        <f ca="1">'8.M_HUONG'!$D36</f>
        <v>0.51</v>
      </c>
      <c r="M33" s="309">
        <f ca="1">'9.M_DAN'!$D36</f>
        <v>0.11</v>
      </c>
      <c r="N33" s="309">
        <f ca="1">'10.M_KHUONG'!$D36</f>
        <v>0.18</v>
      </c>
      <c r="O33" s="309">
        <f ca="1">'11.P_LUU'!$D36</f>
        <v>0.42</v>
      </c>
      <c r="P33" s="309">
        <f ca="1">'12.T_THANH'!$D36</f>
        <v>0.24</v>
      </c>
      <c r="Q33" s="309">
        <f ca="1">'13.Y_THUAN'!$D36</f>
        <v>0.1</v>
      </c>
      <c r="R33" s="309">
        <f ca="1">'14.BA_XA'!$D36</f>
        <v>0.11</v>
      </c>
      <c r="S33" s="309">
        <f ca="1">'15.Y_LAM'!$D36</f>
        <v>0.42</v>
      </c>
      <c r="T33" s="309">
        <f ca="1">'16.Y_PHU'!$D36</f>
        <v>0.19</v>
      </c>
      <c r="U33" s="309">
        <f ca="1">'17.D_NINH'!$D36</f>
        <v>0.24</v>
      </c>
      <c r="V33" s="309">
        <f ca="1">'18.H_DUC'!$D36</f>
        <v>0.15</v>
      </c>
      <c r="X33" s="262"/>
      <c r="Y33" s="263"/>
    </row>
    <row r="34" spans="1:25" s="261" customFormat="1">
      <c r="A34" s="319" t="s">
        <v>420</v>
      </c>
      <c r="B34" s="320" t="s">
        <v>421</v>
      </c>
      <c r="C34" s="322" t="s">
        <v>330</v>
      </c>
      <c r="D34" s="309">
        <f t="shared" si="4"/>
        <v>70.87</v>
      </c>
      <c r="E34" s="309">
        <f ca="1">'1.TT_TYEN'!$D37</f>
        <v>9.3800000000000008</v>
      </c>
      <c r="F34" s="309">
        <f ca="1">'2.N_MUC'!$D37</f>
        <v>1.66</v>
      </c>
      <c r="G34" s="309">
        <f ca="1">'3.B_COC'!$D37</f>
        <v>1.43</v>
      </c>
      <c r="H34" s="309">
        <f ca="1">'4.T_LONG'!$D37</f>
        <v>3.02</v>
      </c>
      <c r="I34" s="309">
        <f ca="1">'5.BI_XA'!$D37</f>
        <v>2.4300000000000002</v>
      </c>
      <c r="J34" s="309">
        <f ca="1">'6.T_HOA'!$D37</f>
        <v>6.2</v>
      </c>
      <c r="K34" s="309">
        <f ca="1">'7.T_SON'!$D37</f>
        <v>3.67</v>
      </c>
      <c r="L34" s="309">
        <f ca="1">'8.M_HUONG'!$D37</f>
        <v>3.86</v>
      </c>
      <c r="M34" s="309">
        <f ca="1">'9.M_DAN'!$D37</f>
        <v>2.34</v>
      </c>
      <c r="N34" s="309">
        <f ca="1">'10.M_KHUONG'!$D37</f>
        <v>3.25</v>
      </c>
      <c r="O34" s="309">
        <f ca="1">'11.P_LUU'!$D37</f>
        <v>6.28</v>
      </c>
      <c r="P34" s="309">
        <f ca="1">'12.T_THANH'!$D37</f>
        <v>7.05</v>
      </c>
      <c r="Q34" s="309">
        <f ca="1">'13.Y_THUAN'!$D37</f>
        <v>2.67</v>
      </c>
      <c r="R34" s="309">
        <f ca="1">'14.BA_XA'!$D37</f>
        <v>2.56</v>
      </c>
      <c r="S34" s="309">
        <f ca="1">'15.Y_LAM'!$D37</f>
        <v>3.59</v>
      </c>
      <c r="T34" s="309">
        <f ca="1">'16.Y_PHU'!$D37</f>
        <v>4.84</v>
      </c>
      <c r="U34" s="309">
        <f ca="1">'17.D_NINH'!$D37</f>
        <v>2.85</v>
      </c>
      <c r="V34" s="309">
        <f ca="1">'18.H_DUC'!$D37</f>
        <v>3.79</v>
      </c>
      <c r="X34" s="262"/>
      <c r="Y34" s="263"/>
    </row>
    <row r="35" spans="1:25" s="261" customFormat="1">
      <c r="A35" s="319" t="s">
        <v>422</v>
      </c>
      <c r="B35" s="320" t="s">
        <v>423</v>
      </c>
      <c r="C35" s="322" t="s">
        <v>331</v>
      </c>
      <c r="D35" s="309">
        <f t="shared" si="4"/>
        <v>26.96</v>
      </c>
      <c r="E35" s="309">
        <f ca="1">'1.TT_TYEN'!$D38</f>
        <v>0.04</v>
      </c>
      <c r="F35" s="309">
        <f ca="1">'2.N_MUC'!$D38</f>
        <v>0.72</v>
      </c>
      <c r="G35" s="309">
        <f ca="1">'3.B_COC'!$D38</f>
        <v>0.78</v>
      </c>
      <c r="H35" s="309">
        <f ca="1">'4.T_LONG'!$D38</f>
        <v>1.41</v>
      </c>
      <c r="I35" s="309">
        <f ca="1">'5.BI_XA'!$D38</f>
        <v>3.83</v>
      </c>
      <c r="J35" s="309">
        <f ca="1">'6.T_HOA'!$D38</f>
        <v>4.28</v>
      </c>
      <c r="K35" s="309">
        <f ca="1">'7.T_SON'!$D38</f>
        <v>2.81</v>
      </c>
      <c r="L35" s="309">
        <f ca="1">'8.M_HUONG'!$D38</f>
        <v>1.62</v>
      </c>
      <c r="M35" s="309">
        <f ca="1">'9.M_DAN'!$D38</f>
        <v>0.35</v>
      </c>
      <c r="N35" s="309">
        <f ca="1">'10.M_KHUONG'!$D38</f>
        <v>1.01</v>
      </c>
      <c r="O35" s="309">
        <f ca="1">'11.P_LUU'!$D38</f>
        <v>2.29</v>
      </c>
      <c r="P35" s="309">
        <f ca="1">'12.T_THANH'!$D38</f>
        <v>0.86</v>
      </c>
      <c r="Q35" s="309">
        <f ca="1">'13.Y_THUAN'!$D38</f>
        <v>1.21</v>
      </c>
      <c r="R35" s="309">
        <f ca="1">'14.BA_XA'!$D38</f>
        <v>0.5</v>
      </c>
      <c r="S35" s="309">
        <f ca="1">'15.Y_LAM'!$D38</f>
        <v>0.79</v>
      </c>
      <c r="T35" s="309">
        <f ca="1">'16.Y_PHU'!$D38</f>
        <v>0</v>
      </c>
      <c r="U35" s="309">
        <f ca="1">'17.D_NINH'!$D38</f>
        <v>3.2</v>
      </c>
      <c r="V35" s="309">
        <f ca="1">'18.H_DUC'!$D38</f>
        <v>1.26</v>
      </c>
      <c r="X35" s="262"/>
      <c r="Y35" s="263"/>
    </row>
    <row r="36" spans="1:25" s="261" customFormat="1">
      <c r="A36" s="319" t="s">
        <v>424</v>
      </c>
      <c r="B36" s="320" t="s">
        <v>425</v>
      </c>
      <c r="C36" s="322" t="s">
        <v>332</v>
      </c>
      <c r="D36" s="309">
        <f t="shared" si="4"/>
        <v>0</v>
      </c>
      <c r="E36" s="309">
        <f ca="1">'1.TT_TYEN'!$D39</f>
        <v>0</v>
      </c>
      <c r="F36" s="309">
        <f ca="1">'2.N_MUC'!$D39</f>
        <v>0</v>
      </c>
      <c r="G36" s="309">
        <f ca="1">'3.B_COC'!$D39</f>
        <v>0</v>
      </c>
      <c r="H36" s="309">
        <f ca="1">'4.T_LONG'!$D39</f>
        <v>0</v>
      </c>
      <c r="I36" s="309">
        <f ca="1">'5.BI_XA'!$D39</f>
        <v>0</v>
      </c>
      <c r="J36" s="309">
        <f ca="1">'6.T_HOA'!$D39</f>
        <v>0</v>
      </c>
      <c r="K36" s="309">
        <f ca="1">'7.T_SON'!$D39</f>
        <v>0</v>
      </c>
      <c r="L36" s="309">
        <f ca="1">'8.M_HUONG'!$D39</f>
        <v>0</v>
      </c>
      <c r="M36" s="309">
        <f ca="1">'9.M_DAN'!$D39</f>
        <v>0</v>
      </c>
      <c r="N36" s="309">
        <f ca="1">'10.M_KHUONG'!$D39</f>
        <v>0</v>
      </c>
      <c r="O36" s="309">
        <f ca="1">'11.P_LUU'!$D39</f>
        <v>0</v>
      </c>
      <c r="P36" s="309">
        <f ca="1">'12.T_THANH'!$D39</f>
        <v>0</v>
      </c>
      <c r="Q36" s="309">
        <f ca="1">'13.Y_THUAN'!$D39</f>
        <v>0</v>
      </c>
      <c r="R36" s="309">
        <f ca="1">'14.BA_XA'!$D39</f>
        <v>0</v>
      </c>
      <c r="S36" s="309">
        <f ca="1">'15.Y_LAM'!$D39</f>
        <v>0</v>
      </c>
      <c r="T36" s="309">
        <f ca="1">'16.Y_PHU'!$D39</f>
        <v>0</v>
      </c>
      <c r="U36" s="309">
        <f ca="1">'17.D_NINH'!$D39</f>
        <v>0</v>
      </c>
      <c r="V36" s="309">
        <f ca="1">'18.H_DUC'!$D39</f>
        <v>0</v>
      </c>
      <c r="X36" s="262"/>
      <c r="Y36" s="263"/>
    </row>
    <row r="37" spans="1:25" s="261" customFormat="1">
      <c r="A37" s="319" t="s">
        <v>426</v>
      </c>
      <c r="B37" s="320" t="s">
        <v>427</v>
      </c>
      <c r="C37" s="322" t="s">
        <v>333</v>
      </c>
      <c r="D37" s="309">
        <f t="shared" si="4"/>
        <v>0</v>
      </c>
      <c r="E37" s="309">
        <f ca="1">'1.TT_TYEN'!$D40</f>
        <v>0</v>
      </c>
      <c r="F37" s="309">
        <f ca="1">'2.N_MUC'!$D40</f>
        <v>0</v>
      </c>
      <c r="G37" s="309">
        <f ca="1">'3.B_COC'!$D40</f>
        <v>0</v>
      </c>
      <c r="H37" s="309">
        <f ca="1">'4.T_LONG'!$D40</f>
        <v>0</v>
      </c>
      <c r="I37" s="309">
        <f ca="1">'5.BI_XA'!$D40</f>
        <v>0</v>
      </c>
      <c r="J37" s="309">
        <f ca="1">'6.T_HOA'!$D40</f>
        <v>0</v>
      </c>
      <c r="K37" s="309">
        <f ca="1">'7.T_SON'!$D40</f>
        <v>0</v>
      </c>
      <c r="L37" s="309">
        <f ca="1">'8.M_HUONG'!$D40</f>
        <v>0</v>
      </c>
      <c r="M37" s="309">
        <f ca="1">'9.M_DAN'!$D40</f>
        <v>0</v>
      </c>
      <c r="N37" s="309">
        <f ca="1">'10.M_KHUONG'!$D40</f>
        <v>0</v>
      </c>
      <c r="O37" s="309">
        <f ca="1">'11.P_LUU'!$D40</f>
        <v>0</v>
      </c>
      <c r="P37" s="309">
        <f ca="1">'12.T_THANH'!$D40</f>
        <v>0</v>
      </c>
      <c r="Q37" s="309">
        <f ca="1">'13.Y_THUAN'!$D40</f>
        <v>0</v>
      </c>
      <c r="R37" s="309">
        <f ca="1">'14.BA_XA'!$D40</f>
        <v>0</v>
      </c>
      <c r="S37" s="309">
        <f ca="1">'15.Y_LAM'!$D40</f>
        <v>0</v>
      </c>
      <c r="T37" s="309">
        <f ca="1">'16.Y_PHU'!$D40</f>
        <v>0</v>
      </c>
      <c r="U37" s="309">
        <f ca="1">'17.D_NINH'!$D40</f>
        <v>0</v>
      </c>
      <c r="V37" s="309">
        <f ca="1">'18.H_DUC'!$D40</f>
        <v>0</v>
      </c>
      <c r="X37" s="262"/>
      <c r="Y37" s="263"/>
    </row>
    <row r="38" spans="1:25" s="261" customFormat="1">
      <c r="A38" s="319" t="s">
        <v>428</v>
      </c>
      <c r="B38" s="320" t="s">
        <v>429</v>
      </c>
      <c r="C38" s="322" t="s">
        <v>334</v>
      </c>
      <c r="D38" s="309">
        <f t="shared" si="4"/>
        <v>11.430000000000001</v>
      </c>
      <c r="E38" s="309">
        <f ca="1">'1.TT_TYEN'!$D41</f>
        <v>0.63</v>
      </c>
      <c r="F38" s="309">
        <f ca="1">'2.N_MUC'!$D41</f>
        <v>1.29</v>
      </c>
      <c r="G38" s="309">
        <f ca="1">'3.B_COC'!$D41</f>
        <v>0.64</v>
      </c>
      <c r="H38" s="309">
        <f ca="1">'4.T_LONG'!$D41</f>
        <v>0.39</v>
      </c>
      <c r="I38" s="309">
        <f ca="1">'5.BI_XA'!$D41</f>
        <v>0.41</v>
      </c>
      <c r="J38" s="309">
        <f ca="1">'6.T_HOA'!$D41</f>
        <v>0.75</v>
      </c>
      <c r="K38" s="309">
        <f ca="1">'7.T_SON'!$D41</f>
        <v>0.52</v>
      </c>
      <c r="L38" s="309">
        <f ca="1">'8.M_HUONG'!$D41</f>
        <v>0.34</v>
      </c>
      <c r="M38" s="309">
        <f ca="1">'9.M_DAN'!$D41</f>
        <v>0.44</v>
      </c>
      <c r="N38" s="309">
        <f ca="1">'10.M_KHUONG'!$D41</f>
        <v>0.56999999999999995</v>
      </c>
      <c r="O38" s="309">
        <f ca="1">'11.P_LUU'!$D41</f>
        <v>0.47</v>
      </c>
      <c r="P38" s="309">
        <f ca="1">'12.T_THANH'!$D41</f>
        <v>1.73</v>
      </c>
      <c r="Q38" s="309">
        <f ca="1">'13.Y_THUAN'!$D41</f>
        <v>0.35</v>
      </c>
      <c r="R38" s="309">
        <f ca="1">'14.BA_XA'!$D41</f>
        <v>0.71</v>
      </c>
      <c r="S38" s="309">
        <f ca="1">'15.Y_LAM'!$D41</f>
        <v>0.25</v>
      </c>
      <c r="T38" s="309">
        <f ca="1">'16.Y_PHU'!$D41</f>
        <v>0.33</v>
      </c>
      <c r="U38" s="309">
        <f ca="1">'17.D_NINH'!$D41</f>
        <v>0.43</v>
      </c>
      <c r="V38" s="309">
        <f ca="1">'18.H_DUC'!$D41</f>
        <v>1.18</v>
      </c>
      <c r="X38" s="262"/>
      <c r="Y38" s="263"/>
    </row>
    <row r="39" spans="1:25">
      <c r="A39" s="70" t="s">
        <v>430</v>
      </c>
      <c r="B39" s="576" t="s">
        <v>481</v>
      </c>
      <c r="C39" s="256" t="s">
        <v>335</v>
      </c>
      <c r="D39" s="300">
        <f t="shared" ref="D39:D56" si="6">SUM(E39:V39)</f>
        <v>3.9200000000000004</v>
      </c>
      <c r="E39" s="300">
        <f ca="1">'1.TT_TYEN'!$D42</f>
        <v>0</v>
      </c>
      <c r="F39" s="300">
        <f ca="1">'2.N_MUC'!$D42</f>
        <v>0</v>
      </c>
      <c r="G39" s="300">
        <f ca="1">'3.B_COC'!$D42</f>
        <v>0</v>
      </c>
      <c r="H39" s="300">
        <f ca="1">'4.T_LONG'!$D42</f>
        <v>0.22</v>
      </c>
      <c r="I39" s="300">
        <f ca="1">'5.BI_XA'!$D42</f>
        <v>0</v>
      </c>
      <c r="J39" s="300">
        <f ca="1">'6.T_HOA'!$D42</f>
        <v>0</v>
      </c>
      <c r="K39" s="300">
        <f ca="1">'7.T_SON'!$D42</f>
        <v>0</v>
      </c>
      <c r="L39" s="300">
        <f ca="1">'8.M_HUONG'!$D42</f>
        <v>0</v>
      </c>
      <c r="M39" s="300">
        <f ca="1">'9.M_DAN'!$D42</f>
        <v>0</v>
      </c>
      <c r="N39" s="300">
        <f ca="1">'10.M_KHUONG'!$D42</f>
        <v>0</v>
      </c>
      <c r="O39" s="300">
        <f ca="1">'11.P_LUU'!$D42</f>
        <v>0</v>
      </c>
      <c r="P39" s="300">
        <f ca="1">'12.T_THANH'!$D42</f>
        <v>0</v>
      </c>
      <c r="Q39" s="300">
        <f ca="1">'13.Y_THUAN'!$D42</f>
        <v>0</v>
      </c>
      <c r="R39" s="300">
        <f ca="1">'14.BA_XA'!$D42</f>
        <v>0</v>
      </c>
      <c r="S39" s="300">
        <f ca="1">'15.Y_LAM'!$D42</f>
        <v>0</v>
      </c>
      <c r="T39" s="300">
        <f ca="1">'16.Y_PHU'!$D42</f>
        <v>3.7</v>
      </c>
      <c r="U39" s="300">
        <f ca="1">'17.D_NINH'!$D42</f>
        <v>0</v>
      </c>
      <c r="V39" s="300">
        <f ca="1">'18.H_DUC'!$D42</f>
        <v>0</v>
      </c>
      <c r="X39" s="87"/>
      <c r="Y39" s="88"/>
    </row>
    <row r="40" spans="1:25">
      <c r="A40" s="70" t="s">
        <v>432</v>
      </c>
      <c r="B40" s="576" t="s">
        <v>482</v>
      </c>
      <c r="C40" s="256" t="s">
        <v>336</v>
      </c>
      <c r="D40" s="300">
        <f t="shared" si="6"/>
        <v>0</v>
      </c>
      <c r="E40" s="300">
        <f ca="1">'1.TT_TYEN'!$D43</f>
        <v>0</v>
      </c>
      <c r="F40" s="300">
        <f ca="1">'2.N_MUC'!$D43</f>
        <v>0</v>
      </c>
      <c r="G40" s="300">
        <f ca="1">'3.B_COC'!$D43</f>
        <v>0</v>
      </c>
      <c r="H40" s="300">
        <f ca="1">'4.T_LONG'!$D43</f>
        <v>0</v>
      </c>
      <c r="I40" s="300">
        <f ca="1">'5.BI_XA'!$D43</f>
        <v>0</v>
      </c>
      <c r="J40" s="300">
        <f ca="1">'6.T_HOA'!$D43</f>
        <v>0</v>
      </c>
      <c r="K40" s="300">
        <f ca="1">'7.T_SON'!$D43</f>
        <v>0</v>
      </c>
      <c r="L40" s="300">
        <f ca="1">'8.M_HUONG'!$D43</f>
        <v>0</v>
      </c>
      <c r="M40" s="300">
        <f ca="1">'9.M_DAN'!$D43</f>
        <v>0</v>
      </c>
      <c r="N40" s="300">
        <f ca="1">'10.M_KHUONG'!$D43</f>
        <v>0</v>
      </c>
      <c r="O40" s="300">
        <f ca="1">'11.P_LUU'!$D43</f>
        <v>0</v>
      </c>
      <c r="P40" s="300">
        <f ca="1">'12.T_THANH'!$D43</f>
        <v>0</v>
      </c>
      <c r="Q40" s="300">
        <f ca="1">'13.Y_THUAN'!$D43</f>
        <v>0</v>
      </c>
      <c r="R40" s="300">
        <f ca="1">'14.BA_XA'!$D43</f>
        <v>0</v>
      </c>
      <c r="S40" s="300">
        <f ca="1">'15.Y_LAM'!$D43</f>
        <v>0</v>
      </c>
      <c r="T40" s="300">
        <f ca="1">'16.Y_PHU'!$D43</f>
        <v>0</v>
      </c>
      <c r="U40" s="300">
        <f ca="1">'17.D_NINH'!$D43</f>
        <v>0</v>
      </c>
      <c r="V40" s="300">
        <f ca="1">'18.H_DUC'!$D43</f>
        <v>0</v>
      </c>
      <c r="X40" s="87"/>
      <c r="Y40" s="88"/>
    </row>
    <row r="41" spans="1:25">
      <c r="A41" s="70" t="s">
        <v>434</v>
      </c>
      <c r="B41" s="576" t="s">
        <v>435</v>
      </c>
      <c r="C41" s="256" t="s">
        <v>337</v>
      </c>
      <c r="D41" s="300">
        <f t="shared" si="6"/>
        <v>2.2600000000000002</v>
      </c>
      <c r="E41" s="300">
        <f ca="1">'1.TT_TYEN'!$D44</f>
        <v>0</v>
      </c>
      <c r="F41" s="300">
        <f ca="1">'2.N_MUC'!$D44</f>
        <v>0</v>
      </c>
      <c r="G41" s="300">
        <f ca="1">'3.B_COC'!$D44</f>
        <v>0</v>
      </c>
      <c r="H41" s="300">
        <f ca="1">'4.T_LONG'!$D44</f>
        <v>0</v>
      </c>
      <c r="I41" s="300">
        <f ca="1">'5.BI_XA'!$D44</f>
        <v>0.46</v>
      </c>
      <c r="J41" s="300">
        <f ca="1">'6.T_HOA'!$D44</f>
        <v>0</v>
      </c>
      <c r="K41" s="300">
        <f ca="1">'7.T_SON'!$D44</f>
        <v>0</v>
      </c>
      <c r="L41" s="300">
        <f ca="1">'8.M_HUONG'!$D44</f>
        <v>0</v>
      </c>
      <c r="M41" s="300">
        <f ca="1">'9.M_DAN'!$D44</f>
        <v>0</v>
      </c>
      <c r="N41" s="300">
        <f ca="1">'10.M_KHUONG'!$D44</f>
        <v>0</v>
      </c>
      <c r="O41" s="300">
        <f ca="1">'11.P_LUU'!$D44</f>
        <v>0</v>
      </c>
      <c r="P41" s="300">
        <f ca="1">'12.T_THANH'!$D44</f>
        <v>0</v>
      </c>
      <c r="Q41" s="300">
        <f ca="1">'13.Y_THUAN'!$D44</f>
        <v>0</v>
      </c>
      <c r="R41" s="300">
        <f ca="1">'14.BA_XA'!$D44</f>
        <v>0</v>
      </c>
      <c r="S41" s="300">
        <f ca="1">'15.Y_LAM'!$D44</f>
        <v>0</v>
      </c>
      <c r="T41" s="300">
        <f ca="1">'16.Y_PHU'!$D44</f>
        <v>1.8</v>
      </c>
      <c r="U41" s="300">
        <f ca="1">'17.D_NINH'!$D44</f>
        <v>0</v>
      </c>
      <c r="V41" s="300">
        <f ca="1">'18.H_DUC'!$D44</f>
        <v>0</v>
      </c>
      <c r="X41" s="87"/>
      <c r="Y41" s="88"/>
    </row>
    <row r="42" spans="1:25">
      <c r="A42" s="70" t="s">
        <v>436</v>
      </c>
      <c r="B42" s="576" t="s">
        <v>437</v>
      </c>
      <c r="C42" s="256" t="s">
        <v>338</v>
      </c>
      <c r="D42" s="300">
        <f t="shared" si="6"/>
        <v>1056.55</v>
      </c>
      <c r="E42" s="300">
        <f ca="1">'1.TT_TYEN'!$D45</f>
        <v>0</v>
      </c>
      <c r="F42" s="300">
        <f ca="1">'2.N_MUC'!$D45</f>
        <v>34.14</v>
      </c>
      <c r="G42" s="300">
        <f ca="1">'3.B_COC'!$D45</f>
        <v>32.17</v>
      </c>
      <c r="H42" s="300">
        <f ca="1">'4.T_LONG'!$D45</f>
        <v>64.23</v>
      </c>
      <c r="I42" s="300">
        <f ca="1">'5.BI_XA'!$D45</f>
        <v>65.34</v>
      </c>
      <c r="J42" s="300">
        <f ca="1">'6.T_HOA'!$D45</f>
        <v>107.5</v>
      </c>
      <c r="K42" s="300">
        <f ca="1">'7.T_SON'!$D45</f>
        <v>83.04</v>
      </c>
      <c r="L42" s="300">
        <f ca="1">'8.M_HUONG'!$D45</f>
        <v>67.02</v>
      </c>
      <c r="M42" s="300">
        <f ca="1">'9.M_DAN'!$D45</f>
        <v>51.47</v>
      </c>
      <c r="N42" s="300">
        <f ca="1">'10.M_KHUONG'!$D45</f>
        <v>43.44</v>
      </c>
      <c r="O42" s="300">
        <f ca="1">'11.P_LUU'!$D45</f>
        <v>94.83</v>
      </c>
      <c r="P42" s="300">
        <f ca="1">'12.T_THANH'!$D45</f>
        <v>78.95</v>
      </c>
      <c r="Q42" s="300">
        <f ca="1">'13.Y_THUAN'!$D45</f>
        <v>48.9</v>
      </c>
      <c r="R42" s="300">
        <f ca="1">'14.BA_XA'!$D45</f>
        <v>34.86</v>
      </c>
      <c r="S42" s="300">
        <f ca="1">'15.Y_LAM'!$D45</f>
        <v>49.39</v>
      </c>
      <c r="T42" s="300">
        <f ca="1">'16.Y_PHU'!$D45</f>
        <v>66.739999999999995</v>
      </c>
      <c r="U42" s="300">
        <f ca="1">'17.D_NINH'!$D45</f>
        <v>72.39</v>
      </c>
      <c r="V42" s="300">
        <f ca="1">'18.H_DUC'!$D45</f>
        <v>62.14</v>
      </c>
      <c r="X42" s="87"/>
      <c r="Y42" s="88"/>
    </row>
    <row r="43" spans="1:25">
      <c r="A43" s="70" t="s">
        <v>438</v>
      </c>
      <c r="B43" s="576" t="s">
        <v>439</v>
      </c>
      <c r="C43" s="256" t="s">
        <v>339</v>
      </c>
      <c r="D43" s="300">
        <f t="shared" si="6"/>
        <v>52.2</v>
      </c>
      <c r="E43" s="300">
        <f ca="1">'1.TT_TYEN'!$D46</f>
        <v>52.2</v>
      </c>
      <c r="F43" s="300">
        <f ca="1">'2.N_MUC'!$D46</f>
        <v>0</v>
      </c>
      <c r="G43" s="300">
        <f ca="1">'3.B_COC'!$D46</f>
        <v>0</v>
      </c>
      <c r="H43" s="300">
        <f ca="1">'4.T_LONG'!$D46</f>
        <v>0</v>
      </c>
      <c r="I43" s="300">
        <f ca="1">'5.BI_XA'!$D46</f>
        <v>0</v>
      </c>
      <c r="J43" s="300">
        <f ca="1">'6.T_HOA'!$D46</f>
        <v>0</v>
      </c>
      <c r="K43" s="300">
        <f ca="1">'7.T_SON'!$D46</f>
        <v>0</v>
      </c>
      <c r="L43" s="300">
        <f ca="1">'8.M_HUONG'!$D46</f>
        <v>0</v>
      </c>
      <c r="M43" s="300">
        <f ca="1">'9.M_DAN'!$D46</f>
        <v>0</v>
      </c>
      <c r="N43" s="300">
        <f ca="1">'10.M_KHUONG'!$D46</f>
        <v>0</v>
      </c>
      <c r="O43" s="300">
        <f ca="1">'11.P_LUU'!$D46</f>
        <v>0</v>
      </c>
      <c r="P43" s="300">
        <f ca="1">'12.T_THANH'!$D46</f>
        <v>0</v>
      </c>
      <c r="Q43" s="300">
        <f ca="1">'13.Y_THUAN'!$D46</f>
        <v>0</v>
      </c>
      <c r="R43" s="300">
        <f ca="1">'14.BA_XA'!$D46</f>
        <v>0</v>
      </c>
      <c r="S43" s="300">
        <f ca="1">'15.Y_LAM'!$D46</f>
        <v>0</v>
      </c>
      <c r="T43" s="300">
        <f ca="1">'16.Y_PHU'!$D46</f>
        <v>0</v>
      </c>
      <c r="U43" s="300">
        <f ca="1">'17.D_NINH'!$D46</f>
        <v>0</v>
      </c>
      <c r="V43" s="300">
        <f ca="1">'18.H_DUC'!$D46</f>
        <v>0</v>
      </c>
      <c r="X43" s="87"/>
      <c r="Y43" s="88"/>
    </row>
    <row r="44" spans="1:25">
      <c r="A44" s="70" t="s">
        <v>440</v>
      </c>
      <c r="B44" s="576" t="s">
        <v>483</v>
      </c>
      <c r="C44" s="256" t="s">
        <v>340</v>
      </c>
      <c r="D44" s="300">
        <f t="shared" si="6"/>
        <v>18.990000000000002</v>
      </c>
      <c r="E44" s="300">
        <f ca="1">'1.TT_TYEN'!$D47</f>
        <v>8.0299999999999994</v>
      </c>
      <c r="F44" s="300">
        <f ca="1">'2.N_MUC'!$D47</f>
        <v>0.22</v>
      </c>
      <c r="G44" s="300">
        <f ca="1">'3.B_COC'!$D47</f>
        <v>1.74</v>
      </c>
      <c r="H44" s="300">
        <f ca="1">'4.T_LONG'!$D47</f>
        <v>0.15</v>
      </c>
      <c r="I44" s="300">
        <f ca="1">'5.BI_XA'!$D47</f>
        <v>0.64</v>
      </c>
      <c r="J44" s="300">
        <f ca="1">'6.T_HOA'!$D47</f>
        <v>1.5</v>
      </c>
      <c r="K44" s="300">
        <f ca="1">'7.T_SON'!$D47</f>
        <v>0.8</v>
      </c>
      <c r="L44" s="300">
        <f ca="1">'8.M_HUONG'!$D47</f>
        <v>0.39</v>
      </c>
      <c r="M44" s="300">
        <f ca="1">'9.M_DAN'!$D47</f>
        <v>0.36</v>
      </c>
      <c r="N44" s="300">
        <f ca="1">'10.M_KHUONG'!$D47</f>
        <v>0.22</v>
      </c>
      <c r="O44" s="300">
        <f ca="1">'11.P_LUU'!$D47</f>
        <v>0.61</v>
      </c>
      <c r="P44" s="300">
        <f ca="1">'12.T_THANH'!$D47</f>
        <v>0.88</v>
      </c>
      <c r="Q44" s="300">
        <f ca="1">'13.Y_THUAN'!$D47</f>
        <v>0.33</v>
      </c>
      <c r="R44" s="300">
        <f ca="1">'14.BA_XA'!$D47</f>
        <v>0.53</v>
      </c>
      <c r="S44" s="300">
        <f ca="1">'15.Y_LAM'!$D47</f>
        <v>0.85</v>
      </c>
      <c r="T44" s="300">
        <f ca="1">'16.Y_PHU'!$D47</f>
        <v>0.24</v>
      </c>
      <c r="U44" s="300">
        <f ca="1">'17.D_NINH'!$D47</f>
        <v>0.82</v>
      </c>
      <c r="V44" s="300">
        <f ca="1">'18.H_DUC'!$D47</f>
        <v>0.68</v>
      </c>
      <c r="X44" s="87"/>
      <c r="Y44" s="88"/>
    </row>
    <row r="45" spans="1:25">
      <c r="A45" s="70" t="s">
        <v>442</v>
      </c>
      <c r="B45" s="576" t="s">
        <v>443</v>
      </c>
      <c r="C45" s="256" t="s">
        <v>341</v>
      </c>
      <c r="D45" s="300">
        <f t="shared" si="6"/>
        <v>0.26</v>
      </c>
      <c r="E45" s="300">
        <f ca="1">'1.TT_TYEN'!$D48</f>
        <v>0</v>
      </c>
      <c r="F45" s="300">
        <f ca="1">'2.N_MUC'!$D48</f>
        <v>0</v>
      </c>
      <c r="G45" s="300">
        <f ca="1">'3.B_COC'!$D48</f>
        <v>0</v>
      </c>
      <c r="H45" s="300">
        <f ca="1">'4.T_LONG'!$D48</f>
        <v>0</v>
      </c>
      <c r="I45" s="300">
        <f ca="1">'5.BI_XA'!$D48</f>
        <v>0</v>
      </c>
      <c r="J45" s="300">
        <f ca="1">'6.T_HOA'!$D48</f>
        <v>0</v>
      </c>
      <c r="K45" s="300">
        <f ca="1">'7.T_SON'!$D48</f>
        <v>0</v>
      </c>
      <c r="L45" s="300">
        <f ca="1">'8.M_HUONG'!$D48</f>
        <v>0</v>
      </c>
      <c r="M45" s="300">
        <f ca="1">'9.M_DAN'!$D48</f>
        <v>0</v>
      </c>
      <c r="N45" s="300">
        <f ca="1">'10.M_KHUONG'!$D48</f>
        <v>0.05</v>
      </c>
      <c r="O45" s="300">
        <f ca="1">'11.P_LUU'!$D48</f>
        <v>0</v>
      </c>
      <c r="P45" s="300">
        <f ca="1">'12.T_THANH'!$D48</f>
        <v>0</v>
      </c>
      <c r="Q45" s="300">
        <f ca="1">'13.Y_THUAN'!$D48</f>
        <v>0.13</v>
      </c>
      <c r="R45" s="300">
        <f ca="1">'14.BA_XA'!$D48</f>
        <v>0</v>
      </c>
      <c r="S45" s="300">
        <f ca="1">'15.Y_LAM'!$D48</f>
        <v>0</v>
      </c>
      <c r="T45" s="300">
        <f ca="1">'16.Y_PHU'!$D48</f>
        <v>0</v>
      </c>
      <c r="U45" s="300">
        <f ca="1">'17.D_NINH'!$D48</f>
        <v>0.08</v>
      </c>
      <c r="V45" s="300">
        <f ca="1">'18.H_DUC'!$D48</f>
        <v>0</v>
      </c>
      <c r="X45" s="87"/>
      <c r="Y45" s="88"/>
    </row>
    <row r="46" spans="1:25">
      <c r="A46" s="70" t="s">
        <v>444</v>
      </c>
      <c r="B46" s="576" t="s">
        <v>445</v>
      </c>
      <c r="C46" s="256" t="s">
        <v>342</v>
      </c>
      <c r="D46" s="300">
        <f t="shared" si="6"/>
        <v>0</v>
      </c>
      <c r="E46" s="300">
        <f ca="1">'1.TT_TYEN'!$D49</f>
        <v>0</v>
      </c>
      <c r="F46" s="300">
        <f ca="1">'2.N_MUC'!$D49</f>
        <v>0</v>
      </c>
      <c r="G46" s="300">
        <f ca="1">'3.B_COC'!$D49</f>
        <v>0</v>
      </c>
      <c r="H46" s="300">
        <f ca="1">'4.T_LONG'!$D49</f>
        <v>0</v>
      </c>
      <c r="I46" s="300">
        <f ca="1">'5.BI_XA'!$D49</f>
        <v>0</v>
      </c>
      <c r="J46" s="300">
        <f ca="1">'6.T_HOA'!$D49</f>
        <v>0</v>
      </c>
      <c r="K46" s="300">
        <f ca="1">'7.T_SON'!$D49</f>
        <v>0</v>
      </c>
      <c r="L46" s="300">
        <f ca="1">'8.M_HUONG'!$D49</f>
        <v>0</v>
      </c>
      <c r="M46" s="300">
        <f ca="1">'9.M_DAN'!$D49</f>
        <v>0</v>
      </c>
      <c r="N46" s="300">
        <f ca="1">'10.M_KHUONG'!$D49</f>
        <v>0</v>
      </c>
      <c r="O46" s="300">
        <f ca="1">'11.P_LUU'!$D49</f>
        <v>0</v>
      </c>
      <c r="P46" s="300">
        <f ca="1">'12.T_THANH'!$D49</f>
        <v>0</v>
      </c>
      <c r="Q46" s="300">
        <f ca="1">'13.Y_THUAN'!$D49</f>
        <v>0</v>
      </c>
      <c r="R46" s="300">
        <f ca="1">'14.BA_XA'!$D49</f>
        <v>0</v>
      </c>
      <c r="S46" s="300">
        <f ca="1">'15.Y_LAM'!$D49</f>
        <v>0</v>
      </c>
      <c r="T46" s="300">
        <f ca="1">'16.Y_PHU'!$D49</f>
        <v>0</v>
      </c>
      <c r="U46" s="300">
        <f ca="1">'17.D_NINH'!$D49</f>
        <v>0</v>
      </c>
      <c r="V46" s="300">
        <f ca="1">'18.H_DUC'!$D49</f>
        <v>0</v>
      </c>
      <c r="X46" s="87"/>
      <c r="Y46" s="88"/>
    </row>
    <row r="47" spans="1:25">
      <c r="A47" s="70" t="s">
        <v>446</v>
      </c>
      <c r="B47" s="576" t="s">
        <v>447</v>
      </c>
      <c r="C47" s="256" t="s">
        <v>343</v>
      </c>
      <c r="D47" s="300">
        <f t="shared" si="6"/>
        <v>1.93</v>
      </c>
      <c r="E47" s="300">
        <f ca="1">'1.TT_TYEN'!$D50</f>
        <v>0.17</v>
      </c>
      <c r="F47" s="300">
        <f ca="1">'2.N_MUC'!$D50</f>
        <v>0</v>
      </c>
      <c r="G47" s="300">
        <f ca="1">'3.B_COC'!$D50</f>
        <v>0</v>
      </c>
      <c r="H47" s="300">
        <f ca="1">'4.T_LONG'!$D50</f>
        <v>0.11</v>
      </c>
      <c r="I47" s="300">
        <f ca="1">'5.BI_XA'!$D50</f>
        <v>0.22</v>
      </c>
      <c r="J47" s="300">
        <f ca="1">'6.T_HOA'!$D50</f>
        <v>0.12</v>
      </c>
      <c r="K47" s="300">
        <f ca="1">'7.T_SON'!$D50</f>
        <v>0</v>
      </c>
      <c r="L47" s="300">
        <f ca="1">'8.M_HUONG'!$D50</f>
        <v>0</v>
      </c>
      <c r="M47" s="300">
        <f ca="1">'9.M_DAN'!$D50</f>
        <v>0.26</v>
      </c>
      <c r="N47" s="300">
        <f ca="1">'10.M_KHUONG'!$D50</f>
        <v>0</v>
      </c>
      <c r="O47" s="300">
        <f ca="1">'11.P_LUU'!$D50</f>
        <v>0</v>
      </c>
      <c r="P47" s="300">
        <f ca="1">'12.T_THANH'!$D50</f>
        <v>7.0000000000000007E-2</v>
      </c>
      <c r="Q47" s="300">
        <f ca="1">'13.Y_THUAN'!$D50</f>
        <v>0</v>
      </c>
      <c r="R47" s="300">
        <f ca="1">'14.BA_XA'!$D50</f>
        <v>0.98</v>
      </c>
      <c r="S47" s="300">
        <f ca="1">'15.Y_LAM'!$D50</f>
        <v>0</v>
      </c>
      <c r="T47" s="300">
        <f ca="1">'16.Y_PHU'!$D50</f>
        <v>0</v>
      </c>
      <c r="U47" s="300">
        <f ca="1">'17.D_NINH'!$D50</f>
        <v>0</v>
      </c>
      <c r="V47" s="300">
        <f ca="1">'18.H_DUC'!$D50</f>
        <v>0</v>
      </c>
      <c r="X47" s="87"/>
      <c r="Y47" s="88"/>
    </row>
    <row r="48" spans="1:25" ht="16.899999999999999" customHeight="1">
      <c r="A48" s="70" t="s">
        <v>448</v>
      </c>
      <c r="B48" s="576" t="s">
        <v>1164</v>
      </c>
      <c r="C48" s="74" t="s">
        <v>344</v>
      </c>
      <c r="D48" s="300">
        <f t="shared" si="6"/>
        <v>146.5</v>
      </c>
      <c r="E48" s="300">
        <f ca="1">'1.TT_TYEN'!$D51</f>
        <v>7.78</v>
      </c>
      <c r="F48" s="300">
        <f ca="1">'2.N_MUC'!$D51</f>
        <v>11.94</v>
      </c>
      <c r="G48" s="300">
        <f ca="1">'3.B_COC'!$D51</f>
        <v>1.03</v>
      </c>
      <c r="H48" s="300">
        <f ca="1">'4.T_LONG'!$D51</f>
        <v>9.0299999999999994</v>
      </c>
      <c r="I48" s="300">
        <f ca="1">'5.BI_XA'!$D51</f>
        <v>6.57</v>
      </c>
      <c r="J48" s="300">
        <f ca="1">'6.T_HOA'!$D51</f>
        <v>10.87</v>
      </c>
      <c r="K48" s="300">
        <f ca="1">'7.T_SON'!$D51</f>
        <v>15.09</v>
      </c>
      <c r="L48" s="300">
        <f ca="1">'8.M_HUONG'!$D51</f>
        <v>6.47</v>
      </c>
      <c r="M48" s="300">
        <f ca="1">'9.M_DAN'!$D51</f>
        <v>3.88</v>
      </c>
      <c r="N48" s="300">
        <f ca="1">'10.M_KHUONG'!$D51</f>
        <v>4.1399999999999997</v>
      </c>
      <c r="O48" s="300">
        <f ca="1">'11.P_LUU'!$D51</f>
        <v>12.51</v>
      </c>
      <c r="P48" s="300">
        <f ca="1">'12.T_THANH'!$D51</f>
        <v>13.25</v>
      </c>
      <c r="Q48" s="300">
        <f ca="1">'13.Y_THUAN'!$D51</f>
        <v>2.4500000000000002</v>
      </c>
      <c r="R48" s="300">
        <f ca="1">'14.BA_XA'!$D51</f>
        <v>2.27</v>
      </c>
      <c r="S48" s="300">
        <f ca="1">'15.Y_LAM'!$D51</f>
        <v>3.18</v>
      </c>
      <c r="T48" s="300">
        <f ca="1">'16.Y_PHU'!$D51</f>
        <v>12.16</v>
      </c>
      <c r="U48" s="300">
        <f ca="1">'17.D_NINH'!$D51</f>
        <v>17.739999999999998</v>
      </c>
      <c r="V48" s="300">
        <f ca="1">'18.H_DUC'!$D51</f>
        <v>6.14</v>
      </c>
      <c r="X48" s="87"/>
      <c r="Y48" s="88"/>
    </row>
    <row r="49" spans="1:25" ht="16.899999999999999" customHeight="1">
      <c r="A49" s="70" t="s">
        <v>450</v>
      </c>
      <c r="B49" s="576" t="s">
        <v>1166</v>
      </c>
      <c r="C49" s="256" t="s">
        <v>345</v>
      </c>
      <c r="D49" s="300">
        <f t="shared" si="6"/>
        <v>31.61</v>
      </c>
      <c r="E49" s="300">
        <f ca="1">'1.TT_TYEN'!$D52</f>
        <v>0</v>
      </c>
      <c r="F49" s="300">
        <f ca="1">'2.N_MUC'!$D52</f>
        <v>0</v>
      </c>
      <c r="G49" s="300">
        <f ca="1">'3.B_COC'!$D52</f>
        <v>0</v>
      </c>
      <c r="H49" s="300">
        <f ca="1">'4.T_LONG'!$D52</f>
        <v>9.48</v>
      </c>
      <c r="I49" s="300">
        <f ca="1">'5.BI_XA'!$D52</f>
        <v>1.37</v>
      </c>
      <c r="J49" s="300">
        <f ca="1">'6.T_HOA'!$D52</f>
        <v>0</v>
      </c>
      <c r="K49" s="300">
        <f ca="1">'7.T_SON'!$D52</f>
        <v>13.47</v>
      </c>
      <c r="L49" s="300">
        <f ca="1">'8.M_HUONG'!$D52</f>
        <v>0</v>
      </c>
      <c r="M49" s="300">
        <f ca="1">'9.M_DAN'!$D52</f>
        <v>0</v>
      </c>
      <c r="N49" s="300">
        <f ca="1">'10.M_KHUONG'!$D52</f>
        <v>0</v>
      </c>
      <c r="O49" s="300">
        <f ca="1">'11.P_LUU'!$D52</f>
        <v>0</v>
      </c>
      <c r="P49" s="300">
        <f ca="1">'12.T_THANH'!$D52</f>
        <v>0</v>
      </c>
      <c r="Q49" s="300">
        <f ca="1">'13.Y_THUAN'!$D52</f>
        <v>0</v>
      </c>
      <c r="R49" s="300">
        <f ca="1">'14.BA_XA'!$D52</f>
        <v>0.24</v>
      </c>
      <c r="S49" s="300">
        <f ca="1">'15.Y_LAM'!$D52</f>
        <v>1</v>
      </c>
      <c r="T49" s="300">
        <f ca="1">'16.Y_PHU'!$D52</f>
        <v>6.05</v>
      </c>
      <c r="U49" s="300">
        <f ca="1">'17.D_NINH'!$D52</f>
        <v>0</v>
      </c>
      <c r="V49" s="300">
        <f ca="1">'18.H_DUC'!$D52</f>
        <v>0</v>
      </c>
      <c r="X49" s="87"/>
      <c r="Y49" s="88"/>
    </row>
    <row r="50" spans="1:25">
      <c r="A50" s="70" t="s">
        <v>452</v>
      </c>
      <c r="B50" s="576" t="s">
        <v>453</v>
      </c>
      <c r="C50" s="256" t="s">
        <v>346</v>
      </c>
      <c r="D50" s="300">
        <f t="shared" si="6"/>
        <v>0</v>
      </c>
      <c r="E50" s="300">
        <f ca="1">'1.TT_TYEN'!$D53</f>
        <v>0</v>
      </c>
      <c r="F50" s="300">
        <f ca="1">'2.N_MUC'!$D53</f>
        <v>0</v>
      </c>
      <c r="G50" s="300">
        <f ca="1">'3.B_COC'!$D53</f>
        <v>0</v>
      </c>
      <c r="H50" s="300">
        <f ca="1">'4.T_LONG'!$D53</f>
        <v>0</v>
      </c>
      <c r="I50" s="300">
        <f ca="1">'5.BI_XA'!$D53</f>
        <v>0</v>
      </c>
      <c r="J50" s="300">
        <f ca="1">'6.T_HOA'!$D53</f>
        <v>0</v>
      </c>
      <c r="K50" s="300">
        <f ca="1">'7.T_SON'!$D53</f>
        <v>0</v>
      </c>
      <c r="L50" s="300">
        <f ca="1">'8.M_HUONG'!$D53</f>
        <v>0</v>
      </c>
      <c r="M50" s="300">
        <f ca="1">'9.M_DAN'!$D53</f>
        <v>0</v>
      </c>
      <c r="N50" s="300">
        <f ca="1">'10.M_KHUONG'!$D53</f>
        <v>0</v>
      </c>
      <c r="O50" s="300">
        <f ca="1">'11.P_LUU'!$D53</f>
        <v>0</v>
      </c>
      <c r="P50" s="300">
        <f ca="1">'12.T_THANH'!$D53</f>
        <v>0</v>
      </c>
      <c r="Q50" s="300">
        <f ca="1">'13.Y_THUAN'!$D53</f>
        <v>0</v>
      </c>
      <c r="R50" s="300">
        <f ca="1">'14.BA_XA'!$D53</f>
        <v>0</v>
      </c>
      <c r="S50" s="300">
        <f ca="1">'15.Y_LAM'!$D53</f>
        <v>0</v>
      </c>
      <c r="T50" s="300">
        <f ca="1">'16.Y_PHU'!$D53</f>
        <v>0</v>
      </c>
      <c r="U50" s="300">
        <f ca="1">'17.D_NINH'!$D53</f>
        <v>0</v>
      </c>
      <c r="V50" s="300">
        <f ca="1">'18.H_DUC'!$D53</f>
        <v>0</v>
      </c>
      <c r="X50" s="87"/>
      <c r="Y50" s="88"/>
    </row>
    <row r="51" spans="1:25">
      <c r="A51" s="70" t="s">
        <v>454</v>
      </c>
      <c r="B51" s="576" t="s">
        <v>455</v>
      </c>
      <c r="C51" s="256" t="s">
        <v>347</v>
      </c>
      <c r="D51" s="300">
        <f t="shared" si="6"/>
        <v>0.38</v>
      </c>
      <c r="E51" s="300">
        <f ca="1">'1.TT_TYEN'!$D54</f>
        <v>0.38</v>
      </c>
      <c r="F51" s="300">
        <f ca="1">'2.N_MUC'!$D54</f>
        <v>0</v>
      </c>
      <c r="G51" s="300">
        <f ca="1">'3.B_COC'!$D54</f>
        <v>0</v>
      </c>
      <c r="H51" s="300">
        <f ca="1">'4.T_LONG'!$D54</f>
        <v>0</v>
      </c>
      <c r="I51" s="300">
        <f ca="1">'5.BI_XA'!$D54</f>
        <v>0</v>
      </c>
      <c r="J51" s="300">
        <f ca="1">'6.T_HOA'!$D54</f>
        <v>0</v>
      </c>
      <c r="K51" s="300">
        <f ca="1">'7.T_SON'!$D54</f>
        <v>0</v>
      </c>
      <c r="L51" s="300">
        <f ca="1">'8.M_HUONG'!$D54</f>
        <v>0</v>
      </c>
      <c r="M51" s="300">
        <f ca="1">'9.M_DAN'!$D54</f>
        <v>0</v>
      </c>
      <c r="N51" s="300">
        <f ca="1">'10.M_KHUONG'!$D54</f>
        <v>0</v>
      </c>
      <c r="O51" s="300">
        <f ca="1">'11.P_LUU'!$D54</f>
        <v>0</v>
      </c>
      <c r="P51" s="300">
        <f ca="1">'12.T_THANH'!$D54</f>
        <v>0</v>
      </c>
      <c r="Q51" s="300">
        <f ca="1">'13.Y_THUAN'!$D54</f>
        <v>0</v>
      </c>
      <c r="R51" s="300">
        <f ca="1">'14.BA_XA'!$D54</f>
        <v>0</v>
      </c>
      <c r="S51" s="300">
        <f ca="1">'15.Y_LAM'!$D54</f>
        <v>0</v>
      </c>
      <c r="T51" s="300">
        <f ca="1">'16.Y_PHU'!$D54</f>
        <v>0</v>
      </c>
      <c r="U51" s="300">
        <f ca="1">'17.D_NINH'!$D54</f>
        <v>0</v>
      </c>
      <c r="V51" s="300">
        <f ca="1">'18.H_DUC'!$D54</f>
        <v>0</v>
      </c>
      <c r="X51" s="87"/>
      <c r="Y51" s="88"/>
    </row>
    <row r="52" spans="1:25">
      <c r="A52" s="70" t="s">
        <v>456</v>
      </c>
      <c r="B52" s="576" t="s">
        <v>457</v>
      </c>
      <c r="C52" s="74" t="s">
        <v>348</v>
      </c>
      <c r="D52" s="300">
        <f t="shared" si="6"/>
        <v>1.64</v>
      </c>
      <c r="E52" s="300">
        <f ca="1">'1.TT_TYEN'!$D55</f>
        <v>1.24</v>
      </c>
      <c r="F52" s="300">
        <f ca="1">'2.N_MUC'!$D55</f>
        <v>0</v>
      </c>
      <c r="G52" s="300">
        <f ca="1">'3.B_COC'!$D55</f>
        <v>0</v>
      </c>
      <c r="H52" s="300">
        <f ca="1">'4.T_LONG'!$D55</f>
        <v>0</v>
      </c>
      <c r="I52" s="300">
        <f ca="1">'5.BI_XA'!$D55</f>
        <v>0.02</v>
      </c>
      <c r="J52" s="300">
        <f ca="1">'6.T_HOA'!$D55</f>
        <v>0.19</v>
      </c>
      <c r="K52" s="300">
        <f ca="1">'7.T_SON'!$D55</f>
        <v>0</v>
      </c>
      <c r="L52" s="300">
        <f ca="1">'8.M_HUONG'!$D55</f>
        <v>0</v>
      </c>
      <c r="M52" s="300">
        <f ca="1">'9.M_DAN'!$D55</f>
        <v>0</v>
      </c>
      <c r="N52" s="300">
        <f ca="1">'10.M_KHUONG'!$D55</f>
        <v>0</v>
      </c>
      <c r="O52" s="300">
        <f ca="1">'11.P_LUU'!$D55</f>
        <v>0</v>
      </c>
      <c r="P52" s="300">
        <f ca="1">'12.T_THANH'!$D55</f>
        <v>0</v>
      </c>
      <c r="Q52" s="300">
        <f ca="1">'13.Y_THUAN'!$D55</f>
        <v>0</v>
      </c>
      <c r="R52" s="300">
        <f ca="1">'14.BA_XA'!$D55</f>
        <v>0.04</v>
      </c>
      <c r="S52" s="300">
        <f ca="1">'15.Y_LAM'!$D55</f>
        <v>0</v>
      </c>
      <c r="T52" s="300">
        <f ca="1">'16.Y_PHU'!$D55</f>
        <v>0.15</v>
      </c>
      <c r="U52" s="300">
        <f ca="1">'17.D_NINH'!$D55</f>
        <v>0</v>
      </c>
      <c r="V52" s="300">
        <f ca="1">'18.H_DUC'!$D55</f>
        <v>0</v>
      </c>
      <c r="X52" s="87"/>
      <c r="Y52" s="88"/>
    </row>
    <row r="53" spans="1:25">
      <c r="A53" s="70" t="s">
        <v>458</v>
      </c>
      <c r="B53" s="579" t="s">
        <v>459</v>
      </c>
      <c r="C53" s="90" t="s">
        <v>349</v>
      </c>
      <c r="D53" s="300">
        <f t="shared" si="6"/>
        <v>1556.5100000000002</v>
      </c>
      <c r="E53" s="300">
        <f ca="1">'1.TT_TYEN'!$D56</f>
        <v>68.83</v>
      </c>
      <c r="F53" s="300">
        <f ca="1">'2.N_MUC'!$D56</f>
        <v>22.01</v>
      </c>
      <c r="G53" s="300">
        <f ca="1">'3.B_COC'!$D56</f>
        <v>33.840000000000003</v>
      </c>
      <c r="H53" s="300">
        <f ca="1">'4.T_LONG'!$D56</f>
        <v>37.49</v>
      </c>
      <c r="I53" s="300">
        <f ca="1">'5.BI_XA'!$D56</f>
        <v>91.3</v>
      </c>
      <c r="J53" s="300">
        <f ca="1">'6.T_HOA'!$D56</f>
        <v>118.49</v>
      </c>
      <c r="K53" s="300">
        <f ca="1">'7.T_SON'!$D56</f>
        <v>136.47999999999999</v>
      </c>
      <c r="L53" s="300">
        <f ca="1">'8.M_HUONG'!$D56</f>
        <v>58.74</v>
      </c>
      <c r="M53" s="300">
        <f ca="1">'9.M_DAN'!$D56</f>
        <v>77.91</v>
      </c>
      <c r="N53" s="300">
        <f ca="1">'10.M_KHUONG'!$D56</f>
        <v>64.790000000000006</v>
      </c>
      <c r="O53" s="300">
        <f ca="1">'11.P_LUU'!$D56</f>
        <v>96.31</v>
      </c>
      <c r="P53" s="300">
        <f ca="1">'12.T_THANH'!$D56</f>
        <v>147.71</v>
      </c>
      <c r="Q53" s="300">
        <f ca="1">'13.Y_THUAN'!$D56</f>
        <v>77.45</v>
      </c>
      <c r="R53" s="300">
        <f ca="1">'14.BA_XA'!$D56</f>
        <v>85.76</v>
      </c>
      <c r="S53" s="300">
        <f ca="1">'15.Y_LAM'!$D56</f>
        <v>125.89</v>
      </c>
      <c r="T53" s="300">
        <f ca="1">'16.Y_PHU'!$D56</f>
        <v>203.78</v>
      </c>
      <c r="U53" s="300">
        <f ca="1">'17.D_NINH'!$D56</f>
        <v>57.33</v>
      </c>
      <c r="V53" s="300">
        <f ca="1">'18.H_DUC'!$D56</f>
        <v>52.4</v>
      </c>
      <c r="X53" s="87"/>
      <c r="Y53" s="88"/>
    </row>
    <row r="54" spans="1:25">
      <c r="A54" s="70" t="s">
        <v>460</v>
      </c>
      <c r="B54" s="579" t="s">
        <v>461</v>
      </c>
      <c r="C54" s="74" t="s">
        <v>350</v>
      </c>
      <c r="D54" s="300">
        <f t="shared" si="6"/>
        <v>0</v>
      </c>
      <c r="E54" s="300">
        <f ca="1">'1.TT_TYEN'!$D57</f>
        <v>0</v>
      </c>
      <c r="F54" s="300">
        <f ca="1">'2.N_MUC'!$D57</f>
        <v>0</v>
      </c>
      <c r="G54" s="300">
        <f ca="1">'3.B_COC'!$D57</f>
        <v>0</v>
      </c>
      <c r="H54" s="300">
        <f ca="1">'4.T_LONG'!$D57</f>
        <v>0</v>
      </c>
      <c r="I54" s="300">
        <f ca="1">'5.BI_XA'!$D57</f>
        <v>0</v>
      </c>
      <c r="J54" s="300">
        <f ca="1">'6.T_HOA'!$D57</f>
        <v>0</v>
      </c>
      <c r="K54" s="300">
        <f ca="1">'7.T_SON'!$D57</f>
        <v>0</v>
      </c>
      <c r="L54" s="300">
        <f ca="1">'8.M_HUONG'!$D57</f>
        <v>0</v>
      </c>
      <c r="M54" s="300">
        <f ca="1">'9.M_DAN'!$D57</f>
        <v>0</v>
      </c>
      <c r="N54" s="300">
        <f ca="1">'10.M_KHUONG'!$D57</f>
        <v>0</v>
      </c>
      <c r="O54" s="300">
        <f ca="1">'11.P_LUU'!$D57</f>
        <v>0</v>
      </c>
      <c r="P54" s="300">
        <f ca="1">'12.T_THANH'!$D57</f>
        <v>0</v>
      </c>
      <c r="Q54" s="300">
        <f ca="1">'13.Y_THUAN'!$D57</f>
        <v>0</v>
      </c>
      <c r="R54" s="300">
        <f ca="1">'14.BA_XA'!$D57</f>
        <v>0</v>
      </c>
      <c r="S54" s="300">
        <f ca="1">'15.Y_LAM'!$D57</f>
        <v>0</v>
      </c>
      <c r="T54" s="300">
        <f ca="1">'16.Y_PHU'!$D57</f>
        <v>0</v>
      </c>
      <c r="U54" s="300">
        <f ca="1">'17.D_NINH'!$D57</f>
        <v>0</v>
      </c>
      <c r="V54" s="300">
        <f ca="1">'18.H_DUC'!$D57</f>
        <v>0</v>
      </c>
      <c r="X54" s="87"/>
      <c r="Y54" s="88"/>
    </row>
    <row r="55" spans="1:25" ht="15" customHeight="1">
      <c r="A55" s="70" t="s">
        <v>462</v>
      </c>
      <c r="B55" s="576" t="s">
        <v>463</v>
      </c>
      <c r="C55" s="256" t="s">
        <v>351</v>
      </c>
      <c r="D55" s="300">
        <f t="shared" si="6"/>
        <v>0</v>
      </c>
      <c r="E55" s="300">
        <f ca="1">'1.TT_TYEN'!$D58</f>
        <v>0</v>
      </c>
      <c r="F55" s="300">
        <f ca="1">'2.N_MUC'!$D58</f>
        <v>0</v>
      </c>
      <c r="G55" s="300">
        <f ca="1">'3.B_COC'!$D58</f>
        <v>0</v>
      </c>
      <c r="H55" s="300">
        <f ca="1">'4.T_LONG'!$D58</f>
        <v>0</v>
      </c>
      <c r="I55" s="300">
        <f ca="1">'5.BI_XA'!$D58</f>
        <v>0</v>
      </c>
      <c r="J55" s="300">
        <f ca="1">'6.T_HOA'!$D58</f>
        <v>0</v>
      </c>
      <c r="K55" s="300">
        <f ca="1">'7.T_SON'!$D58</f>
        <v>0</v>
      </c>
      <c r="L55" s="300">
        <f ca="1">'8.M_HUONG'!$D58</f>
        <v>0</v>
      </c>
      <c r="M55" s="300">
        <f ca="1">'9.M_DAN'!$D58</f>
        <v>0</v>
      </c>
      <c r="N55" s="300">
        <f ca="1">'10.M_KHUONG'!$D58</f>
        <v>0</v>
      </c>
      <c r="O55" s="300">
        <f ca="1">'11.P_LUU'!$D58</f>
        <v>0</v>
      </c>
      <c r="P55" s="300">
        <f ca="1">'12.T_THANH'!$D58</f>
        <v>0</v>
      </c>
      <c r="Q55" s="300">
        <f ca="1">'13.Y_THUAN'!$D58</f>
        <v>0</v>
      </c>
      <c r="R55" s="300">
        <f ca="1">'14.BA_XA'!$D58</f>
        <v>0</v>
      </c>
      <c r="S55" s="300">
        <f ca="1">'15.Y_LAM'!$D58</f>
        <v>0</v>
      </c>
      <c r="T55" s="300">
        <f ca="1">'16.Y_PHU'!$D58</f>
        <v>0</v>
      </c>
      <c r="U55" s="300">
        <f ca="1">'17.D_NINH'!$D58</f>
        <v>0</v>
      </c>
      <c r="V55" s="300">
        <f ca="1">'18.H_DUC'!$D58</f>
        <v>0</v>
      </c>
      <c r="X55" s="87"/>
      <c r="Y55" s="88"/>
    </row>
    <row r="56" spans="1:25" s="83" customFormat="1">
      <c r="A56" s="76">
        <v>3</v>
      </c>
      <c r="B56" s="581" t="s">
        <v>484</v>
      </c>
      <c r="C56" s="253" t="s">
        <v>352</v>
      </c>
      <c r="D56" s="301">
        <f t="shared" si="6"/>
        <v>448.08000000000004</v>
      </c>
      <c r="E56" s="300">
        <f ca="1">'1.TT_TYEN'!$D59</f>
        <v>10.55</v>
      </c>
      <c r="F56" s="300">
        <f ca="1">'2.N_MUC'!$D59</f>
        <v>2.29</v>
      </c>
      <c r="G56" s="300">
        <f ca="1">'3.B_COC'!$D59</f>
        <v>1.86</v>
      </c>
      <c r="H56" s="300">
        <f ca="1">'4.T_LONG'!$D59</f>
        <v>0</v>
      </c>
      <c r="I56" s="300">
        <f ca="1">'5.BI_XA'!$D59</f>
        <v>6.54</v>
      </c>
      <c r="J56" s="300">
        <f ca="1">'6.T_HOA'!$D59</f>
        <v>32.130000000000003</v>
      </c>
      <c r="K56" s="300">
        <f ca="1">'7.T_SON'!$D59</f>
        <v>1.52</v>
      </c>
      <c r="L56" s="300">
        <f ca="1">'8.M_HUONG'!$D59</f>
        <v>0</v>
      </c>
      <c r="M56" s="300">
        <f ca="1">'9.M_DAN'!$D59</f>
        <v>9.92</v>
      </c>
      <c r="N56" s="300">
        <f ca="1">'10.M_KHUONG'!$D59</f>
        <v>43.78</v>
      </c>
      <c r="O56" s="300">
        <f ca="1">'11.P_LUU'!$D59</f>
        <v>0</v>
      </c>
      <c r="P56" s="300">
        <f ca="1">'12.T_THANH'!$D59</f>
        <v>83.72</v>
      </c>
      <c r="Q56" s="300">
        <f ca="1">'13.Y_THUAN'!$D59</f>
        <v>12.78</v>
      </c>
      <c r="R56" s="300">
        <f ca="1">'14.BA_XA'!$D59</f>
        <v>6.8</v>
      </c>
      <c r="S56" s="300">
        <f ca="1">'15.Y_LAM'!$D59</f>
        <v>0</v>
      </c>
      <c r="T56" s="300">
        <f ca="1">'16.Y_PHU'!$D59</f>
        <v>169.54</v>
      </c>
      <c r="U56" s="300">
        <f ca="1">'17.D_NINH'!$D59</f>
        <v>0</v>
      </c>
      <c r="V56" s="300">
        <f ca="1">'18.H_DUC'!$D59</f>
        <v>66.650000000000006</v>
      </c>
      <c r="X56" s="91"/>
      <c r="Y56" s="92"/>
    </row>
    <row r="57" spans="1:25" s="83" customFormat="1" hidden="1">
      <c r="A57" s="76">
        <v>4</v>
      </c>
      <c r="B57" s="582" t="s">
        <v>485</v>
      </c>
      <c r="C57" s="255" t="s">
        <v>486</v>
      </c>
      <c r="D57" s="300"/>
      <c r="E57" s="300"/>
      <c r="F57" s="300"/>
      <c r="G57" s="300"/>
      <c r="H57" s="300"/>
      <c r="I57" s="300"/>
      <c r="J57" s="300"/>
      <c r="K57" s="300"/>
      <c r="L57" s="300"/>
      <c r="M57" s="300"/>
      <c r="N57" s="300"/>
      <c r="O57" s="300"/>
      <c r="P57" s="300"/>
      <c r="Q57" s="300"/>
      <c r="R57" s="300"/>
      <c r="S57" s="300"/>
      <c r="T57" s="300"/>
      <c r="U57" s="300"/>
      <c r="V57" s="302"/>
      <c r="X57" s="91"/>
      <c r="Y57" s="92"/>
    </row>
    <row r="58" spans="1:25" s="83" customFormat="1" hidden="1">
      <c r="A58" s="76">
        <v>5</v>
      </c>
      <c r="B58" s="76" t="s">
        <v>487</v>
      </c>
      <c r="C58" s="253" t="s">
        <v>488</v>
      </c>
      <c r="D58" s="300"/>
      <c r="E58" s="300"/>
      <c r="F58" s="300"/>
      <c r="G58" s="300"/>
      <c r="H58" s="300"/>
      <c r="I58" s="300"/>
      <c r="J58" s="300"/>
      <c r="K58" s="300"/>
      <c r="L58" s="300"/>
      <c r="M58" s="300"/>
      <c r="N58" s="300"/>
      <c r="O58" s="300"/>
      <c r="P58" s="300"/>
      <c r="Q58" s="300"/>
      <c r="R58" s="300"/>
      <c r="S58" s="300"/>
      <c r="T58" s="300"/>
      <c r="U58" s="300"/>
      <c r="V58" s="302"/>
      <c r="X58" s="91"/>
      <c r="Y58" s="92"/>
    </row>
    <row r="59" spans="1:25" s="84" customFormat="1" ht="18" customHeight="1">
      <c r="A59" s="69">
        <v>4</v>
      </c>
      <c r="B59" s="69" t="s">
        <v>489</v>
      </c>
      <c r="C59" s="75" t="s">
        <v>490</v>
      </c>
      <c r="D59" s="301">
        <f>SUM(E59:V59)</f>
        <v>3277.41</v>
      </c>
      <c r="E59" s="300">
        <v>3277.41</v>
      </c>
      <c r="F59" s="299"/>
      <c r="G59" s="299"/>
      <c r="H59" s="299"/>
      <c r="I59" s="299"/>
      <c r="J59" s="299"/>
      <c r="K59" s="299"/>
      <c r="L59" s="299"/>
      <c r="M59" s="299"/>
      <c r="N59" s="299"/>
      <c r="O59" s="299"/>
      <c r="P59" s="299"/>
      <c r="Q59" s="299"/>
      <c r="R59" s="299"/>
      <c r="S59" s="299"/>
      <c r="T59" s="299"/>
      <c r="U59" s="299"/>
      <c r="V59" s="303"/>
      <c r="X59" s="85"/>
      <c r="Y59" s="86"/>
    </row>
    <row r="60" spans="1:25">
      <c r="A60" s="80"/>
      <c r="B60" s="80"/>
      <c r="C60" s="80"/>
      <c r="D60" s="80"/>
      <c r="E60" s="81"/>
      <c r="F60" s="80"/>
      <c r="G60" s="80"/>
      <c r="H60" s="80"/>
      <c r="I60" s="80"/>
      <c r="J60" s="80"/>
      <c r="K60" s="80"/>
      <c r="L60" s="80"/>
      <c r="M60" s="80"/>
      <c r="N60" s="80"/>
      <c r="O60" s="80"/>
      <c r="P60" s="80"/>
      <c r="Q60" s="80"/>
      <c r="R60" s="80"/>
      <c r="S60" s="80"/>
      <c r="T60" s="80"/>
      <c r="U60" s="80"/>
      <c r="V60" s="80"/>
      <c r="X60" s="87"/>
      <c r="Y60" s="88"/>
    </row>
    <row r="61" spans="1:25">
      <c r="A61" s="80"/>
      <c r="B61" s="80"/>
      <c r="C61" s="80"/>
      <c r="D61" s="81"/>
      <c r="F61" s="87"/>
    </row>
    <row r="62" spans="1:25">
      <c r="D62" s="80"/>
      <c r="F62" s="87"/>
      <c r="T62" s="82">
        <v>0</v>
      </c>
      <c r="U62" s="82">
        <v>0</v>
      </c>
      <c r="V62" s="82">
        <v>0</v>
      </c>
    </row>
    <row r="63" spans="1:25">
      <c r="F63" s="87"/>
      <c r="T63" s="82">
        <v>0</v>
      </c>
      <c r="U63" s="82">
        <v>0</v>
      </c>
      <c r="V63" s="82">
        <v>0</v>
      </c>
    </row>
    <row r="64" spans="1:25">
      <c r="D64" s="80"/>
      <c r="E64" s="80"/>
      <c r="F64" s="80"/>
      <c r="G64" s="80"/>
      <c r="H64" s="80"/>
      <c r="I64" s="80"/>
      <c r="J64" s="80"/>
      <c r="K64" s="80"/>
      <c r="L64" s="80"/>
      <c r="M64" s="80"/>
      <c r="N64" s="80"/>
      <c r="O64" s="80"/>
      <c r="P64" s="80"/>
      <c r="Q64" s="80"/>
      <c r="R64" s="80"/>
      <c r="S64" s="80"/>
      <c r="T64" s="80"/>
      <c r="U64" s="80"/>
      <c r="V64" s="80"/>
      <c r="X64" s="87"/>
    </row>
    <row r="65" spans="4:24">
      <c r="D65" s="81"/>
      <c r="E65" s="80"/>
      <c r="F65" s="80"/>
      <c r="G65" s="80"/>
      <c r="H65" s="80"/>
      <c r="I65" s="80"/>
      <c r="J65" s="80"/>
      <c r="K65" s="80"/>
      <c r="L65" s="80"/>
      <c r="M65" s="80"/>
      <c r="N65" s="80"/>
      <c r="O65" s="80"/>
      <c r="P65" s="80"/>
      <c r="Q65" s="80"/>
      <c r="R65" s="80"/>
      <c r="S65" s="80"/>
      <c r="T65" s="80"/>
      <c r="U65" s="80"/>
      <c r="V65" s="80"/>
      <c r="X65" s="87"/>
    </row>
    <row r="66" spans="4:24">
      <c r="D66" s="80"/>
      <c r="E66" s="80"/>
      <c r="F66" s="80"/>
      <c r="G66" s="80"/>
      <c r="H66" s="80"/>
      <c r="I66" s="80"/>
      <c r="J66" s="80"/>
      <c r="K66" s="80"/>
      <c r="L66" s="80"/>
      <c r="M66" s="80"/>
      <c r="N66" s="80"/>
      <c r="O66" s="80"/>
      <c r="P66" s="80"/>
      <c r="Q66" s="80"/>
      <c r="R66" s="80"/>
      <c r="S66" s="80"/>
      <c r="T66" s="80"/>
      <c r="U66" s="80"/>
      <c r="V66" s="80"/>
      <c r="X66" s="87"/>
    </row>
    <row r="67" spans="4:24">
      <c r="D67" s="81"/>
      <c r="E67" s="80"/>
      <c r="F67" s="80"/>
      <c r="G67" s="80"/>
      <c r="H67" s="80"/>
      <c r="I67" s="80"/>
      <c r="J67" s="80"/>
      <c r="K67" s="80"/>
      <c r="L67" s="80"/>
      <c r="M67" s="80"/>
      <c r="N67" s="80"/>
      <c r="O67" s="80"/>
      <c r="P67" s="80"/>
      <c r="Q67" s="80"/>
      <c r="R67" s="80"/>
      <c r="S67" s="80"/>
      <c r="T67" s="80"/>
      <c r="U67" s="80"/>
      <c r="V67" s="80"/>
      <c r="X67" s="87"/>
    </row>
    <row r="68" spans="4:24">
      <c r="D68" s="80"/>
      <c r="E68" s="80"/>
      <c r="F68" s="80"/>
      <c r="G68" s="80"/>
      <c r="H68" s="80"/>
      <c r="I68" s="80"/>
      <c r="J68" s="80"/>
      <c r="K68" s="80"/>
      <c r="L68" s="80"/>
      <c r="M68" s="80"/>
      <c r="N68" s="80"/>
      <c r="O68" s="80"/>
      <c r="P68" s="80"/>
      <c r="Q68" s="80"/>
      <c r="R68" s="80"/>
      <c r="S68" s="80"/>
      <c r="T68" s="80"/>
      <c r="U68" s="80"/>
      <c r="V68" s="80"/>
      <c r="X68" s="87"/>
    </row>
    <row r="69" spans="4:24">
      <c r="D69" s="80"/>
      <c r="E69" s="80"/>
      <c r="F69" s="80"/>
      <c r="G69" s="80"/>
      <c r="H69" s="80"/>
      <c r="I69" s="80"/>
      <c r="J69" s="80"/>
      <c r="K69" s="80"/>
      <c r="L69" s="80"/>
      <c r="M69" s="80"/>
      <c r="N69" s="80"/>
      <c r="O69" s="80"/>
      <c r="P69" s="80"/>
      <c r="Q69" s="80"/>
      <c r="R69" s="80"/>
      <c r="S69" s="80"/>
      <c r="T69" s="80"/>
      <c r="U69" s="80"/>
      <c r="V69" s="80"/>
      <c r="X69" s="87"/>
    </row>
    <row r="70" spans="4:24">
      <c r="D70" s="80"/>
      <c r="E70" s="80"/>
      <c r="F70" s="80"/>
      <c r="G70" s="80"/>
      <c r="H70" s="80"/>
      <c r="I70" s="80"/>
      <c r="J70" s="80"/>
      <c r="K70" s="80"/>
      <c r="L70" s="80"/>
      <c r="M70" s="80"/>
      <c r="N70" s="80"/>
      <c r="O70" s="80"/>
      <c r="P70" s="80"/>
      <c r="Q70" s="80"/>
      <c r="R70" s="80"/>
      <c r="S70" s="80"/>
      <c r="T70" s="80"/>
      <c r="U70" s="80"/>
      <c r="V70" s="80"/>
    </row>
    <row r="71" spans="4:24">
      <c r="D71" s="80"/>
      <c r="E71" s="80"/>
      <c r="F71" s="80"/>
      <c r="G71" s="80"/>
      <c r="H71" s="80"/>
      <c r="I71" s="80"/>
      <c r="J71" s="80"/>
      <c r="K71" s="80"/>
      <c r="L71" s="80"/>
      <c r="M71" s="80"/>
      <c r="N71" s="80"/>
      <c r="O71" s="80"/>
      <c r="P71" s="80"/>
      <c r="Q71" s="80"/>
      <c r="R71" s="80"/>
      <c r="S71" s="80"/>
      <c r="T71" s="80"/>
      <c r="U71" s="80"/>
      <c r="V71" s="80"/>
    </row>
    <row r="72" spans="4:24">
      <c r="D72" s="80"/>
      <c r="E72" s="80"/>
      <c r="F72" s="80"/>
      <c r="G72" s="80"/>
      <c r="H72" s="80"/>
      <c r="I72" s="80"/>
      <c r="J72" s="80"/>
      <c r="K72" s="80"/>
      <c r="L72" s="80"/>
      <c r="M72" s="80"/>
      <c r="N72" s="80"/>
      <c r="O72" s="80"/>
      <c r="P72" s="80"/>
      <c r="Q72" s="80"/>
      <c r="R72" s="80"/>
      <c r="S72" s="80"/>
      <c r="T72" s="80"/>
      <c r="U72" s="80"/>
      <c r="V72" s="80"/>
    </row>
    <row r="73" spans="4:24">
      <c r="D73" s="80"/>
      <c r="E73" s="80"/>
      <c r="F73" s="80"/>
      <c r="G73" s="80"/>
      <c r="H73" s="80"/>
      <c r="I73" s="80"/>
      <c r="J73" s="80"/>
      <c r="K73" s="80"/>
      <c r="L73" s="80"/>
      <c r="M73" s="80"/>
      <c r="N73" s="80"/>
      <c r="O73" s="80"/>
      <c r="P73" s="80"/>
      <c r="Q73" s="80"/>
      <c r="R73" s="80"/>
      <c r="S73" s="80"/>
      <c r="T73" s="80"/>
      <c r="U73" s="80"/>
      <c r="V73" s="80"/>
    </row>
    <row r="74" spans="4:24">
      <c r="D74" s="80"/>
      <c r="E74" s="80"/>
      <c r="F74" s="80"/>
      <c r="G74" s="80"/>
      <c r="H74" s="80"/>
      <c r="I74" s="80"/>
      <c r="J74" s="80"/>
      <c r="K74" s="80"/>
      <c r="L74" s="80"/>
      <c r="M74" s="80"/>
      <c r="N74" s="80"/>
      <c r="O74" s="80"/>
      <c r="P74" s="80"/>
      <c r="Q74" s="80"/>
      <c r="R74" s="80"/>
      <c r="S74" s="80"/>
      <c r="T74" s="80"/>
      <c r="U74" s="80"/>
      <c r="V74" s="80"/>
    </row>
    <row r="75" spans="4:24">
      <c r="D75" s="80"/>
      <c r="E75" s="80"/>
      <c r="F75" s="80"/>
      <c r="G75" s="80"/>
      <c r="H75" s="80"/>
      <c r="I75" s="80"/>
      <c r="J75" s="80"/>
      <c r="K75" s="80"/>
      <c r="L75" s="80"/>
      <c r="M75" s="80"/>
      <c r="N75" s="80"/>
      <c r="O75" s="80"/>
      <c r="P75" s="80"/>
      <c r="Q75" s="80"/>
      <c r="R75" s="80"/>
      <c r="S75" s="80"/>
      <c r="T75" s="80"/>
      <c r="U75" s="80"/>
      <c r="V75" s="80"/>
    </row>
    <row r="76" spans="4:24">
      <c r="D76" s="80"/>
      <c r="E76" s="80"/>
      <c r="F76" s="80"/>
      <c r="G76" s="80"/>
      <c r="H76" s="80"/>
      <c r="I76" s="80"/>
      <c r="J76" s="80"/>
      <c r="K76" s="80"/>
      <c r="L76" s="80"/>
      <c r="M76" s="80"/>
      <c r="N76" s="80"/>
      <c r="O76" s="80"/>
      <c r="P76" s="80"/>
      <c r="Q76" s="80"/>
      <c r="R76" s="80"/>
      <c r="S76" s="80"/>
      <c r="T76" s="80"/>
      <c r="U76" s="80"/>
      <c r="V76" s="80"/>
    </row>
    <row r="77" spans="4:24">
      <c r="D77" s="80"/>
      <c r="E77" s="80"/>
      <c r="F77" s="80"/>
      <c r="G77" s="80"/>
      <c r="H77" s="80"/>
      <c r="I77" s="80"/>
      <c r="J77" s="80"/>
      <c r="K77" s="80"/>
      <c r="L77" s="80"/>
      <c r="M77" s="80"/>
      <c r="N77" s="80"/>
      <c r="O77" s="80"/>
      <c r="P77" s="80"/>
      <c r="Q77" s="80"/>
      <c r="R77" s="80"/>
      <c r="S77" s="80"/>
      <c r="T77" s="80"/>
      <c r="U77" s="80"/>
      <c r="V77" s="80"/>
    </row>
    <row r="78" spans="4:24">
      <c r="V78" s="80"/>
    </row>
    <row r="79" spans="4:24">
      <c r="V79" s="80"/>
    </row>
    <row r="80" spans="4:24">
      <c r="V80" s="80"/>
    </row>
    <row r="81" spans="22:22">
      <c r="V81" s="80"/>
    </row>
    <row r="82" spans="22:22">
      <c r="V82" s="80"/>
    </row>
    <row r="83" spans="22:22">
      <c r="V83" s="80"/>
    </row>
    <row r="84" spans="22:22">
      <c r="V84" s="80"/>
    </row>
    <row r="85" spans="22:22">
      <c r="V85" s="80"/>
    </row>
    <row r="86" spans="22:22">
      <c r="V86" s="80"/>
    </row>
    <row r="87" spans="22:22">
      <c r="V87" s="80"/>
    </row>
    <row r="88" spans="22:22">
      <c r="V88" s="80"/>
    </row>
    <row r="89" spans="22:22">
      <c r="V89" s="80"/>
    </row>
    <row r="90" spans="22:22">
      <c r="V90" s="80"/>
    </row>
    <row r="91" spans="22:22">
      <c r="V91" s="80"/>
    </row>
    <row r="92" spans="22:22">
      <c r="V92" s="80"/>
    </row>
    <row r="93" spans="22:22">
      <c r="V93" s="80"/>
    </row>
  </sheetData>
  <mergeCells count="8">
    <mergeCell ref="E2:Q2"/>
    <mergeCell ref="R2:V2"/>
    <mergeCell ref="A4:A5"/>
    <mergeCell ref="B4:B5"/>
    <mergeCell ref="C4:C5"/>
    <mergeCell ref="D4:D5"/>
    <mergeCell ref="E4:V4"/>
    <mergeCell ref="U3:V3"/>
  </mergeCells>
  <phoneticPr fontId="221" type="noConversion"/>
  <conditionalFormatting sqref="E5:V5">
    <cfRule type="cellIs" dxfId="11" priority="1" stopIfTrue="1" operator="equal">
      <formula>0</formula>
    </cfRule>
    <cfRule type="cellIs" dxfId="10" priority="2" stopIfTrue="1" operator="between">
      <formula>-0.0001</formula>
      <formula>0.0001</formula>
    </cfRule>
  </conditionalFormatting>
  <printOptions horizontalCentered="1"/>
  <pageMargins left="0.78740157480314965" right="0.39370078740157483" top="0.70866141732283472" bottom="0.32" header="0.31496062992125984" footer="0.55000000000000004"/>
  <pageSetup paperSize="8" scale="75"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R86"/>
  <sheetViews>
    <sheetView showZeros="0" zoomScale="70" zoomScaleNormal="70" workbookViewId="0">
      <selection activeCell="K14" sqref="K14"/>
    </sheetView>
  </sheetViews>
  <sheetFormatPr defaultColWidth="8.109375" defaultRowHeight="15.75"/>
  <cols>
    <col min="1" max="1" width="7.77734375" style="82" customWidth="1"/>
    <col min="2" max="2" width="34.88671875" style="82" customWidth="1"/>
    <col min="3" max="3" width="9.44140625" style="97" customWidth="1"/>
    <col min="4" max="4" width="13.5546875" style="97" customWidth="1"/>
    <col min="5" max="5" width="10.33203125" style="82" customWidth="1"/>
    <col min="6" max="6" width="10.77734375" style="98" customWidth="1"/>
    <col min="7" max="7" width="10.44140625" style="97" customWidth="1"/>
    <col min="8" max="16384" width="8.109375" style="82"/>
  </cols>
  <sheetData>
    <row r="1" spans="1:18" ht="21.75" customHeight="1">
      <c r="A1" s="94" t="s">
        <v>491</v>
      </c>
      <c r="B1" s="61"/>
      <c r="C1" s="95"/>
      <c r="D1" s="95"/>
      <c r="E1" s="61"/>
      <c r="F1" s="96"/>
    </row>
    <row r="2" spans="1:18" ht="21.75" customHeight="1">
      <c r="A2" s="682" t="s">
        <v>162</v>
      </c>
      <c r="B2" s="682"/>
      <c r="C2" s="682"/>
      <c r="D2" s="682"/>
      <c r="E2" s="682"/>
      <c r="F2" s="682"/>
      <c r="G2" s="682"/>
      <c r="H2" s="62"/>
      <c r="I2" s="62"/>
      <c r="J2" s="62"/>
      <c r="K2" s="62"/>
      <c r="L2" s="62"/>
      <c r="M2" s="62"/>
      <c r="N2" s="62"/>
      <c r="O2" s="62"/>
      <c r="P2" s="62"/>
      <c r="Q2" s="62"/>
      <c r="R2" s="62"/>
    </row>
    <row r="3" spans="1:18" ht="20.45" customHeight="1">
      <c r="F3" s="661" t="s">
        <v>296</v>
      </c>
      <c r="G3" s="661"/>
    </row>
    <row r="4" spans="1:18" s="83" customFormat="1" ht="19.5" customHeight="1">
      <c r="A4" s="683" t="s">
        <v>468</v>
      </c>
      <c r="B4" s="683" t="s">
        <v>492</v>
      </c>
      <c r="C4" s="683" t="s">
        <v>299</v>
      </c>
      <c r="D4" s="685" t="s">
        <v>1527</v>
      </c>
      <c r="E4" s="687" t="s">
        <v>493</v>
      </c>
      <c r="F4" s="687"/>
      <c r="G4" s="687"/>
    </row>
    <row r="5" spans="1:18" s="83" customFormat="1" ht="21.75" customHeight="1">
      <c r="A5" s="683"/>
      <c r="B5" s="683"/>
      <c r="C5" s="683"/>
      <c r="D5" s="685"/>
      <c r="E5" s="687" t="s">
        <v>176</v>
      </c>
      <c r="F5" s="688" t="s">
        <v>494</v>
      </c>
      <c r="G5" s="688"/>
    </row>
    <row r="6" spans="1:18" s="83" customFormat="1" ht="55.15" customHeight="1">
      <c r="A6" s="684"/>
      <c r="B6" s="684"/>
      <c r="C6" s="684"/>
      <c r="D6" s="686"/>
      <c r="E6" s="687"/>
      <c r="F6" s="257" t="s">
        <v>119</v>
      </c>
      <c r="G6" s="99" t="s">
        <v>495</v>
      </c>
    </row>
    <row r="7" spans="1:18" ht="33.6" customHeight="1">
      <c r="A7" s="264">
        <v>-1</v>
      </c>
      <c r="B7" s="264">
        <v>-2</v>
      </c>
      <c r="C7" s="264">
        <v>-3</v>
      </c>
      <c r="D7" s="264">
        <v>-4</v>
      </c>
      <c r="E7" s="264">
        <v>-5</v>
      </c>
      <c r="F7" s="265" t="s">
        <v>496</v>
      </c>
      <c r="G7" s="264" t="s">
        <v>497</v>
      </c>
    </row>
    <row r="8" spans="1:18" s="83" customFormat="1" ht="15" customHeight="1">
      <c r="A8" s="266">
        <v>1</v>
      </c>
      <c r="B8" s="583" t="s">
        <v>473</v>
      </c>
      <c r="C8" s="257" t="s">
        <v>302</v>
      </c>
      <c r="D8" s="310">
        <f>SUM(D9,D11:D17)</f>
        <v>82656.999999999985</v>
      </c>
      <c r="E8" s="310">
        <f>SUM(E9,E11:E17)</f>
        <v>84888.72</v>
      </c>
      <c r="F8" s="311">
        <f>E8-D8</f>
        <v>2231.7200000000157</v>
      </c>
      <c r="G8" s="310">
        <f>E8/D8*100</f>
        <v>102.69997701344111</v>
      </c>
      <c r="H8" s="91"/>
      <c r="I8" s="91"/>
      <c r="J8" s="91"/>
    </row>
    <row r="9" spans="1:18" ht="15" customHeight="1">
      <c r="A9" s="100" t="s">
        <v>367</v>
      </c>
      <c r="B9" s="584" t="s">
        <v>474</v>
      </c>
      <c r="C9" s="101" t="s">
        <v>303</v>
      </c>
      <c r="D9" s="267">
        <v>3719</v>
      </c>
      <c r="E9" s="308">
        <f ca="1">'B01'!D9</f>
        <v>3836.3400000000006</v>
      </c>
      <c r="F9" s="312">
        <f>E9-D9</f>
        <v>117.3400000000006</v>
      </c>
      <c r="G9" s="313">
        <f>E9/D9*100</f>
        <v>103.15514923366497</v>
      </c>
      <c r="H9" s="87"/>
    </row>
    <row r="10" spans="1:18" ht="15" customHeight="1">
      <c r="A10" s="100"/>
      <c r="B10" s="585" t="s">
        <v>508</v>
      </c>
      <c r="C10" s="223" t="s">
        <v>304</v>
      </c>
      <c r="D10" s="267">
        <v>3086</v>
      </c>
      <c r="E10" s="314">
        <f ca="1">'B01'!D10</f>
        <v>3145.13</v>
      </c>
      <c r="F10" s="312">
        <f t="shared" ref="F10:F56" si="0">E10-D10</f>
        <v>59.130000000000109</v>
      </c>
      <c r="G10" s="313">
        <f>E10/D10*100</f>
        <v>101.91607258587167</v>
      </c>
      <c r="H10" s="87"/>
    </row>
    <row r="11" spans="1:18" ht="15" customHeight="1">
      <c r="A11" s="100" t="s">
        <v>375</v>
      </c>
      <c r="B11" s="584" t="s">
        <v>476</v>
      </c>
      <c r="C11" s="101" t="s">
        <v>307</v>
      </c>
      <c r="D11" s="267">
        <v>3242.24</v>
      </c>
      <c r="E11" s="315">
        <f ca="1">'B01'!D11</f>
        <v>3224.99</v>
      </c>
      <c r="F11" s="312">
        <f t="shared" si="0"/>
        <v>-17.25</v>
      </c>
      <c r="G11" s="313">
        <f t="shared" ref="G11:G17" si="1">E11/D11*100</f>
        <v>99.467960422423999</v>
      </c>
      <c r="H11" s="87"/>
    </row>
    <row r="12" spans="1:18" ht="15" customHeight="1">
      <c r="A12" s="100" t="s">
        <v>377</v>
      </c>
      <c r="B12" s="584" t="s">
        <v>378</v>
      </c>
      <c r="C12" s="101" t="s">
        <v>308</v>
      </c>
      <c r="D12" s="267">
        <v>10526</v>
      </c>
      <c r="E12" s="315">
        <f ca="1">'B01'!D12</f>
        <v>14762.749999999998</v>
      </c>
      <c r="F12" s="312">
        <f t="shared" si="0"/>
        <v>4236.7499999999982</v>
      </c>
      <c r="G12" s="313">
        <f t="shared" si="1"/>
        <v>140.25033250997527</v>
      </c>
      <c r="H12" s="87"/>
    </row>
    <row r="13" spans="1:18" ht="15" customHeight="1">
      <c r="A13" s="100" t="s">
        <v>379</v>
      </c>
      <c r="B13" s="584" t="s">
        <v>380</v>
      </c>
      <c r="C13" s="101" t="s">
        <v>309</v>
      </c>
      <c r="D13" s="267">
        <v>9732</v>
      </c>
      <c r="E13" s="315">
        <f ca="1">'B01'!D13</f>
        <v>8794.18</v>
      </c>
      <c r="F13" s="312">
        <f t="shared" si="0"/>
        <v>-937.81999999999971</v>
      </c>
      <c r="G13" s="313">
        <f t="shared" si="1"/>
        <v>90.363542951089187</v>
      </c>
      <c r="H13" s="87"/>
    </row>
    <row r="14" spans="1:18" ht="15" customHeight="1">
      <c r="A14" s="100" t="s">
        <v>381</v>
      </c>
      <c r="B14" s="584" t="s">
        <v>382</v>
      </c>
      <c r="C14" s="101" t="s">
        <v>310</v>
      </c>
      <c r="D14" s="267">
        <v>6168</v>
      </c>
      <c r="E14" s="315">
        <f ca="1">'B01'!D14</f>
        <v>5559.73</v>
      </c>
      <c r="F14" s="312">
        <f t="shared" si="0"/>
        <v>-608.27000000000044</v>
      </c>
      <c r="G14" s="313">
        <f t="shared" si="1"/>
        <v>90.138294422827485</v>
      </c>
      <c r="H14" s="87"/>
    </row>
    <row r="15" spans="1:18" ht="15" customHeight="1">
      <c r="A15" s="100" t="s">
        <v>383</v>
      </c>
      <c r="B15" s="584" t="s">
        <v>384</v>
      </c>
      <c r="C15" s="101" t="s">
        <v>311</v>
      </c>
      <c r="D15" s="267">
        <v>48806</v>
      </c>
      <c r="E15" s="315">
        <f ca="1">'B01'!D15</f>
        <v>47938.42</v>
      </c>
      <c r="F15" s="312">
        <f t="shared" si="0"/>
        <v>-867.58000000000175</v>
      </c>
      <c r="G15" s="313">
        <f t="shared" si="1"/>
        <v>98.222390689669297</v>
      </c>
      <c r="H15" s="87"/>
    </row>
    <row r="16" spans="1:18" ht="15" customHeight="1">
      <c r="A16" s="100" t="s">
        <v>385</v>
      </c>
      <c r="B16" s="584" t="s">
        <v>386</v>
      </c>
      <c r="C16" s="101" t="s">
        <v>312</v>
      </c>
      <c r="D16" s="267">
        <v>439</v>
      </c>
      <c r="E16" s="315">
        <f ca="1">'B01'!D16</f>
        <v>752.94999999999993</v>
      </c>
      <c r="F16" s="312">
        <f t="shared" si="0"/>
        <v>313.94999999999993</v>
      </c>
      <c r="G16" s="313">
        <f t="shared" si="1"/>
        <v>171.51480637813211</v>
      </c>
      <c r="H16" s="87"/>
    </row>
    <row r="17" spans="1:8" ht="15" customHeight="1">
      <c r="A17" s="100" t="s">
        <v>387</v>
      </c>
      <c r="B17" s="584" t="s">
        <v>388</v>
      </c>
      <c r="C17" s="101" t="s">
        <v>313</v>
      </c>
      <c r="D17" s="267">
        <v>24.76</v>
      </c>
      <c r="E17" s="315">
        <f ca="1">'B01'!D17</f>
        <v>19.36</v>
      </c>
      <c r="F17" s="312">
        <f t="shared" si="0"/>
        <v>-5.4000000000000021</v>
      </c>
      <c r="G17" s="313">
        <f t="shared" si="1"/>
        <v>78.190630048465266</v>
      </c>
      <c r="H17" s="87"/>
    </row>
    <row r="18" spans="1:8" s="83" customFormat="1" ht="15" customHeight="1">
      <c r="A18" s="266">
        <v>2</v>
      </c>
      <c r="B18" s="583" t="s">
        <v>477</v>
      </c>
      <c r="C18" s="257" t="s">
        <v>314</v>
      </c>
      <c r="D18" s="316">
        <f>SUM(D19:D27,D39:D55)</f>
        <v>5920.8</v>
      </c>
      <c r="E18" s="316">
        <f ca="1">SUM(E19:E27,E39:E55)</f>
        <v>4717.7900000000009</v>
      </c>
      <c r="F18" s="311">
        <f t="shared" si="0"/>
        <v>-1203.0099999999993</v>
      </c>
      <c r="G18" s="310">
        <f>E18/D18*100</f>
        <v>79.681630860694511</v>
      </c>
      <c r="H18" s="91"/>
    </row>
    <row r="19" spans="1:8" ht="15" customHeight="1">
      <c r="A19" s="100" t="s">
        <v>390</v>
      </c>
      <c r="B19" s="584" t="s">
        <v>391</v>
      </c>
      <c r="C19" s="101" t="s">
        <v>315</v>
      </c>
      <c r="D19" s="267">
        <v>52</v>
      </c>
      <c r="E19" s="315">
        <f ca="1">'B01'!D19</f>
        <v>5.98</v>
      </c>
      <c r="F19" s="312">
        <f t="shared" si="0"/>
        <v>-46.019999999999996</v>
      </c>
      <c r="G19" s="313">
        <f>E19/D19*100</f>
        <v>11.5</v>
      </c>
      <c r="H19" s="87"/>
    </row>
    <row r="20" spans="1:8" ht="15" customHeight="1">
      <c r="A20" s="100" t="s">
        <v>392</v>
      </c>
      <c r="B20" s="584" t="s">
        <v>393</v>
      </c>
      <c r="C20" s="101" t="s">
        <v>316</v>
      </c>
      <c r="D20" s="267">
        <v>2.0699999999999998</v>
      </c>
      <c r="E20" s="315">
        <f ca="1">'B01'!D20</f>
        <v>2</v>
      </c>
      <c r="F20" s="312">
        <f t="shared" si="0"/>
        <v>-6.999999999999984E-2</v>
      </c>
      <c r="G20" s="313">
        <f>E20/D20*100</f>
        <v>96.618357487922708</v>
      </c>
      <c r="H20" s="87"/>
    </row>
    <row r="21" spans="1:8" ht="15" customHeight="1">
      <c r="A21" s="100" t="s">
        <v>394</v>
      </c>
      <c r="B21" s="584" t="s">
        <v>395</v>
      </c>
      <c r="C21" s="102" t="s">
        <v>317</v>
      </c>
      <c r="D21" s="315">
        <v>0</v>
      </c>
      <c r="E21" s="315">
        <f ca="1">'B01'!D21</f>
        <v>0</v>
      </c>
      <c r="F21" s="312">
        <f t="shared" si="0"/>
        <v>0</v>
      </c>
      <c r="G21" s="313"/>
      <c r="H21" s="87"/>
    </row>
    <row r="22" spans="1:8" ht="15" customHeight="1">
      <c r="A22" s="100" t="s">
        <v>396</v>
      </c>
      <c r="B22" s="586" t="s">
        <v>397</v>
      </c>
      <c r="C22" s="102" t="s">
        <v>318</v>
      </c>
      <c r="D22" s="315">
        <v>0</v>
      </c>
      <c r="E22" s="315">
        <f ca="1">'B01'!D22</f>
        <v>0</v>
      </c>
      <c r="F22" s="312">
        <f t="shared" si="0"/>
        <v>0</v>
      </c>
      <c r="G22" s="313"/>
      <c r="H22" s="87"/>
    </row>
    <row r="23" spans="1:8" ht="15" customHeight="1">
      <c r="A23" s="100" t="s">
        <v>398</v>
      </c>
      <c r="B23" s="586" t="s">
        <v>478</v>
      </c>
      <c r="C23" s="102" t="s">
        <v>319</v>
      </c>
      <c r="D23" s="267">
        <v>72.3</v>
      </c>
      <c r="E23" s="315">
        <f ca="1">'B01'!D23</f>
        <v>14.89</v>
      </c>
      <c r="F23" s="312">
        <f t="shared" si="0"/>
        <v>-57.41</v>
      </c>
      <c r="G23" s="313">
        <f>E23/D23*100</f>
        <v>20.594744121715078</v>
      </c>
      <c r="H23" s="87"/>
    </row>
    <row r="24" spans="1:8" ht="15" customHeight="1">
      <c r="A24" s="100" t="s">
        <v>400</v>
      </c>
      <c r="B24" s="587" t="s">
        <v>401</v>
      </c>
      <c r="C24" s="103" t="s">
        <v>320</v>
      </c>
      <c r="D24" s="267"/>
      <c r="E24" s="315">
        <f ca="1">'B01'!D24</f>
        <v>16.240000000000002</v>
      </c>
      <c r="F24" s="312">
        <f t="shared" si="0"/>
        <v>16.240000000000002</v>
      </c>
      <c r="G24" s="313"/>
      <c r="H24" s="87"/>
    </row>
    <row r="25" spans="1:8" ht="15" customHeight="1">
      <c r="A25" s="100" t="s">
        <v>402</v>
      </c>
      <c r="B25" s="584" t="s">
        <v>479</v>
      </c>
      <c r="C25" s="103" t="s">
        <v>321</v>
      </c>
      <c r="D25" s="267">
        <v>94.04</v>
      </c>
      <c r="E25" s="315">
        <f ca="1">'B01'!D25</f>
        <v>25.349999999999998</v>
      </c>
      <c r="F25" s="312">
        <f t="shared" si="0"/>
        <v>-68.690000000000012</v>
      </c>
      <c r="G25" s="313">
        <f t="shared" ref="G25:G35" si="2">E25/D25*100</f>
        <v>26.956614206720541</v>
      </c>
      <c r="H25" s="87"/>
    </row>
    <row r="26" spans="1:8" ht="15" customHeight="1">
      <c r="A26" s="100" t="s">
        <v>404</v>
      </c>
      <c r="B26" s="584" t="s">
        <v>480</v>
      </c>
      <c r="C26" s="102" t="s">
        <v>322</v>
      </c>
      <c r="D26" s="267">
        <v>301</v>
      </c>
      <c r="E26" s="315">
        <f ca="1">'B01'!D26</f>
        <v>247.43</v>
      </c>
      <c r="F26" s="312">
        <f t="shared" si="0"/>
        <v>-53.569999999999993</v>
      </c>
      <c r="G26" s="313">
        <f t="shared" si="2"/>
        <v>82.202657807308981</v>
      </c>
      <c r="H26" s="87"/>
    </row>
    <row r="27" spans="1:8" ht="35.450000000000003" customHeight="1">
      <c r="A27" s="100" t="s">
        <v>406</v>
      </c>
      <c r="B27" s="584" t="s">
        <v>407</v>
      </c>
      <c r="C27" s="102" t="s">
        <v>323</v>
      </c>
      <c r="D27" s="315">
        <f>SUM(D28:D38)</f>
        <v>2387.3500000000004</v>
      </c>
      <c r="E27" s="315">
        <f ca="1">'B01'!D27</f>
        <v>1533.1500000000003</v>
      </c>
      <c r="F27" s="312">
        <f t="shared" si="0"/>
        <v>-854.2</v>
      </c>
      <c r="G27" s="313">
        <f t="shared" si="2"/>
        <v>64.219741554443203</v>
      </c>
      <c r="H27" s="87"/>
    </row>
    <row r="28" spans="1:8" ht="15" customHeight="1">
      <c r="A28" s="104" t="s">
        <v>408</v>
      </c>
      <c r="B28" s="585" t="s">
        <v>409</v>
      </c>
      <c r="C28" s="223" t="s">
        <v>324</v>
      </c>
      <c r="D28" s="540">
        <v>1290.22</v>
      </c>
      <c r="E28" s="541">
        <f ca="1">'B01'!D28</f>
        <v>985.79</v>
      </c>
      <c r="F28" s="542">
        <f t="shared" ref="F28:F38" si="3">E28-D28</f>
        <v>-304.43000000000006</v>
      </c>
      <c r="G28" s="543">
        <f t="shared" si="2"/>
        <v>76.404799181534926</v>
      </c>
      <c r="H28" s="87"/>
    </row>
    <row r="29" spans="1:8" ht="15" customHeight="1">
      <c r="A29" s="104" t="s">
        <v>410</v>
      </c>
      <c r="B29" s="585" t="s">
        <v>411</v>
      </c>
      <c r="C29" s="223" t="s">
        <v>325</v>
      </c>
      <c r="D29" s="540">
        <v>599.44000000000005</v>
      </c>
      <c r="E29" s="541">
        <f ca="1">'B01'!D29</f>
        <v>293.82999999999993</v>
      </c>
      <c r="F29" s="542">
        <f t="shared" si="3"/>
        <v>-305.61000000000013</v>
      </c>
      <c r="G29" s="543">
        <f t="shared" si="2"/>
        <v>49.017416255171476</v>
      </c>
      <c r="H29" s="87"/>
    </row>
    <row r="30" spans="1:8" ht="15" customHeight="1">
      <c r="A30" s="104" t="s">
        <v>412</v>
      </c>
      <c r="B30" s="585" t="s">
        <v>413</v>
      </c>
      <c r="C30" s="223" t="s">
        <v>326</v>
      </c>
      <c r="D30" s="540">
        <v>270.35000000000002</v>
      </c>
      <c r="E30" s="541">
        <f ca="1">'B01'!D30</f>
        <v>107.46999999999998</v>
      </c>
      <c r="F30" s="542">
        <f t="shared" si="3"/>
        <v>-162.88000000000005</v>
      </c>
      <c r="G30" s="543">
        <f t="shared" si="2"/>
        <v>39.752173108932851</v>
      </c>
      <c r="H30" s="87"/>
    </row>
    <row r="31" spans="1:8" ht="15" customHeight="1">
      <c r="A31" s="104" t="s">
        <v>414</v>
      </c>
      <c r="B31" s="585" t="s">
        <v>415</v>
      </c>
      <c r="C31" s="223" t="s">
        <v>327</v>
      </c>
      <c r="D31" s="540">
        <v>4.4000000000000004</v>
      </c>
      <c r="E31" s="541">
        <f ca="1">'B01'!D31</f>
        <v>0.59000000000000008</v>
      </c>
      <c r="F31" s="542">
        <f t="shared" si="3"/>
        <v>-3.8100000000000005</v>
      </c>
      <c r="G31" s="543">
        <f t="shared" si="2"/>
        <v>13.40909090909091</v>
      </c>
      <c r="H31" s="87"/>
    </row>
    <row r="32" spans="1:8" ht="15" customHeight="1">
      <c r="A32" s="104" t="s">
        <v>416</v>
      </c>
      <c r="B32" s="585" t="s">
        <v>417</v>
      </c>
      <c r="C32" s="223" t="s">
        <v>328</v>
      </c>
      <c r="D32" s="540">
        <v>40.44</v>
      </c>
      <c r="E32" s="541">
        <f ca="1">'B01'!D32</f>
        <v>28.75</v>
      </c>
      <c r="F32" s="542">
        <f t="shared" si="3"/>
        <v>-11.689999999999998</v>
      </c>
      <c r="G32" s="543">
        <f t="shared" si="2"/>
        <v>71.092977250247287</v>
      </c>
      <c r="H32" s="87"/>
    </row>
    <row r="33" spans="1:8" ht="15" customHeight="1">
      <c r="A33" s="104" t="s">
        <v>418</v>
      </c>
      <c r="B33" s="585" t="s">
        <v>419</v>
      </c>
      <c r="C33" s="223" t="s">
        <v>329</v>
      </c>
      <c r="D33" s="540">
        <v>12</v>
      </c>
      <c r="E33" s="541">
        <f ca="1">'B01'!D33</f>
        <v>7.4600000000000017</v>
      </c>
      <c r="F33" s="542">
        <f t="shared" si="3"/>
        <v>-4.5399999999999983</v>
      </c>
      <c r="G33" s="543">
        <f t="shared" si="2"/>
        <v>62.166666666666679</v>
      </c>
      <c r="H33" s="87"/>
    </row>
    <row r="34" spans="1:8" ht="15" customHeight="1">
      <c r="A34" s="104" t="s">
        <v>420</v>
      </c>
      <c r="B34" s="585" t="s">
        <v>421</v>
      </c>
      <c r="C34" s="223" t="s">
        <v>330</v>
      </c>
      <c r="D34" s="540">
        <v>88.77</v>
      </c>
      <c r="E34" s="541">
        <f ca="1">'B01'!D34</f>
        <v>70.87</v>
      </c>
      <c r="F34" s="542">
        <f t="shared" si="3"/>
        <v>-17.899999999999991</v>
      </c>
      <c r="G34" s="543">
        <f t="shared" si="2"/>
        <v>79.835530021403628</v>
      </c>
      <c r="H34" s="87"/>
    </row>
    <row r="35" spans="1:8" ht="15" customHeight="1">
      <c r="A35" s="104" t="s">
        <v>422</v>
      </c>
      <c r="B35" s="585" t="s">
        <v>423</v>
      </c>
      <c r="C35" s="223" t="s">
        <v>331</v>
      </c>
      <c r="D35" s="540">
        <v>58.69</v>
      </c>
      <c r="E35" s="541">
        <f ca="1">'B01'!D35</f>
        <v>26.96</v>
      </c>
      <c r="F35" s="542">
        <f t="shared" si="3"/>
        <v>-31.729999999999997</v>
      </c>
      <c r="G35" s="543">
        <f t="shared" si="2"/>
        <v>45.936275345033231</v>
      </c>
      <c r="H35" s="87"/>
    </row>
    <row r="36" spans="1:8" ht="15" customHeight="1">
      <c r="A36" s="104" t="s">
        <v>424</v>
      </c>
      <c r="B36" s="585" t="s">
        <v>425</v>
      </c>
      <c r="C36" s="223" t="s">
        <v>332</v>
      </c>
      <c r="D36" s="541">
        <v>0</v>
      </c>
      <c r="E36" s="541">
        <f ca="1">'B01'!D36</f>
        <v>0</v>
      </c>
      <c r="F36" s="542">
        <f t="shared" si="3"/>
        <v>0</v>
      </c>
      <c r="G36" s="543"/>
      <c r="H36" s="87"/>
    </row>
    <row r="37" spans="1:8" ht="15" customHeight="1">
      <c r="A37" s="104" t="s">
        <v>426</v>
      </c>
      <c r="B37" s="585" t="s">
        <v>427</v>
      </c>
      <c r="C37" s="223" t="s">
        <v>333</v>
      </c>
      <c r="D37" s="541">
        <v>7</v>
      </c>
      <c r="E37" s="541">
        <f ca="1">'B01'!D37</f>
        <v>0</v>
      </c>
      <c r="F37" s="542">
        <f t="shared" si="3"/>
        <v>-7</v>
      </c>
      <c r="G37" s="543">
        <f>E37/D37*100%</f>
        <v>0</v>
      </c>
      <c r="H37" s="87"/>
    </row>
    <row r="38" spans="1:8" ht="15" customHeight="1">
      <c r="A38" s="104" t="s">
        <v>428</v>
      </c>
      <c r="B38" s="585" t="s">
        <v>429</v>
      </c>
      <c r="C38" s="223" t="s">
        <v>334</v>
      </c>
      <c r="D38" s="540">
        <v>16.04</v>
      </c>
      <c r="E38" s="541">
        <f ca="1">'B01'!D38</f>
        <v>11.430000000000001</v>
      </c>
      <c r="F38" s="542">
        <f t="shared" si="3"/>
        <v>-4.6099999999999977</v>
      </c>
      <c r="G38" s="543">
        <f>E38/D38*100</f>
        <v>71.259351620947641</v>
      </c>
      <c r="H38" s="87"/>
    </row>
    <row r="39" spans="1:8" ht="15" customHeight="1">
      <c r="A39" s="100" t="s">
        <v>430</v>
      </c>
      <c r="B39" s="584" t="s">
        <v>481</v>
      </c>
      <c r="C39" s="102" t="s">
        <v>335</v>
      </c>
      <c r="D39" s="267">
        <v>6</v>
      </c>
      <c r="E39" s="315">
        <f ca="1">'B01'!D39</f>
        <v>3.9200000000000004</v>
      </c>
      <c r="F39" s="312">
        <f t="shared" si="0"/>
        <v>-2.0799999999999996</v>
      </c>
      <c r="G39" s="313">
        <f>E39/D39*100</f>
        <v>65.333333333333343</v>
      </c>
      <c r="H39" s="87"/>
    </row>
    <row r="40" spans="1:8" ht="15" customHeight="1">
      <c r="A40" s="100" t="s">
        <v>432</v>
      </c>
      <c r="B40" s="584" t="s">
        <v>482</v>
      </c>
      <c r="C40" s="102" t="s">
        <v>336</v>
      </c>
      <c r="D40" s="315">
        <v>0</v>
      </c>
      <c r="E40" s="315">
        <f ca="1">'B01'!D40</f>
        <v>0</v>
      </c>
      <c r="F40" s="312">
        <f t="shared" si="0"/>
        <v>0</v>
      </c>
      <c r="G40" s="313"/>
      <c r="H40" s="87"/>
    </row>
    <row r="41" spans="1:8" ht="15" customHeight="1">
      <c r="A41" s="100" t="s">
        <v>434</v>
      </c>
      <c r="B41" s="584" t="s">
        <v>435</v>
      </c>
      <c r="C41" s="102" t="s">
        <v>337</v>
      </c>
      <c r="D41" s="267">
        <v>23.4</v>
      </c>
      <c r="E41" s="315">
        <f ca="1">'B01'!D41</f>
        <v>2.2600000000000002</v>
      </c>
      <c r="F41" s="312">
        <f t="shared" si="0"/>
        <v>-21.139999999999997</v>
      </c>
      <c r="G41" s="313">
        <f>E41/D41*100</f>
        <v>9.6581196581196593</v>
      </c>
      <c r="H41" s="87"/>
    </row>
    <row r="42" spans="1:8" ht="15" customHeight="1">
      <c r="A42" s="100" t="s">
        <v>436</v>
      </c>
      <c r="B42" s="584" t="s">
        <v>437</v>
      </c>
      <c r="C42" s="102" t="s">
        <v>338</v>
      </c>
      <c r="D42" s="267">
        <v>823.6</v>
      </c>
      <c r="E42" s="315">
        <f ca="1">'B01'!D42</f>
        <v>1056.55</v>
      </c>
      <c r="F42" s="312">
        <f t="shared" si="0"/>
        <v>232.94999999999993</v>
      </c>
      <c r="G42" s="313">
        <f>E42/D42*100</f>
        <v>128.28436134045654</v>
      </c>
      <c r="H42" s="87"/>
    </row>
    <row r="43" spans="1:8" ht="15" customHeight="1">
      <c r="A43" s="100" t="s">
        <v>438</v>
      </c>
      <c r="B43" s="585" t="s">
        <v>439</v>
      </c>
      <c r="C43" s="102" t="s">
        <v>339</v>
      </c>
      <c r="D43" s="267">
        <v>79</v>
      </c>
      <c r="E43" s="315">
        <f ca="1">'B01'!D43</f>
        <v>52.2</v>
      </c>
      <c r="F43" s="312">
        <f t="shared" si="0"/>
        <v>-26.799999999999997</v>
      </c>
      <c r="G43" s="313">
        <f>E43/D43*100</f>
        <v>66.075949367088612</v>
      </c>
      <c r="H43" s="87"/>
    </row>
    <row r="44" spans="1:8" ht="15" customHeight="1">
      <c r="A44" s="100" t="s">
        <v>440</v>
      </c>
      <c r="B44" s="584" t="s">
        <v>483</v>
      </c>
      <c r="C44" s="102" t="s">
        <v>340</v>
      </c>
      <c r="D44" s="267">
        <v>19</v>
      </c>
      <c r="E44" s="315">
        <f ca="1">'B01'!D44</f>
        <v>18.990000000000002</v>
      </c>
      <c r="F44" s="312">
        <f t="shared" si="0"/>
        <v>-9.9999999999980105E-3</v>
      </c>
      <c r="G44" s="313">
        <f>E44/D44*100</f>
        <v>99.947368421052644</v>
      </c>
      <c r="H44" s="87"/>
    </row>
    <row r="45" spans="1:8" ht="15" customHeight="1">
      <c r="A45" s="100" t="s">
        <v>442</v>
      </c>
      <c r="B45" s="584" t="s">
        <v>443</v>
      </c>
      <c r="C45" s="102" t="s">
        <v>341</v>
      </c>
      <c r="D45" s="315">
        <v>0</v>
      </c>
      <c r="E45" s="315">
        <f ca="1">'B01'!D45</f>
        <v>0.26</v>
      </c>
      <c r="F45" s="312">
        <f t="shared" si="0"/>
        <v>0.26</v>
      </c>
      <c r="G45" s="313"/>
      <c r="H45" s="87"/>
    </row>
    <row r="46" spans="1:8" ht="15" customHeight="1">
      <c r="A46" s="100" t="s">
        <v>444</v>
      </c>
      <c r="B46" s="584" t="s">
        <v>445</v>
      </c>
      <c r="C46" s="102" t="s">
        <v>342</v>
      </c>
      <c r="D46" s="315">
        <v>0</v>
      </c>
      <c r="E46" s="315">
        <f ca="1">'B01'!D46</f>
        <v>0</v>
      </c>
      <c r="F46" s="312">
        <f t="shared" si="0"/>
        <v>0</v>
      </c>
      <c r="G46" s="313"/>
      <c r="H46" s="87"/>
    </row>
    <row r="47" spans="1:8" ht="15" customHeight="1">
      <c r="A47" s="100" t="s">
        <v>446</v>
      </c>
      <c r="B47" s="584" t="s">
        <v>447</v>
      </c>
      <c r="C47" s="102" t="s">
        <v>343</v>
      </c>
      <c r="D47" s="267">
        <v>1.85</v>
      </c>
      <c r="E47" s="315">
        <f ca="1">'B01'!D47</f>
        <v>1.93</v>
      </c>
      <c r="F47" s="312">
        <f t="shared" si="0"/>
        <v>7.9999999999999849E-2</v>
      </c>
      <c r="G47" s="313">
        <f>E47/D47*100</f>
        <v>104.32432432432432</v>
      </c>
      <c r="H47" s="87"/>
    </row>
    <row r="48" spans="1:8" ht="18" customHeight="1">
      <c r="A48" s="100" t="s">
        <v>448</v>
      </c>
      <c r="B48" s="584" t="s">
        <v>1164</v>
      </c>
      <c r="C48" s="103" t="s">
        <v>344</v>
      </c>
      <c r="D48" s="267">
        <v>166.83</v>
      </c>
      <c r="E48" s="315">
        <f ca="1">'B01'!D48</f>
        <v>146.5</v>
      </c>
      <c r="F48" s="312">
        <f t="shared" si="0"/>
        <v>-20.330000000000013</v>
      </c>
      <c r="G48" s="313">
        <f>E48/D48*100</f>
        <v>87.813942336510209</v>
      </c>
      <c r="H48" s="87"/>
    </row>
    <row r="49" spans="1:8" ht="15" customHeight="1">
      <c r="A49" s="100" t="s">
        <v>450</v>
      </c>
      <c r="B49" s="584" t="s">
        <v>1165</v>
      </c>
      <c r="C49" s="102" t="s">
        <v>345</v>
      </c>
      <c r="D49" s="267">
        <v>137.55000000000001</v>
      </c>
      <c r="E49" s="315">
        <f ca="1">'B01'!D49</f>
        <v>31.61</v>
      </c>
      <c r="F49" s="312">
        <f t="shared" si="0"/>
        <v>-105.94000000000001</v>
      </c>
      <c r="G49" s="313">
        <f>E49/D49*100</f>
        <v>22.980734278444199</v>
      </c>
      <c r="H49" s="87"/>
    </row>
    <row r="50" spans="1:8" ht="15" customHeight="1">
      <c r="A50" s="100" t="s">
        <v>452</v>
      </c>
      <c r="B50" s="584" t="s">
        <v>453</v>
      </c>
      <c r="C50" s="102" t="s">
        <v>346</v>
      </c>
      <c r="D50" s="267"/>
      <c r="E50" s="315">
        <f ca="1">'B01'!D50</f>
        <v>0</v>
      </c>
      <c r="F50" s="312">
        <f t="shared" si="0"/>
        <v>0</v>
      </c>
      <c r="G50" s="313"/>
      <c r="H50" s="87"/>
    </row>
    <row r="51" spans="1:8" ht="15" customHeight="1">
      <c r="A51" s="100" t="s">
        <v>454</v>
      </c>
      <c r="B51" s="584" t="s">
        <v>455</v>
      </c>
      <c r="C51" s="102" t="s">
        <v>347</v>
      </c>
      <c r="D51" s="315">
        <v>0</v>
      </c>
      <c r="E51" s="315">
        <f ca="1">'B01'!D51</f>
        <v>0.38</v>
      </c>
      <c r="F51" s="312">
        <f t="shared" si="0"/>
        <v>0.38</v>
      </c>
      <c r="G51" s="313"/>
      <c r="H51" s="87"/>
    </row>
    <row r="52" spans="1:8" ht="15" customHeight="1">
      <c r="A52" s="100" t="s">
        <v>456</v>
      </c>
      <c r="B52" s="584" t="s">
        <v>457</v>
      </c>
      <c r="C52" s="103" t="s">
        <v>348</v>
      </c>
      <c r="D52" s="267">
        <v>0.26</v>
      </c>
      <c r="E52" s="315">
        <f ca="1">'B01'!D52</f>
        <v>1.64</v>
      </c>
      <c r="F52" s="312">
        <f t="shared" si="0"/>
        <v>1.38</v>
      </c>
      <c r="G52" s="313">
        <f>E52/D52*100</f>
        <v>630.76923076923072</v>
      </c>
      <c r="H52" s="87"/>
    </row>
    <row r="53" spans="1:8" ht="15" customHeight="1">
      <c r="A53" s="100" t="s">
        <v>458</v>
      </c>
      <c r="B53" s="586" t="s">
        <v>459</v>
      </c>
      <c r="C53" s="214" t="s">
        <v>349</v>
      </c>
      <c r="D53" s="267">
        <v>1745.79</v>
      </c>
      <c r="E53" s="315">
        <f ca="1">'B01'!D53</f>
        <v>1556.5100000000002</v>
      </c>
      <c r="F53" s="312">
        <f t="shared" si="0"/>
        <v>-189.27999999999975</v>
      </c>
      <c r="G53" s="313">
        <f>E53/D53*100</f>
        <v>89.157917046151042</v>
      </c>
      <c r="H53" s="87"/>
    </row>
    <row r="54" spans="1:8" ht="15" customHeight="1">
      <c r="A54" s="100" t="s">
        <v>460</v>
      </c>
      <c r="B54" s="586" t="s">
        <v>461</v>
      </c>
      <c r="C54" s="103" t="s">
        <v>350</v>
      </c>
      <c r="D54" s="315">
        <v>0</v>
      </c>
      <c r="E54" s="315">
        <f ca="1">'B01'!D54</f>
        <v>0</v>
      </c>
      <c r="F54" s="312">
        <f t="shared" si="0"/>
        <v>0</v>
      </c>
      <c r="G54" s="313"/>
      <c r="H54" s="87"/>
    </row>
    <row r="55" spans="1:8" ht="15" customHeight="1">
      <c r="A55" s="100" t="s">
        <v>462</v>
      </c>
      <c r="B55" s="584" t="s">
        <v>463</v>
      </c>
      <c r="C55" s="102" t="s">
        <v>351</v>
      </c>
      <c r="D55" s="268">
        <v>8.76</v>
      </c>
      <c r="E55" s="315">
        <f ca="1">'B01'!D55</f>
        <v>0</v>
      </c>
      <c r="F55" s="312">
        <f t="shared" si="0"/>
        <v>-8.76</v>
      </c>
      <c r="G55" s="313">
        <f>E55/D55*100%</f>
        <v>0</v>
      </c>
      <c r="H55" s="87"/>
    </row>
    <row r="56" spans="1:8" s="83" customFormat="1" ht="15" customHeight="1">
      <c r="A56" s="266">
        <v>3</v>
      </c>
      <c r="B56" s="588" t="s">
        <v>484</v>
      </c>
      <c r="C56" s="258" t="s">
        <v>352</v>
      </c>
      <c r="D56" s="268">
        <v>1476.8</v>
      </c>
      <c r="E56" s="316">
        <f ca="1">'B01'!D56</f>
        <v>448.08000000000004</v>
      </c>
      <c r="F56" s="311">
        <f t="shared" si="0"/>
        <v>-1028.7199999999998</v>
      </c>
      <c r="G56" s="310">
        <f>E56/D56*100</f>
        <v>30.341278439869996</v>
      </c>
      <c r="H56" s="91"/>
    </row>
    <row r="57" spans="1:8">
      <c r="A57" s="80"/>
      <c r="B57" s="80"/>
      <c r="C57" s="105"/>
      <c r="D57" s="105"/>
    </row>
    <row r="58" spans="1:8">
      <c r="D58" s="105"/>
    </row>
    <row r="59" spans="1:8">
      <c r="D59" s="105"/>
    </row>
    <row r="60" spans="1:8">
      <c r="D60" s="105"/>
    </row>
    <row r="61" spans="1:8">
      <c r="D61" s="105"/>
    </row>
    <row r="62" spans="1:8">
      <c r="D62" s="105"/>
    </row>
    <row r="63" spans="1:8">
      <c r="D63" s="105"/>
    </row>
    <row r="64" spans="1:8">
      <c r="D64" s="105"/>
    </row>
    <row r="65" spans="4:4">
      <c r="D65" s="105"/>
    </row>
    <row r="66" spans="4:4">
      <c r="D66" s="105"/>
    </row>
    <row r="67" spans="4:4">
      <c r="D67" s="105"/>
    </row>
    <row r="68" spans="4:4">
      <c r="D68" s="105"/>
    </row>
    <row r="69" spans="4:4">
      <c r="D69" s="105"/>
    </row>
    <row r="70" spans="4:4">
      <c r="D70" s="105"/>
    </row>
    <row r="71" spans="4:4">
      <c r="D71" s="105"/>
    </row>
    <row r="72" spans="4:4">
      <c r="D72" s="105"/>
    </row>
    <row r="73" spans="4:4">
      <c r="D73" s="105"/>
    </row>
    <row r="74" spans="4:4">
      <c r="D74" s="105"/>
    </row>
    <row r="75" spans="4:4">
      <c r="D75" s="105"/>
    </row>
    <row r="76" spans="4:4">
      <c r="D76" s="105"/>
    </row>
    <row r="77" spans="4:4">
      <c r="D77" s="105"/>
    </row>
    <row r="78" spans="4:4">
      <c r="D78" s="105"/>
    </row>
    <row r="79" spans="4:4">
      <c r="D79" s="105"/>
    </row>
    <row r="80" spans="4:4">
      <c r="D80" s="105"/>
    </row>
    <row r="81" spans="4:4">
      <c r="D81" s="105"/>
    </row>
    <row r="82" spans="4:4">
      <c r="D82" s="105"/>
    </row>
    <row r="83" spans="4:4">
      <c r="D83" s="105"/>
    </row>
    <row r="84" spans="4:4">
      <c r="D84" s="105"/>
    </row>
    <row r="85" spans="4:4">
      <c r="D85" s="105"/>
    </row>
    <row r="86" spans="4:4">
      <c r="D86" s="105"/>
    </row>
  </sheetData>
  <mergeCells count="9">
    <mergeCell ref="A2:G2"/>
    <mergeCell ref="A4:A6"/>
    <mergeCell ref="B4:B6"/>
    <mergeCell ref="C4:C6"/>
    <mergeCell ref="D4:D6"/>
    <mergeCell ref="E4:G4"/>
    <mergeCell ref="E5:E6"/>
    <mergeCell ref="F5:G5"/>
    <mergeCell ref="F3:G3"/>
  </mergeCells>
  <phoneticPr fontId="221" type="noConversion"/>
  <conditionalFormatting sqref="E18">
    <cfRule type="cellIs" dxfId="9" priority="1" stopIfTrue="1" operator="between">
      <formula>-0.0001</formula>
      <formula>0.0001</formula>
    </cfRule>
  </conditionalFormatting>
  <conditionalFormatting sqref="D18">
    <cfRule type="cellIs" dxfId="8" priority="2" stopIfTrue="1" operator="between">
      <formula>-0.0001</formula>
      <formula>0.0001</formula>
    </cfRule>
  </conditionalFormatting>
  <printOptions horizontalCentered="1"/>
  <pageMargins left="0.98425196850393704" right="0.47244094488188981" top="0.59055118110236227" bottom="0.59055118110236227" header="0.31496062992125984" footer="0.31496062992125984"/>
  <pageSetup paperSize="9" scale="70" orientation="portrait" r:id="rId1"/>
</worksheet>
</file>

<file path=xl/worksheets/sheet9.xml><?xml version="1.0" encoding="utf-8"?>
<worksheet xmlns="http://schemas.openxmlformats.org/spreadsheetml/2006/main" xmlns:r="http://schemas.openxmlformats.org/officeDocument/2006/relationships">
  <dimension ref="A1:Y95"/>
  <sheetViews>
    <sheetView showZeros="0" zoomScale="70" zoomScaleNormal="70" zoomScaleSheetLayoutView="70" workbookViewId="0">
      <selection activeCell="F15" sqref="F15"/>
    </sheetView>
  </sheetViews>
  <sheetFormatPr defaultColWidth="8.109375" defaultRowHeight="15.75"/>
  <cols>
    <col min="1" max="1" width="6.109375" style="554" customWidth="1"/>
    <col min="2" max="2" width="51" style="554" customWidth="1"/>
    <col min="3" max="3" width="6.88671875" style="107" customWidth="1"/>
    <col min="4" max="4" width="10.109375" style="554" hidden="1" customWidth="1"/>
    <col min="5" max="5" width="11.77734375" style="554" hidden="1" customWidth="1"/>
    <col min="6" max="6" width="12.88671875" style="555" customWidth="1"/>
    <col min="7" max="7" width="7.77734375" style="554" customWidth="1"/>
    <col min="8" max="8" width="8.109375" style="554" customWidth="1"/>
    <col min="9" max="9" width="8.5546875" style="554" customWidth="1"/>
    <col min="10" max="10" width="8.88671875" style="554" customWidth="1"/>
    <col min="11" max="11" width="8.44140625" style="554" customWidth="1"/>
    <col min="12" max="13" width="8.5546875" style="554" customWidth="1"/>
    <col min="14" max="14" width="8.21875" style="554" customWidth="1"/>
    <col min="15" max="15" width="8.109375" style="554" customWidth="1"/>
    <col min="16" max="16" width="8.6640625" style="554" customWidth="1"/>
    <col min="17" max="17" width="8" style="554" customWidth="1"/>
    <col min="18" max="18" width="8.109375" style="554" customWidth="1"/>
    <col min="19" max="19" width="8" style="554" customWidth="1"/>
    <col min="20" max="20" width="8.44140625" style="554" customWidth="1"/>
    <col min="21" max="21" width="8.21875" style="554" customWidth="1"/>
    <col min="22" max="22" width="7.88671875" style="554" customWidth="1"/>
    <col min="23" max="23" width="7.6640625" style="554" customWidth="1"/>
    <col min="24" max="24" width="8.21875" style="554" customWidth="1"/>
    <col min="25" max="248" width="8.109375" style="554"/>
    <col min="249" max="249" width="4.5546875" style="554" customWidth="1"/>
    <col min="250" max="250" width="30.77734375" style="554" customWidth="1"/>
    <col min="251" max="251" width="6.44140625" style="554" customWidth="1"/>
    <col min="252" max="252" width="10.109375" style="554" customWidth="1"/>
    <col min="253" max="253" width="8.21875" style="554" customWidth="1"/>
    <col min="254" max="254" width="8.33203125" style="554" customWidth="1"/>
    <col min="255" max="255" width="8" style="554" customWidth="1"/>
    <col min="256" max="16384" width="8.109375" style="554"/>
  </cols>
  <sheetData>
    <row r="1" spans="1:25">
      <c r="A1" s="60" t="s">
        <v>2596</v>
      </c>
      <c r="B1" s="552"/>
      <c r="C1" s="225"/>
      <c r="D1" s="552"/>
      <c r="E1" s="552"/>
      <c r="F1" s="553"/>
      <c r="G1" s="552"/>
      <c r="H1" s="552"/>
      <c r="I1" s="552"/>
      <c r="J1" s="552"/>
      <c r="K1" s="552"/>
      <c r="L1" s="552"/>
      <c r="M1" s="552"/>
      <c r="N1" s="552"/>
      <c r="O1" s="552"/>
      <c r="P1" s="552"/>
      <c r="Q1" s="552"/>
      <c r="R1" s="552"/>
      <c r="S1" s="552"/>
      <c r="T1" s="552"/>
      <c r="U1" s="552"/>
      <c r="V1" s="552"/>
      <c r="W1" s="552"/>
      <c r="X1" s="552"/>
    </row>
    <row r="2" spans="1:25" ht="18.75" customHeight="1">
      <c r="A2" s="658" t="s">
        <v>163</v>
      </c>
      <c r="B2" s="658"/>
      <c r="C2" s="658"/>
      <c r="D2" s="658"/>
      <c r="E2" s="658"/>
      <c r="F2" s="658"/>
      <c r="G2" s="658"/>
      <c r="H2" s="658"/>
      <c r="I2" s="658"/>
      <c r="J2" s="658"/>
      <c r="K2" s="658"/>
      <c r="L2" s="658"/>
      <c r="M2" s="658"/>
      <c r="N2" s="658"/>
      <c r="O2" s="658"/>
      <c r="P2" s="658"/>
      <c r="Q2" s="658"/>
      <c r="R2" s="658"/>
      <c r="S2" s="658"/>
      <c r="T2" s="658"/>
      <c r="U2" s="658"/>
      <c r="V2" s="658"/>
      <c r="W2" s="658"/>
      <c r="X2" s="658"/>
      <c r="Y2" s="62"/>
    </row>
    <row r="3" spans="1:25" s="555" customFormat="1" ht="17.45" customHeight="1">
      <c r="A3" s="63"/>
      <c r="B3" s="64"/>
      <c r="C3" s="254"/>
      <c r="D3" s="64"/>
      <c r="E3" s="64"/>
      <c r="F3" s="240"/>
      <c r="G3" s="148"/>
      <c r="H3" s="148"/>
      <c r="I3" s="148"/>
      <c r="J3" s="254"/>
      <c r="K3" s="553"/>
      <c r="L3" s="553"/>
      <c r="M3" s="553"/>
      <c r="N3" s="553"/>
      <c r="O3" s="553"/>
      <c r="Q3" s="66"/>
      <c r="T3" s="660"/>
      <c r="U3" s="660"/>
      <c r="V3" s="660"/>
      <c r="W3" s="661" t="s">
        <v>296</v>
      </c>
      <c r="X3" s="661"/>
    </row>
    <row r="4" spans="1:25">
      <c r="A4" s="689" t="s">
        <v>468</v>
      </c>
      <c r="B4" s="689" t="s">
        <v>298</v>
      </c>
      <c r="C4" s="689" t="s">
        <v>299</v>
      </c>
      <c r="D4" s="689" t="s">
        <v>118</v>
      </c>
      <c r="E4" s="689" t="s">
        <v>1092</v>
      </c>
      <c r="F4" s="694" t="s">
        <v>502</v>
      </c>
      <c r="G4" s="691" t="s">
        <v>470</v>
      </c>
      <c r="H4" s="692"/>
      <c r="I4" s="692"/>
      <c r="J4" s="692"/>
      <c r="K4" s="692"/>
      <c r="L4" s="692"/>
      <c r="M4" s="692"/>
      <c r="N4" s="692"/>
      <c r="O4" s="692"/>
      <c r="P4" s="692"/>
      <c r="Q4" s="692"/>
      <c r="R4" s="692"/>
      <c r="S4" s="692"/>
      <c r="T4" s="692"/>
      <c r="U4" s="692"/>
      <c r="V4" s="692"/>
      <c r="W4" s="692"/>
      <c r="X4" s="693"/>
      <c r="Y4" s="62"/>
    </row>
    <row r="5" spans="1:25" ht="37.15" customHeight="1">
      <c r="A5" s="690"/>
      <c r="B5" s="690"/>
      <c r="C5" s="690"/>
      <c r="D5" s="690"/>
      <c r="E5" s="690"/>
      <c r="F5" s="695"/>
      <c r="G5" s="608" t="s">
        <v>1793</v>
      </c>
      <c r="H5" s="608" t="s">
        <v>1794</v>
      </c>
      <c r="I5" s="608" t="s">
        <v>1795</v>
      </c>
      <c r="J5" s="608" t="s">
        <v>1796</v>
      </c>
      <c r="K5" s="608" t="s">
        <v>1797</v>
      </c>
      <c r="L5" s="608" t="s">
        <v>1798</v>
      </c>
      <c r="M5" s="608" t="s">
        <v>1799</v>
      </c>
      <c r="N5" s="608" t="s">
        <v>1800</v>
      </c>
      <c r="O5" s="608" t="s">
        <v>1801</v>
      </c>
      <c r="P5" s="608" t="s">
        <v>153</v>
      </c>
      <c r="Q5" s="608" t="s">
        <v>154</v>
      </c>
      <c r="R5" s="608" t="s">
        <v>155</v>
      </c>
      <c r="S5" s="608" t="s">
        <v>156</v>
      </c>
      <c r="T5" s="608" t="s">
        <v>157</v>
      </c>
      <c r="U5" s="608" t="s">
        <v>158</v>
      </c>
      <c r="V5" s="608" t="s">
        <v>159</v>
      </c>
      <c r="W5" s="608" t="s">
        <v>160</v>
      </c>
      <c r="X5" s="608" t="s">
        <v>161</v>
      </c>
    </row>
    <row r="6" spans="1:25" s="559" customFormat="1" ht="18" customHeight="1">
      <c r="A6" s="609">
        <v>-1</v>
      </c>
      <c r="B6" s="609">
        <v>-2</v>
      </c>
      <c r="C6" s="609">
        <v>-3</v>
      </c>
      <c r="D6" s="609">
        <v>-4</v>
      </c>
      <c r="E6" s="609">
        <v>-5</v>
      </c>
      <c r="F6" s="609" t="s">
        <v>117</v>
      </c>
      <c r="G6" s="609">
        <v>-7</v>
      </c>
      <c r="H6" s="609">
        <v>-8</v>
      </c>
      <c r="I6" s="609">
        <v>-9</v>
      </c>
      <c r="J6" s="609">
        <v>-10</v>
      </c>
      <c r="K6" s="609">
        <v>-11</v>
      </c>
      <c r="L6" s="609">
        <v>-12</v>
      </c>
      <c r="M6" s="609">
        <v>-13</v>
      </c>
      <c r="N6" s="609">
        <v>-14</v>
      </c>
      <c r="O6" s="609">
        <v>-15</v>
      </c>
      <c r="P6" s="609">
        <v>-16</v>
      </c>
      <c r="Q6" s="609">
        <v>-17</v>
      </c>
      <c r="R6" s="609">
        <v>-18</v>
      </c>
      <c r="S6" s="609">
        <v>-19</v>
      </c>
      <c r="T6" s="609">
        <v>-20</v>
      </c>
      <c r="U6" s="609">
        <v>-21</v>
      </c>
      <c r="V6" s="609">
        <v>-22</v>
      </c>
      <c r="W6" s="609">
        <v>-23</v>
      </c>
      <c r="X6" s="609">
        <v>-24</v>
      </c>
    </row>
    <row r="7" spans="1:25" s="556" customFormat="1" ht="21.6" customHeight="1">
      <c r="A7" s="610"/>
      <c r="B7" s="610" t="s">
        <v>472</v>
      </c>
      <c r="C7" s="610"/>
      <c r="D7" s="301">
        <v>90054.7</v>
      </c>
      <c r="E7" s="301">
        <f t="shared" ref="E7:E38" si="0">F7-D7</f>
        <v>-0.10999999998603016</v>
      </c>
      <c r="F7" s="301">
        <f t="shared" ref="F7:X7" si="1">SUM(F8,F18,F56)</f>
        <v>90054.590000000011</v>
      </c>
      <c r="G7" s="301">
        <f t="shared" si="1"/>
        <v>3277.4100000000003</v>
      </c>
      <c r="H7" s="301">
        <f t="shared" si="1"/>
        <v>1427.8700000000001</v>
      </c>
      <c r="I7" s="301">
        <f t="shared" si="1"/>
        <v>2857.0099999999998</v>
      </c>
      <c r="J7" s="301">
        <f t="shared" si="1"/>
        <v>5288.26</v>
      </c>
      <c r="K7" s="301">
        <f t="shared" si="1"/>
        <v>2676.75</v>
      </c>
      <c r="L7" s="301">
        <f t="shared" si="1"/>
        <v>3399.7799999999997</v>
      </c>
      <c r="M7" s="301">
        <f t="shared" si="1"/>
        <v>4065.85</v>
      </c>
      <c r="N7" s="301">
        <f t="shared" si="1"/>
        <v>6439.83</v>
      </c>
      <c r="O7" s="301">
        <f t="shared" si="1"/>
        <v>3180.6</v>
      </c>
      <c r="P7" s="301">
        <f t="shared" si="1"/>
        <v>2874.06</v>
      </c>
      <c r="Q7" s="301">
        <f t="shared" si="1"/>
        <v>8863.8100000000013</v>
      </c>
      <c r="R7" s="301">
        <f t="shared" si="1"/>
        <v>5056.82</v>
      </c>
      <c r="S7" s="301">
        <f t="shared" si="1"/>
        <v>7495.84</v>
      </c>
      <c r="T7" s="301">
        <f t="shared" si="1"/>
        <v>2370.6900000000005</v>
      </c>
      <c r="U7" s="301">
        <f t="shared" si="1"/>
        <v>12904.750000000002</v>
      </c>
      <c r="V7" s="301">
        <f t="shared" si="1"/>
        <v>9352.44</v>
      </c>
      <c r="W7" s="301">
        <f t="shared" si="1"/>
        <v>2160.27</v>
      </c>
      <c r="X7" s="301">
        <f t="shared" si="1"/>
        <v>6362.55</v>
      </c>
    </row>
    <row r="8" spans="1:25" s="556" customFormat="1" ht="21" customHeight="1">
      <c r="A8" s="611">
        <v>1</v>
      </c>
      <c r="B8" s="612" t="s">
        <v>473</v>
      </c>
      <c r="C8" s="613" t="s">
        <v>302</v>
      </c>
      <c r="D8" s="301">
        <v>83571.399999999994</v>
      </c>
      <c r="E8" s="301">
        <f t="shared" si="0"/>
        <v>-166.90499999998428</v>
      </c>
      <c r="F8" s="301">
        <f>SUM(F9,F11:F17)</f>
        <v>83404.49500000001</v>
      </c>
      <c r="G8" s="301">
        <f t="shared" ref="G8:X8" si="2">SUM(G9,G11:G17)</f>
        <v>2778.2350000000001</v>
      </c>
      <c r="H8" s="301">
        <f t="shared" si="2"/>
        <v>1282.68</v>
      </c>
      <c r="I8" s="301">
        <f t="shared" si="2"/>
        <v>2708.64</v>
      </c>
      <c r="J8" s="301">
        <f t="shared" si="2"/>
        <v>4774.92</v>
      </c>
      <c r="K8" s="301">
        <f t="shared" si="2"/>
        <v>2357.8000000000002</v>
      </c>
      <c r="L8" s="301">
        <f t="shared" si="2"/>
        <v>2940.99</v>
      </c>
      <c r="M8" s="301">
        <f t="shared" si="2"/>
        <v>3530.52</v>
      </c>
      <c r="N8" s="301">
        <f t="shared" si="2"/>
        <v>6203.05</v>
      </c>
      <c r="O8" s="301">
        <f t="shared" si="2"/>
        <v>2972.97</v>
      </c>
      <c r="P8" s="301">
        <f t="shared" si="2"/>
        <v>2654.12</v>
      </c>
      <c r="Q8" s="301">
        <f t="shared" si="2"/>
        <v>8494.7200000000012</v>
      </c>
      <c r="R8" s="301">
        <f t="shared" si="2"/>
        <v>4408.17</v>
      </c>
      <c r="S8" s="301">
        <f t="shared" si="2"/>
        <v>7111.6500000000005</v>
      </c>
      <c r="T8" s="301">
        <f t="shared" si="2"/>
        <v>2160.2500000000005</v>
      </c>
      <c r="U8" s="301">
        <f t="shared" si="2"/>
        <v>12634.300000000001</v>
      </c>
      <c r="V8" s="301">
        <f t="shared" si="2"/>
        <v>8667.5399999999991</v>
      </c>
      <c r="W8" s="301">
        <f t="shared" si="2"/>
        <v>1775.17</v>
      </c>
      <c r="X8" s="301">
        <f t="shared" si="2"/>
        <v>5948.77</v>
      </c>
    </row>
    <row r="9" spans="1:25">
      <c r="A9" s="614" t="s">
        <v>367</v>
      </c>
      <c r="B9" s="615" t="s">
        <v>474</v>
      </c>
      <c r="C9" s="616" t="s">
        <v>303</v>
      </c>
      <c r="D9" s="558">
        <v>3597.7</v>
      </c>
      <c r="E9" s="558">
        <f t="shared" si="0"/>
        <v>73.730000000000018</v>
      </c>
      <c r="F9" s="558">
        <f t="shared" ref="F9:F17" si="3">SUM(G9:X9)</f>
        <v>3671.43</v>
      </c>
      <c r="G9" s="558">
        <f ca="1">SUM('1.TT_TYEN'!$G$61:$H$61)</f>
        <v>115.83999999999999</v>
      </c>
      <c r="H9" s="558">
        <f ca="1">SUM('2.N_MUC'!$G$61:$H$61)</f>
        <v>176.66</v>
      </c>
      <c r="I9" s="558">
        <f ca="1">SUM('3.B_COC'!$G$61:$H$61)</f>
        <v>147.04999999999998</v>
      </c>
      <c r="J9" s="558">
        <f ca="1">SUM('4.T_LONG'!$G$61:$H$61)</f>
        <v>263.89</v>
      </c>
      <c r="K9" s="558">
        <f ca="1">SUM('5.BI_XA'!$G$61:$H$61)</f>
        <v>185.70000000000002</v>
      </c>
      <c r="L9" s="558">
        <f ca="1">SUM('6.T_HOA'!$G$61:$H$61)</f>
        <v>227.41</v>
      </c>
      <c r="M9" s="558">
        <f ca="1">SUM('7.T_SON'!$G$61:$H$61)</f>
        <v>262.89</v>
      </c>
      <c r="N9" s="558">
        <f ca="1">SUM('8.M_HUONG'!$G$61:$H$61)</f>
        <v>373.87</v>
      </c>
      <c r="O9" s="558">
        <f ca="1">SUM('9.M_DAN'!$G$61:$H$61)</f>
        <v>136.07</v>
      </c>
      <c r="P9" s="558">
        <f ca="1">SUM('10.M_KHUONG'!$G$61:$H$61)</f>
        <v>87.109999999999985</v>
      </c>
      <c r="Q9" s="558">
        <f ca="1">SUM('11.P_LUU'!$G$61:$H$61)</f>
        <v>327.59999999999997</v>
      </c>
      <c r="R9" s="558">
        <f ca="1">SUM('12.T_THANH'!$G$61:$H$61)</f>
        <v>215.05</v>
      </c>
      <c r="S9" s="558">
        <f ca="1">SUM('13.Y_THUAN'!$G$61:$H$61)</f>
        <v>158.69</v>
      </c>
      <c r="T9" s="558">
        <f ca="1">SUM('14.BA_XA'!$G$61:$H$61)</f>
        <v>120.16000000000001</v>
      </c>
      <c r="U9" s="558">
        <f ca="1">SUM('15.Y_LAM'!$G$61:$H$61)</f>
        <v>87.52000000000001</v>
      </c>
      <c r="V9" s="558">
        <f ca="1">SUM('16.Y_PHU'!$G$61:$H$61)</f>
        <v>196.43</v>
      </c>
      <c r="W9" s="558">
        <f ca="1">SUM('17.D_NINH'!$G$61:$H$61)</f>
        <v>271.13</v>
      </c>
      <c r="X9" s="558">
        <f ca="1">SUM('18.H_DUC'!$G$61:$H$61)</f>
        <v>318.35999999999996</v>
      </c>
    </row>
    <row r="10" spans="1:25" s="557" customFormat="1">
      <c r="A10" s="617"/>
      <c r="B10" s="618" t="s">
        <v>2619</v>
      </c>
      <c r="C10" s="619" t="s">
        <v>304</v>
      </c>
      <c r="D10" s="558">
        <v>3039.1</v>
      </c>
      <c r="E10" s="558">
        <f t="shared" si="0"/>
        <v>-14.230000000000473</v>
      </c>
      <c r="F10" s="558">
        <f t="shared" si="3"/>
        <v>3024.8699999999994</v>
      </c>
      <c r="G10" s="558">
        <f ca="1">'1.TT_TYEN'!G61</f>
        <v>115.35</v>
      </c>
      <c r="H10" s="558">
        <f ca="1">'2.N_MUC'!G61</f>
        <v>148.54</v>
      </c>
      <c r="I10" s="558">
        <f ca="1">'3.B_COC'!G61</f>
        <v>114.41999999999999</v>
      </c>
      <c r="J10" s="558">
        <f ca="1">'4.T_LONG'!G61</f>
        <v>201.07</v>
      </c>
      <c r="K10" s="558">
        <f ca="1">'5.BI_XA'!G61</f>
        <v>139.58000000000001</v>
      </c>
      <c r="L10" s="558">
        <f ca="1">'6.T_HOA'!G61</f>
        <v>139.60999999999999</v>
      </c>
      <c r="M10" s="558">
        <f ca="1">'7.T_SON'!G61</f>
        <v>249.92000000000002</v>
      </c>
      <c r="N10" s="558">
        <f ca="1">'8.M_HUONG'!G61</f>
        <v>362.65000000000003</v>
      </c>
      <c r="O10" s="558">
        <f ca="1">'9.M_DAN'!G61</f>
        <v>119.07</v>
      </c>
      <c r="P10" s="558">
        <f ca="1">'10.M_KHUONG'!G61</f>
        <v>74.559999999999988</v>
      </c>
      <c r="Q10" s="558">
        <f ca="1">'11.P_LUU'!G61</f>
        <v>287.27</v>
      </c>
      <c r="R10" s="558">
        <f ca="1">'12.T_THANH'!G61</f>
        <v>192.19</v>
      </c>
      <c r="S10" s="558">
        <f ca="1">'13.Y_THUAN'!G61</f>
        <v>104.44</v>
      </c>
      <c r="T10" s="558">
        <f ca="1">'14.BA_XA'!G61</f>
        <v>87.54</v>
      </c>
      <c r="U10" s="558">
        <f ca="1">'15.Y_LAM'!G61</f>
        <v>82.740000000000009</v>
      </c>
      <c r="V10" s="558">
        <f ca="1">'16.Y_PHU'!G61</f>
        <v>163.22</v>
      </c>
      <c r="W10" s="558">
        <f ca="1">'17.D_NINH'!G61</f>
        <v>168.79</v>
      </c>
      <c r="X10" s="558">
        <f ca="1">'18.H_DUC'!G61</f>
        <v>273.90999999999997</v>
      </c>
    </row>
    <row r="11" spans="1:25">
      <c r="A11" s="614" t="s">
        <v>375</v>
      </c>
      <c r="B11" s="615" t="s">
        <v>476</v>
      </c>
      <c r="C11" s="616" t="s">
        <v>307</v>
      </c>
      <c r="D11" s="558">
        <v>3136.7</v>
      </c>
      <c r="E11" s="558">
        <f t="shared" si="0"/>
        <v>-121.77999999999975</v>
      </c>
      <c r="F11" s="558">
        <f t="shared" si="3"/>
        <v>3014.92</v>
      </c>
      <c r="G11" s="558">
        <f ca="1">'1.TT_TYEN'!$J$61</f>
        <v>3.6999999999999957</v>
      </c>
      <c r="H11" s="558">
        <f ca="1">'2.N_MUC'!$J$61</f>
        <v>56.660000000000004</v>
      </c>
      <c r="I11" s="558">
        <f ca="1">'3.B_COC'!$J$61</f>
        <v>55.730000000000004</v>
      </c>
      <c r="J11" s="558">
        <f ca="1">'4.T_LONG'!$J$61</f>
        <v>79.05</v>
      </c>
      <c r="K11" s="558">
        <f ca="1">'5.BI_XA'!$J$61</f>
        <v>339.96</v>
      </c>
      <c r="L11" s="558">
        <f ca="1">'6.T_HOA'!$J$61</f>
        <v>210.62</v>
      </c>
      <c r="M11" s="558">
        <f ca="1">'7.T_SON'!$J$61</f>
        <v>162.35999999999999</v>
      </c>
      <c r="N11" s="558">
        <f ca="1">'8.M_HUONG'!$J$61</f>
        <v>174.8</v>
      </c>
      <c r="O11" s="558">
        <f ca="1">'9.M_DAN'!$J$61</f>
        <v>181.49</v>
      </c>
      <c r="P11" s="558">
        <f ca="1">'10.M_KHUONG'!$J$61</f>
        <v>197.62</v>
      </c>
      <c r="Q11" s="558">
        <f ca="1">'11.P_LUU'!$J$61</f>
        <v>215.42000000000002</v>
      </c>
      <c r="R11" s="558">
        <f ca="1">'12.T_THANH'!$J$61</f>
        <v>488.32</v>
      </c>
      <c r="S11" s="558">
        <f ca="1">'13.Y_THUAN'!$J$61</f>
        <v>87.679999999999993</v>
      </c>
      <c r="T11" s="558">
        <f ca="1">'14.BA_XA'!$J$61</f>
        <v>323.24</v>
      </c>
      <c r="U11" s="558">
        <f ca="1">'15.Y_LAM'!$J$61</f>
        <v>78.28</v>
      </c>
      <c r="V11" s="558">
        <f ca="1">'16.Y_PHU'!$J$61</f>
        <v>52.84</v>
      </c>
      <c r="W11" s="558">
        <f ca="1">'17.D_NINH'!$J$61</f>
        <v>49.41</v>
      </c>
      <c r="X11" s="558">
        <f ca="1">'18.H_DUC'!$J$61</f>
        <v>257.74</v>
      </c>
    </row>
    <row r="12" spans="1:25">
      <c r="A12" s="614" t="s">
        <v>377</v>
      </c>
      <c r="B12" s="615" t="s">
        <v>378</v>
      </c>
      <c r="C12" s="616" t="s">
        <v>308</v>
      </c>
      <c r="D12" s="558">
        <v>15165</v>
      </c>
      <c r="E12" s="558">
        <f t="shared" si="0"/>
        <v>81.214999999998327</v>
      </c>
      <c r="F12" s="558">
        <f t="shared" si="3"/>
        <v>15246.214999999998</v>
      </c>
      <c r="G12" s="558">
        <f ca="1">'1.TT_TYEN'!$K$61</f>
        <v>788.99499999999989</v>
      </c>
      <c r="H12" s="558">
        <f ca="1">'2.N_MUC'!$K$61</f>
        <v>255.6</v>
      </c>
      <c r="I12" s="558">
        <f ca="1">'3.B_COC'!$K$61</f>
        <v>391.82</v>
      </c>
      <c r="J12" s="558">
        <f ca="1">'4.T_LONG'!$K$61</f>
        <v>418.37</v>
      </c>
      <c r="K12" s="558">
        <f ca="1">'5.BI_XA'!$K$61</f>
        <v>351.81</v>
      </c>
      <c r="L12" s="558">
        <f ca="1">'6.T_HOA'!$K$61</f>
        <v>683.71</v>
      </c>
      <c r="M12" s="558">
        <f ca="1">'7.T_SON'!$K$61</f>
        <v>696.37</v>
      </c>
      <c r="N12" s="558">
        <f ca="1">'8.M_HUONG'!$K$61</f>
        <v>520.73</v>
      </c>
      <c r="O12" s="558">
        <f ca="1">'9.M_DAN'!$K$61</f>
        <v>973.75</v>
      </c>
      <c r="P12" s="558">
        <f ca="1">'10.M_KHUONG'!$K$61</f>
        <v>1082.83</v>
      </c>
      <c r="Q12" s="558">
        <f ca="1">'11.P_LUU'!$K$61</f>
        <v>2588.23</v>
      </c>
      <c r="R12" s="558">
        <f ca="1">'12.T_THANH'!$K$61</f>
        <v>1367.73</v>
      </c>
      <c r="S12" s="558">
        <f ca="1">'13.Y_THUAN'!$K$61</f>
        <v>1418.95</v>
      </c>
      <c r="T12" s="558">
        <f ca="1">'14.BA_XA'!$K$61</f>
        <v>598.55999999999995</v>
      </c>
      <c r="U12" s="558">
        <f ca="1">'15.Y_LAM'!$K$61</f>
        <v>833.13</v>
      </c>
      <c r="V12" s="558">
        <f ca="1">'16.Y_PHU'!$K$61</f>
        <v>1227.46</v>
      </c>
      <c r="W12" s="558">
        <f ca="1">'17.D_NINH'!$K$61</f>
        <v>729.80000000000007</v>
      </c>
      <c r="X12" s="558">
        <f ca="1">'18.H_DUC'!$K$61</f>
        <v>318.37</v>
      </c>
    </row>
    <row r="13" spans="1:25">
      <c r="A13" s="614" t="s">
        <v>379</v>
      </c>
      <c r="B13" s="615" t="s">
        <v>380</v>
      </c>
      <c r="C13" s="616" t="s">
        <v>309</v>
      </c>
      <c r="D13" s="558">
        <v>8780.6</v>
      </c>
      <c r="E13" s="558">
        <f t="shared" si="0"/>
        <v>7.6499999999996362</v>
      </c>
      <c r="F13" s="558">
        <f t="shared" si="3"/>
        <v>8788.25</v>
      </c>
      <c r="G13" s="558">
        <f ca="1">'1.TT_TYEN'!$L$61</f>
        <v>0</v>
      </c>
      <c r="H13" s="558">
        <f ca="1">'2.N_MUC'!$L$61</f>
        <v>0</v>
      </c>
      <c r="I13" s="558">
        <f ca="1">'3.B_COC'!$L$61</f>
        <v>48.74</v>
      </c>
      <c r="J13" s="558">
        <f ca="1">'4.T_LONG'!$L$61</f>
        <v>298.16000000000003</v>
      </c>
      <c r="K13" s="558">
        <f ca="1">'5.BI_XA'!$L$61</f>
        <v>160.27000000000001</v>
      </c>
      <c r="L13" s="558">
        <f ca="1">'6.T_HOA'!$L$61</f>
        <v>0</v>
      </c>
      <c r="M13" s="558">
        <f ca="1">'7.T_SON'!$L$61</f>
        <v>0</v>
      </c>
      <c r="N13" s="558">
        <f ca="1">'8.M_HUONG'!$L$61</f>
        <v>1479.4</v>
      </c>
      <c r="O13" s="558">
        <f ca="1">'9.M_DAN'!$L$61</f>
        <v>514.30999999999995</v>
      </c>
      <c r="P13" s="558">
        <f ca="1">'10.M_KHUONG'!$L$61</f>
        <v>598.01</v>
      </c>
      <c r="Q13" s="558">
        <f ca="1">'11.P_LUU'!$L$61</f>
        <v>987.5</v>
      </c>
      <c r="R13" s="558">
        <f ca="1">'12.T_THANH'!$L$61</f>
        <v>0</v>
      </c>
      <c r="S13" s="558">
        <f ca="1">'13.Y_THUAN'!$L$61</f>
        <v>0</v>
      </c>
      <c r="T13" s="558">
        <f ca="1">'14.BA_XA'!$L$61</f>
        <v>0</v>
      </c>
      <c r="U13" s="558">
        <f ca="1">'15.Y_LAM'!$L$61</f>
        <v>3098.94</v>
      </c>
      <c r="V13" s="558">
        <f ca="1">'16.Y_PHU'!$L$61</f>
        <v>1095.6299999999999</v>
      </c>
      <c r="W13" s="558">
        <f ca="1">'17.D_NINH'!$L$61</f>
        <v>0</v>
      </c>
      <c r="X13" s="558">
        <f ca="1">'18.H_DUC'!$L$61</f>
        <v>507.29</v>
      </c>
    </row>
    <row r="14" spans="1:25">
      <c r="A14" s="614" t="s">
        <v>381</v>
      </c>
      <c r="B14" s="615" t="s">
        <v>382</v>
      </c>
      <c r="C14" s="616" t="s">
        <v>310</v>
      </c>
      <c r="D14" s="558">
        <v>5551.6</v>
      </c>
      <c r="E14" s="558">
        <f t="shared" si="0"/>
        <v>7.4599999999991269</v>
      </c>
      <c r="F14" s="558">
        <f t="shared" si="3"/>
        <v>5559.0599999999995</v>
      </c>
      <c r="G14" s="558">
        <f ca="1">'1.TT_TYEN'!$M$61</f>
        <v>0</v>
      </c>
      <c r="H14" s="558">
        <f ca="1">'2.N_MUC'!$M$61</f>
        <v>0</v>
      </c>
      <c r="I14" s="558">
        <f ca="1">'3.B_COC'!$M$61</f>
        <v>0</v>
      </c>
      <c r="J14" s="558">
        <f ca="1">'4.T_LONG'!$M$61</f>
        <v>0</v>
      </c>
      <c r="K14" s="558">
        <f ca="1">'5.BI_XA'!$M$61</f>
        <v>0</v>
      </c>
      <c r="L14" s="558">
        <f ca="1">'6.T_HOA'!$M$61</f>
        <v>0</v>
      </c>
      <c r="M14" s="558">
        <f ca="1">'7.T_SON'!$M$61</f>
        <v>0</v>
      </c>
      <c r="N14" s="558">
        <f ca="1">'8.M_HUONG'!$M$61</f>
        <v>0</v>
      </c>
      <c r="O14" s="558">
        <f ca="1">'9.M_DAN'!$M$61</f>
        <v>0</v>
      </c>
      <c r="P14" s="558">
        <f ca="1">'10.M_KHUONG'!$M$61</f>
        <v>0</v>
      </c>
      <c r="Q14" s="558">
        <f ca="1">'11.P_LUU'!$M$61</f>
        <v>2062.7000000000003</v>
      </c>
      <c r="R14" s="558">
        <f ca="1">'12.T_THANH'!$M$61</f>
        <v>0</v>
      </c>
      <c r="S14" s="558">
        <f ca="1">'13.Y_THUAN'!$M$61</f>
        <v>3496.3599999999997</v>
      </c>
      <c r="T14" s="558">
        <f ca="1">'14.BA_XA'!$M$61</f>
        <v>0</v>
      </c>
      <c r="U14" s="558">
        <f ca="1">'15.Y_LAM'!$M$61</f>
        <v>0</v>
      </c>
      <c r="V14" s="558">
        <f ca="1">'16.Y_PHU'!$M$61</f>
        <v>0</v>
      </c>
      <c r="W14" s="558">
        <f ca="1">'17.D_NINH'!$M$61</f>
        <v>0</v>
      </c>
      <c r="X14" s="558">
        <f ca="1">'18.H_DUC'!$M$61</f>
        <v>0</v>
      </c>
    </row>
    <row r="15" spans="1:25">
      <c r="A15" s="614" t="s">
        <v>383</v>
      </c>
      <c r="B15" s="615" t="s">
        <v>384</v>
      </c>
      <c r="C15" s="616" t="s">
        <v>311</v>
      </c>
      <c r="D15" s="558">
        <v>46625.5</v>
      </c>
      <c r="E15" s="558">
        <f t="shared" si="0"/>
        <v>-301.45999999999185</v>
      </c>
      <c r="F15" s="558">
        <f t="shared" si="3"/>
        <v>46324.040000000008</v>
      </c>
      <c r="G15" s="558">
        <f ca="1">'1.TT_TYEN'!$N$61</f>
        <v>1777.93</v>
      </c>
      <c r="H15" s="558">
        <f ca="1">'2.N_MUC'!$N$61</f>
        <v>757.15</v>
      </c>
      <c r="I15" s="558">
        <f ca="1">'3.B_COC'!$N$61</f>
        <v>2018.4500000000003</v>
      </c>
      <c r="J15" s="558">
        <f ca="1">'4.T_LONG'!$N$61</f>
        <v>3672.96</v>
      </c>
      <c r="K15" s="558">
        <f ca="1">'5.BI_XA'!$N$61</f>
        <v>1301.26</v>
      </c>
      <c r="L15" s="558">
        <f ca="1">'6.T_HOA'!$N$61</f>
        <v>1756.28</v>
      </c>
      <c r="M15" s="558">
        <f ca="1">'7.T_SON'!$N$61</f>
        <v>2329.1</v>
      </c>
      <c r="N15" s="558">
        <f ca="1">'8.M_HUONG'!$N$61</f>
        <v>3625.87</v>
      </c>
      <c r="O15" s="558">
        <f ca="1">'9.M_DAN'!$N$61</f>
        <v>1139.78</v>
      </c>
      <c r="P15" s="558">
        <f ca="1">'10.M_KHUONG'!$N$61</f>
        <v>677.83</v>
      </c>
      <c r="Q15" s="558">
        <f ca="1">'11.P_LUU'!$N$61</f>
        <v>2272.7200000000003</v>
      </c>
      <c r="R15" s="558">
        <f ca="1">'12.T_THANH'!$N$61</f>
        <v>2287.58</v>
      </c>
      <c r="S15" s="558">
        <f ca="1">'13.Y_THUAN'!$N$61</f>
        <v>1899.12</v>
      </c>
      <c r="T15" s="558">
        <f ca="1">'14.BA_XA'!$N$61</f>
        <v>1066.22</v>
      </c>
      <c r="U15" s="558">
        <f ca="1">'15.Y_LAM'!$N$61</f>
        <v>8512.15</v>
      </c>
      <c r="V15" s="558">
        <f ca="1">'16.Y_PHU'!$N$61</f>
        <v>6054.26</v>
      </c>
      <c r="W15" s="558">
        <f ca="1">'17.D_NINH'!$N$61</f>
        <v>676.3</v>
      </c>
      <c r="X15" s="558">
        <f ca="1">'18.H_DUC'!$N$61</f>
        <v>4499.08</v>
      </c>
    </row>
    <row r="16" spans="1:25">
      <c r="A16" s="614" t="s">
        <v>385</v>
      </c>
      <c r="B16" s="615" t="s">
        <v>386</v>
      </c>
      <c r="C16" s="616" t="s">
        <v>312</v>
      </c>
      <c r="D16" s="558">
        <v>693.5</v>
      </c>
      <c r="E16" s="558">
        <f t="shared" si="0"/>
        <v>37.719999999999914</v>
      </c>
      <c r="F16" s="558">
        <f t="shared" si="3"/>
        <v>731.21999999999991</v>
      </c>
      <c r="G16" s="558">
        <f ca="1">'1.TT_TYEN'!$O$61</f>
        <v>91.77</v>
      </c>
      <c r="H16" s="558">
        <f ca="1">'2.N_MUC'!$O$61</f>
        <v>25.669999999999998</v>
      </c>
      <c r="I16" s="558">
        <f ca="1">'3.B_COC'!$O$61</f>
        <v>38.43</v>
      </c>
      <c r="J16" s="558">
        <f ca="1">'4.T_LONG'!$O$61</f>
        <v>42.489999999999995</v>
      </c>
      <c r="K16" s="558">
        <f ca="1">'5.BI_XA'!$O$61</f>
        <v>13.8</v>
      </c>
      <c r="L16" s="558">
        <f ca="1">'6.T_HOA'!$O$61</f>
        <v>55.97</v>
      </c>
      <c r="M16" s="558">
        <f ca="1">'7.T_SON'!$O$61</f>
        <v>79.800000000000011</v>
      </c>
      <c r="N16" s="558">
        <f ca="1">'8.M_HUONG'!$O$61</f>
        <v>25.38</v>
      </c>
      <c r="O16" s="558">
        <f ca="1">'9.M_DAN'!$O$61</f>
        <v>27.569999999999997</v>
      </c>
      <c r="P16" s="558">
        <f ca="1">'10.M_KHUONG'!$O$61</f>
        <v>10.719999999999999</v>
      </c>
      <c r="Q16" s="558">
        <f ca="1">'11.P_LUU'!$O$61</f>
        <v>40.549999999999997</v>
      </c>
      <c r="R16" s="558">
        <f ca="1">'12.T_THANH'!$O$61</f>
        <v>31.49</v>
      </c>
      <c r="S16" s="558">
        <f ca="1">'13.Y_THUAN'!$O$61</f>
        <v>50.85</v>
      </c>
      <c r="T16" s="558">
        <f ca="1">'14.BA_XA'!$O$61</f>
        <v>52.07</v>
      </c>
      <c r="U16" s="558">
        <f ca="1">'15.Y_LAM'!$O$61</f>
        <v>19.28</v>
      </c>
      <c r="V16" s="558">
        <f ca="1">'16.Y_PHU'!$O$61</f>
        <v>33.92</v>
      </c>
      <c r="W16" s="558">
        <f ca="1">'17.D_NINH'!$O$61</f>
        <v>48.53</v>
      </c>
      <c r="X16" s="558">
        <f ca="1">'18.H_DUC'!$O$61</f>
        <v>42.93</v>
      </c>
    </row>
    <row r="17" spans="1:24">
      <c r="A17" s="614" t="s">
        <v>387</v>
      </c>
      <c r="B17" s="615" t="s">
        <v>388</v>
      </c>
      <c r="C17" s="616" t="s">
        <v>313</v>
      </c>
      <c r="D17" s="558">
        <v>20.8</v>
      </c>
      <c r="E17" s="558">
        <f t="shared" si="0"/>
        <v>48.56</v>
      </c>
      <c r="F17" s="558">
        <f t="shared" si="3"/>
        <v>69.36</v>
      </c>
      <c r="G17" s="558">
        <f ca="1">'1.TT_TYEN'!$P$61</f>
        <v>0</v>
      </c>
      <c r="H17" s="558">
        <f ca="1">'2.N_MUC'!$P$61</f>
        <v>10.94</v>
      </c>
      <c r="I17" s="558">
        <f ca="1">'3.B_COC'!$P$61</f>
        <v>8.42</v>
      </c>
      <c r="J17" s="558">
        <f ca="1">'4.T_LONG'!$P$61</f>
        <v>0</v>
      </c>
      <c r="K17" s="558">
        <f ca="1">'5.BI_XA'!$P$61</f>
        <v>5</v>
      </c>
      <c r="L17" s="558">
        <f ca="1">'6.T_HOA'!$P$61</f>
        <v>7</v>
      </c>
      <c r="M17" s="558">
        <f ca="1">'7.T_SON'!$P$61</f>
        <v>0</v>
      </c>
      <c r="N17" s="558">
        <f ca="1">'8.M_HUONG'!$P$61</f>
        <v>3</v>
      </c>
      <c r="O17" s="558">
        <f ca="1">'9.M_DAN'!$P$61</f>
        <v>0</v>
      </c>
      <c r="P17" s="558">
        <f ca="1">'10.M_KHUONG'!$P$61</f>
        <v>0</v>
      </c>
      <c r="Q17" s="558">
        <f ca="1">'11.P_LUU'!$P$61</f>
        <v>0</v>
      </c>
      <c r="R17" s="558">
        <f ca="1">'12.T_THANH'!$P$61</f>
        <v>18</v>
      </c>
      <c r="S17" s="558">
        <f ca="1">'13.Y_THUAN'!$P$61</f>
        <v>0</v>
      </c>
      <c r="T17" s="558">
        <f ca="1">'14.BA_XA'!$P$61</f>
        <v>0</v>
      </c>
      <c r="U17" s="558">
        <f ca="1">'15.Y_LAM'!$P$61</f>
        <v>5</v>
      </c>
      <c r="V17" s="558">
        <f ca="1">'16.Y_PHU'!$P$61</f>
        <v>7</v>
      </c>
      <c r="W17" s="558">
        <f ca="1">'17.D_NINH'!$P$61</f>
        <v>0</v>
      </c>
      <c r="X17" s="558">
        <f ca="1">'18.H_DUC'!$P$61</f>
        <v>5</v>
      </c>
    </row>
    <row r="18" spans="1:24" s="556" customFormat="1" ht="21.6" customHeight="1">
      <c r="A18" s="611">
        <v>2</v>
      </c>
      <c r="B18" s="612" t="s">
        <v>477</v>
      </c>
      <c r="C18" s="613" t="s">
        <v>314</v>
      </c>
      <c r="D18" s="301">
        <v>6128.5</v>
      </c>
      <c r="E18" s="301">
        <f t="shared" si="0"/>
        <v>122.95499999999993</v>
      </c>
      <c r="F18" s="301">
        <f>SUM(F19:F27,F39:F55)</f>
        <v>6251.4549999999999</v>
      </c>
      <c r="G18" s="301">
        <f t="shared" ref="G18:X18" si="4">SUM(G19:G27,G39:G55)</f>
        <v>488.625</v>
      </c>
      <c r="H18" s="301">
        <f t="shared" si="4"/>
        <v>142.9</v>
      </c>
      <c r="I18" s="301">
        <f t="shared" si="4"/>
        <v>146.51</v>
      </c>
      <c r="J18" s="301">
        <f t="shared" si="4"/>
        <v>513.33999999999992</v>
      </c>
      <c r="K18" s="301">
        <f t="shared" si="4"/>
        <v>312.90999999999997</v>
      </c>
      <c r="L18" s="301">
        <f t="shared" si="4"/>
        <v>426.65999999999997</v>
      </c>
      <c r="M18" s="301">
        <f t="shared" si="4"/>
        <v>535.32999999999993</v>
      </c>
      <c r="N18" s="301">
        <f t="shared" si="4"/>
        <v>236.78000000000003</v>
      </c>
      <c r="O18" s="301">
        <f t="shared" si="4"/>
        <v>197.92</v>
      </c>
      <c r="P18" s="301">
        <f t="shared" si="4"/>
        <v>176.16</v>
      </c>
      <c r="Q18" s="301">
        <f t="shared" si="4"/>
        <v>369.09000000000003</v>
      </c>
      <c r="R18" s="301">
        <f t="shared" si="4"/>
        <v>589.71</v>
      </c>
      <c r="S18" s="301">
        <f t="shared" si="4"/>
        <v>371.40999999999991</v>
      </c>
      <c r="T18" s="301">
        <f t="shared" si="4"/>
        <v>203.64000000000001</v>
      </c>
      <c r="U18" s="301">
        <f t="shared" si="4"/>
        <v>270.45</v>
      </c>
      <c r="V18" s="301">
        <f t="shared" si="4"/>
        <v>537.46</v>
      </c>
      <c r="W18" s="301">
        <f t="shared" si="4"/>
        <v>385.1</v>
      </c>
      <c r="X18" s="301">
        <f t="shared" si="4"/>
        <v>347.46000000000004</v>
      </c>
    </row>
    <row r="19" spans="1:24">
      <c r="A19" s="614" t="s">
        <v>390</v>
      </c>
      <c r="B19" s="615" t="s">
        <v>391</v>
      </c>
      <c r="C19" s="616" t="s">
        <v>315</v>
      </c>
      <c r="D19" s="558">
        <v>142.19999999999999</v>
      </c>
      <c r="E19" s="558">
        <f t="shared" si="0"/>
        <v>-84.419999999999987</v>
      </c>
      <c r="F19" s="558">
        <f t="shared" ref="F19:F27" si="5">SUM(G19:X19)</f>
        <v>57.779999999999994</v>
      </c>
      <c r="G19" s="558">
        <f ca="1">'1.TT_TYEN'!$R$61</f>
        <v>12.08</v>
      </c>
      <c r="H19" s="558">
        <f ca="1">'2.N_MUC'!$R$61</f>
        <v>0</v>
      </c>
      <c r="I19" s="558">
        <f ca="1">'3.B_COC'!$R$61</f>
        <v>0</v>
      </c>
      <c r="J19" s="558">
        <f ca="1">'4.T_LONG'!$R$61</f>
        <v>0</v>
      </c>
      <c r="K19" s="558">
        <f ca="1">'5.BI_XA'!$R$61</f>
        <v>42.8</v>
      </c>
      <c r="L19" s="558">
        <f ca="1">'6.T_HOA'!$R$61</f>
        <v>0</v>
      </c>
      <c r="M19" s="558">
        <f ca="1">'7.T_SON'!$R$61</f>
        <v>0</v>
      </c>
      <c r="N19" s="558">
        <f ca="1">'8.M_HUONG'!$R$61</f>
        <v>0</v>
      </c>
      <c r="O19" s="558">
        <f ca="1">'9.M_DAN'!$R$61</f>
        <v>0</v>
      </c>
      <c r="P19" s="558">
        <f ca="1">'10.M_KHUONG'!$R$61</f>
        <v>0</v>
      </c>
      <c r="Q19" s="558">
        <f ca="1">'11.P_LUU'!$R$61</f>
        <v>0</v>
      </c>
      <c r="R19" s="558">
        <f ca="1">'12.T_THANH'!$R$61</f>
        <v>0</v>
      </c>
      <c r="S19" s="558">
        <f ca="1">'13.Y_THUAN'!$R$61</f>
        <v>0</v>
      </c>
      <c r="T19" s="558">
        <f ca="1">'14.BA_XA'!$R$61</f>
        <v>0</v>
      </c>
      <c r="U19" s="558">
        <f ca="1">'15.Y_LAM'!$R$61</f>
        <v>0</v>
      </c>
      <c r="V19" s="558">
        <f ca="1">'16.Y_PHU'!$R$61</f>
        <v>2.9</v>
      </c>
      <c r="W19" s="558">
        <f ca="1">'17.D_NINH'!$R$61</f>
        <v>0</v>
      </c>
      <c r="X19" s="558">
        <f ca="1">'18.H_DUC'!$R$61</f>
        <v>0</v>
      </c>
    </row>
    <row r="20" spans="1:24">
      <c r="A20" s="614" t="s">
        <v>392</v>
      </c>
      <c r="B20" s="615" t="s">
        <v>393</v>
      </c>
      <c r="C20" s="616" t="s">
        <v>316</v>
      </c>
      <c r="D20" s="558">
        <v>27.4</v>
      </c>
      <c r="E20" s="558">
        <f t="shared" si="0"/>
        <v>-23.429999999999996</v>
      </c>
      <c r="F20" s="558">
        <f t="shared" si="5"/>
        <v>3.9700000000000011</v>
      </c>
      <c r="G20" s="558">
        <f ca="1">'1.TT_TYEN'!$S$61</f>
        <v>1.8199999999999998</v>
      </c>
      <c r="H20" s="558">
        <f ca="1">'2.N_MUC'!$S$61</f>
        <v>0.1</v>
      </c>
      <c r="I20" s="558">
        <f ca="1">'3.B_COC'!$S$61</f>
        <v>0.1</v>
      </c>
      <c r="J20" s="558">
        <f ca="1">'4.T_LONG'!$S$61</f>
        <v>0.1</v>
      </c>
      <c r="K20" s="558">
        <f ca="1">'5.BI_XA'!$S$61</f>
        <v>0.2</v>
      </c>
      <c r="L20" s="558">
        <f ca="1">'6.T_HOA'!$S$61</f>
        <v>0.44000000000000006</v>
      </c>
      <c r="M20" s="558">
        <f ca="1">'7.T_SON'!$S$61</f>
        <v>0.1</v>
      </c>
      <c r="N20" s="558">
        <f ca="1">'8.M_HUONG'!$S$61</f>
        <v>0.1</v>
      </c>
      <c r="O20" s="558">
        <f ca="1">'9.M_DAN'!$S$61</f>
        <v>0.1</v>
      </c>
      <c r="P20" s="558">
        <f ca="1">'10.M_KHUONG'!$S$61</f>
        <v>0.18</v>
      </c>
      <c r="Q20" s="558">
        <f ca="1">'11.P_LUU'!$S$61</f>
        <v>0.1</v>
      </c>
      <c r="R20" s="558">
        <f ca="1">'12.T_THANH'!$S$61</f>
        <v>0.1</v>
      </c>
      <c r="S20" s="558">
        <f ca="1">'13.Y_THUAN'!$S$61</f>
        <v>0.1</v>
      </c>
      <c r="T20" s="558">
        <f ca="1">'14.BA_XA'!$S$61</f>
        <v>0.05</v>
      </c>
      <c r="U20" s="558">
        <f ca="1">'15.Y_LAM'!$S$61</f>
        <v>0.1</v>
      </c>
      <c r="V20" s="558">
        <f ca="1">'16.Y_PHU'!$S$61</f>
        <v>0.1</v>
      </c>
      <c r="W20" s="558">
        <f ca="1">'17.D_NINH'!$S$61</f>
        <v>0.1</v>
      </c>
      <c r="X20" s="558">
        <f ca="1">'18.H_DUC'!$S$61</f>
        <v>0.08</v>
      </c>
    </row>
    <row r="21" spans="1:24">
      <c r="A21" s="614" t="s">
        <v>394</v>
      </c>
      <c r="B21" s="615" t="s">
        <v>395</v>
      </c>
      <c r="C21" s="620" t="s">
        <v>317</v>
      </c>
      <c r="D21" s="558"/>
      <c r="E21" s="558">
        <f t="shared" si="0"/>
        <v>0</v>
      </c>
      <c r="F21" s="558">
        <f t="shared" si="5"/>
        <v>0</v>
      </c>
      <c r="G21" s="558">
        <f ca="1">'1.TT_TYEN'!$T$61</f>
        <v>0</v>
      </c>
      <c r="H21" s="558">
        <f ca="1">'2.N_MUC'!$T$61</f>
        <v>0</v>
      </c>
      <c r="I21" s="558">
        <f ca="1">'3.B_COC'!$T$61</f>
        <v>0</v>
      </c>
      <c r="J21" s="558">
        <f ca="1">'4.T_LONG'!$T$61</f>
        <v>0</v>
      </c>
      <c r="K21" s="558">
        <f ca="1">'5.BI_XA'!$T$61</f>
        <v>0</v>
      </c>
      <c r="L21" s="558">
        <f ca="1">'6.T_HOA'!$T$61</f>
        <v>0</v>
      </c>
      <c r="M21" s="558">
        <f ca="1">'7.T_SON'!$T$61</f>
        <v>0</v>
      </c>
      <c r="N21" s="558">
        <f ca="1">'8.M_HUONG'!$T$61</f>
        <v>0</v>
      </c>
      <c r="O21" s="558">
        <f ca="1">'9.M_DAN'!$T$61</f>
        <v>0</v>
      </c>
      <c r="P21" s="558">
        <f ca="1">'10.M_KHUONG'!$T$61</f>
        <v>0</v>
      </c>
      <c r="Q21" s="558">
        <f ca="1">'11.P_LUU'!$T$61</f>
        <v>0</v>
      </c>
      <c r="R21" s="558">
        <f ca="1">'12.T_THANH'!$T$61</f>
        <v>0</v>
      </c>
      <c r="S21" s="558">
        <f ca="1">'13.Y_THUAN'!$T$61</f>
        <v>0</v>
      </c>
      <c r="T21" s="558">
        <f ca="1">'14.BA_XA'!$T$61</f>
        <v>0</v>
      </c>
      <c r="U21" s="558">
        <f ca="1">'15.Y_LAM'!$T$61</f>
        <v>0</v>
      </c>
      <c r="V21" s="558">
        <f ca="1">'16.Y_PHU'!$T$61</f>
        <v>0</v>
      </c>
      <c r="W21" s="558">
        <f ca="1">'17.D_NINH'!$T$61</f>
        <v>0</v>
      </c>
      <c r="X21" s="558">
        <f ca="1">'18.H_DUC'!$T$61</f>
        <v>0</v>
      </c>
    </row>
    <row r="22" spans="1:24">
      <c r="A22" s="614" t="s">
        <v>396</v>
      </c>
      <c r="B22" s="621" t="s">
        <v>397</v>
      </c>
      <c r="C22" s="620" t="s">
        <v>318</v>
      </c>
      <c r="D22" s="558"/>
      <c r="E22" s="558">
        <f t="shared" si="0"/>
        <v>0</v>
      </c>
      <c r="F22" s="558">
        <f t="shared" si="5"/>
        <v>0</v>
      </c>
      <c r="G22" s="558">
        <f ca="1">'1.TT_TYEN'!$U$61</f>
        <v>0</v>
      </c>
      <c r="H22" s="558">
        <f ca="1">'2.N_MUC'!$U$61</f>
        <v>0</v>
      </c>
      <c r="I22" s="558">
        <f ca="1">'3.B_COC'!$U$61</f>
        <v>0</v>
      </c>
      <c r="J22" s="558">
        <f ca="1">'4.T_LONG'!$U$61</f>
        <v>0</v>
      </c>
      <c r="K22" s="558">
        <f ca="1">'5.BI_XA'!$U$61</f>
        <v>0</v>
      </c>
      <c r="L22" s="558">
        <f ca="1">'6.T_HOA'!$U$61</f>
        <v>0</v>
      </c>
      <c r="M22" s="558">
        <f ca="1">'7.T_SON'!$U$61</f>
        <v>0</v>
      </c>
      <c r="N22" s="558">
        <f ca="1">'8.M_HUONG'!$U$61</f>
        <v>0</v>
      </c>
      <c r="O22" s="558">
        <f ca="1">'9.M_DAN'!$U$61</f>
        <v>0</v>
      </c>
      <c r="P22" s="558">
        <f ca="1">'10.M_KHUONG'!$U$61</f>
        <v>0</v>
      </c>
      <c r="Q22" s="558">
        <f ca="1">'11.P_LUU'!$U$61</f>
        <v>0</v>
      </c>
      <c r="R22" s="558">
        <f ca="1">'12.T_THANH'!$U$61</f>
        <v>0</v>
      </c>
      <c r="S22" s="558">
        <f ca="1">'13.Y_THUAN'!$U$61</f>
        <v>0</v>
      </c>
      <c r="T22" s="558">
        <f ca="1">'14.BA_XA'!$U$61</f>
        <v>0</v>
      </c>
      <c r="U22" s="558">
        <f ca="1">'15.Y_LAM'!$U$61</f>
        <v>0</v>
      </c>
      <c r="V22" s="558">
        <f ca="1">'16.Y_PHU'!$U$61</f>
        <v>0</v>
      </c>
      <c r="W22" s="558">
        <f ca="1">'17.D_NINH'!$U$61</f>
        <v>0</v>
      </c>
      <c r="X22" s="558">
        <f ca="1">'18.H_DUC'!$U$61</f>
        <v>0</v>
      </c>
    </row>
    <row r="23" spans="1:24">
      <c r="A23" s="614" t="s">
        <v>398</v>
      </c>
      <c r="B23" s="621" t="s">
        <v>478</v>
      </c>
      <c r="C23" s="620" t="s">
        <v>319</v>
      </c>
      <c r="D23" s="558">
        <v>72</v>
      </c>
      <c r="E23" s="558">
        <f t="shared" si="0"/>
        <v>8</v>
      </c>
      <c r="F23" s="558">
        <f t="shared" si="5"/>
        <v>80</v>
      </c>
      <c r="G23" s="558">
        <f ca="1">'1.TT_TYEN'!$V$61</f>
        <v>0</v>
      </c>
      <c r="H23" s="558">
        <f ca="1">'2.N_MUC'!$V$61</f>
        <v>0</v>
      </c>
      <c r="I23" s="558">
        <f ca="1">'3.B_COC'!$V$61</f>
        <v>0</v>
      </c>
      <c r="J23" s="558">
        <f ca="1">'4.T_LONG'!$V$61</f>
        <v>0</v>
      </c>
      <c r="K23" s="558">
        <f ca="1">'5.BI_XA'!$V$61</f>
        <v>0</v>
      </c>
      <c r="L23" s="558">
        <f ca="1">'6.T_HOA'!$V$61</f>
        <v>0</v>
      </c>
      <c r="M23" s="558">
        <f ca="1">'7.T_SON'!$V$61</f>
        <v>0</v>
      </c>
      <c r="N23" s="558">
        <f ca="1">'8.M_HUONG'!$V$61</f>
        <v>0</v>
      </c>
      <c r="O23" s="558">
        <f ca="1">'9.M_DAN'!$V$61</f>
        <v>0</v>
      </c>
      <c r="P23" s="558">
        <f ca="1">'10.M_KHUONG'!$V$61</f>
        <v>0</v>
      </c>
      <c r="Q23" s="558">
        <f ca="1">'11.P_LUU'!$V$61</f>
        <v>0</v>
      </c>
      <c r="R23" s="558">
        <f ca="1">'12.T_THANH'!$V$61</f>
        <v>30</v>
      </c>
      <c r="S23" s="558">
        <f ca="1">'13.Y_THUAN'!$V$61</f>
        <v>0</v>
      </c>
      <c r="T23" s="558">
        <f ca="1">'14.BA_XA'!$V$61</f>
        <v>0</v>
      </c>
      <c r="U23" s="558">
        <f ca="1">'15.Y_LAM'!$V$61</f>
        <v>0</v>
      </c>
      <c r="V23" s="558">
        <f ca="1">'16.Y_PHU'!$V$61</f>
        <v>0</v>
      </c>
      <c r="W23" s="558">
        <f ca="1">'17.D_NINH'!$V$61</f>
        <v>50</v>
      </c>
      <c r="X23" s="558">
        <f ca="1">'18.H_DUC'!$V$61</f>
        <v>0</v>
      </c>
    </row>
    <row r="24" spans="1:24">
      <c r="A24" s="614" t="s">
        <v>400</v>
      </c>
      <c r="B24" s="622" t="s">
        <v>401</v>
      </c>
      <c r="C24" s="623" t="s">
        <v>320</v>
      </c>
      <c r="D24" s="558">
        <v>175.7</v>
      </c>
      <c r="E24" s="558">
        <f t="shared" si="0"/>
        <v>-70.63</v>
      </c>
      <c r="F24" s="558">
        <f t="shared" si="5"/>
        <v>105.07</v>
      </c>
      <c r="G24" s="558">
        <f ca="1">'1.TT_TYEN'!$W$61</f>
        <v>38.07</v>
      </c>
      <c r="H24" s="558">
        <f ca="1">'2.N_MUC'!$W$61</f>
        <v>1.73</v>
      </c>
      <c r="I24" s="558">
        <f ca="1">'3.B_COC'!$W$61</f>
        <v>1.7000000000000002</v>
      </c>
      <c r="J24" s="558">
        <f ca="1">'4.T_LONG'!$W$61</f>
        <v>2.2400000000000002</v>
      </c>
      <c r="K24" s="558">
        <f ca="1">'5.BI_XA'!$W$61</f>
        <v>1.43</v>
      </c>
      <c r="L24" s="558">
        <f ca="1">'6.T_HOA'!$W$61</f>
        <v>2.5099999999999998</v>
      </c>
      <c r="M24" s="558">
        <f ca="1">'7.T_SON'!$W$61</f>
        <v>15.860000000000001</v>
      </c>
      <c r="N24" s="558">
        <f ca="1">'8.M_HUONG'!$W$61</f>
        <v>1.2100000000000002</v>
      </c>
      <c r="O24" s="558">
        <f ca="1">'9.M_DAN'!$W$61</f>
        <v>1.97</v>
      </c>
      <c r="P24" s="558">
        <f ca="1">'10.M_KHUONG'!$W$61</f>
        <v>2.5499999999999998</v>
      </c>
      <c r="Q24" s="558">
        <f ca="1">'11.P_LUU'!$W$61</f>
        <v>10.52</v>
      </c>
      <c r="R24" s="558">
        <f ca="1">'12.T_THANH'!$W$61</f>
        <v>7.6099999999999994</v>
      </c>
      <c r="S24" s="558">
        <f ca="1">'13.Y_THUAN'!$W$61</f>
        <v>2.44</v>
      </c>
      <c r="T24" s="558">
        <f ca="1">'14.BA_XA'!$W$61</f>
        <v>1.3200000000000003</v>
      </c>
      <c r="U24" s="558">
        <f ca="1">'15.Y_LAM'!$W$61</f>
        <v>2.52</v>
      </c>
      <c r="V24" s="558">
        <f ca="1">'16.Y_PHU'!$W$61</f>
        <v>7.3100000000000005</v>
      </c>
      <c r="W24" s="558">
        <f ca="1">'17.D_NINH'!$W$61</f>
        <v>2.83</v>
      </c>
      <c r="X24" s="558">
        <f ca="1">'18.H_DUC'!$W$61</f>
        <v>1.25</v>
      </c>
    </row>
    <row r="25" spans="1:24">
      <c r="A25" s="614" t="s">
        <v>402</v>
      </c>
      <c r="B25" s="615" t="s">
        <v>479</v>
      </c>
      <c r="C25" s="623" t="s">
        <v>321</v>
      </c>
      <c r="D25" s="558">
        <v>93.8</v>
      </c>
      <c r="E25" s="558">
        <f t="shared" si="0"/>
        <v>113.05</v>
      </c>
      <c r="F25" s="558">
        <f t="shared" si="5"/>
        <v>206.85</v>
      </c>
      <c r="G25" s="558">
        <f ca="1">'1.TT_TYEN'!$X$61</f>
        <v>11.780000000000001</v>
      </c>
      <c r="H25" s="558">
        <f ca="1">'2.N_MUC'!$X$61</f>
        <v>2</v>
      </c>
      <c r="I25" s="558">
        <f ca="1">'3.B_COC'!$X$61</f>
        <v>4</v>
      </c>
      <c r="J25" s="558">
        <f ca="1">'4.T_LONG'!$X$61</f>
        <v>1.55</v>
      </c>
      <c r="K25" s="558">
        <f ca="1">'5.BI_XA'!$X$61</f>
        <v>13.85</v>
      </c>
      <c r="L25" s="558">
        <f ca="1">'6.T_HOA'!$X$61</f>
        <v>4.1500000000000004</v>
      </c>
      <c r="M25" s="558">
        <f ca="1">'7.T_SON'!$X$61</f>
        <v>25.219999999999995</v>
      </c>
      <c r="N25" s="558">
        <f ca="1">'8.M_HUONG'!$X$61</f>
        <v>1.5</v>
      </c>
      <c r="O25" s="558">
        <f ca="1">'9.M_DAN'!$X$61</f>
        <v>1.5</v>
      </c>
      <c r="P25" s="558">
        <f ca="1">'10.M_KHUONG'!$X$61</f>
        <v>1.5</v>
      </c>
      <c r="Q25" s="558">
        <f ca="1">'11.P_LUU'!$X$61</f>
        <v>7.05</v>
      </c>
      <c r="R25" s="558">
        <f ca="1">'12.T_THANH'!$X$61</f>
        <v>46.679999999999993</v>
      </c>
      <c r="S25" s="558">
        <f ca="1">'13.Y_THUAN'!$X$61</f>
        <v>1.5</v>
      </c>
      <c r="T25" s="558">
        <f ca="1">'14.BA_XA'!$X$61</f>
        <v>1.66</v>
      </c>
      <c r="U25" s="558">
        <f ca="1">'15.Y_LAM'!$X$61</f>
        <v>2.36</v>
      </c>
      <c r="V25" s="558">
        <f ca="1">'16.Y_PHU'!$X$61</f>
        <v>27.05</v>
      </c>
      <c r="W25" s="558">
        <f ca="1">'17.D_NINH'!$X$61</f>
        <v>44.730000000000004</v>
      </c>
      <c r="X25" s="558">
        <f ca="1">'18.H_DUC'!$X$61</f>
        <v>8.7700000000000014</v>
      </c>
    </row>
    <row r="26" spans="1:24">
      <c r="A26" s="614" t="s">
        <v>404</v>
      </c>
      <c r="B26" s="615" t="s">
        <v>480</v>
      </c>
      <c r="C26" s="620" t="s">
        <v>322</v>
      </c>
      <c r="D26" s="558">
        <v>494.9</v>
      </c>
      <c r="E26" s="558">
        <f t="shared" si="0"/>
        <v>-21.269999999999925</v>
      </c>
      <c r="F26" s="558">
        <f t="shared" si="5"/>
        <v>473.63000000000005</v>
      </c>
      <c r="G26" s="558">
        <f ca="1">'1.TT_TYEN'!$Y$61</f>
        <v>0</v>
      </c>
      <c r="H26" s="558">
        <f ca="1">'2.N_MUC'!$Y$61</f>
        <v>1.28</v>
      </c>
      <c r="I26" s="558">
        <f ca="1">'3.B_COC'!$Y$61</f>
        <v>8.56</v>
      </c>
      <c r="J26" s="558">
        <f ca="1">'4.T_LONG'!$Y$61</f>
        <v>179</v>
      </c>
      <c r="K26" s="558">
        <f ca="1">'5.BI_XA'!$Y$61</f>
        <v>0</v>
      </c>
      <c r="L26" s="558">
        <f ca="1">'6.T_HOA'!$Y$61</f>
        <v>36.93</v>
      </c>
      <c r="M26" s="558">
        <f ca="1">'7.T_SON'!$Y$61</f>
        <v>35.81</v>
      </c>
      <c r="N26" s="558">
        <f ca="1">'8.M_HUONG'!$Y$61</f>
        <v>0</v>
      </c>
      <c r="O26" s="558">
        <f ca="1">'9.M_DAN'!$Y$61</f>
        <v>0</v>
      </c>
      <c r="P26" s="558">
        <f ca="1">'10.M_KHUONG'!$Y$61</f>
        <v>0</v>
      </c>
      <c r="Q26" s="558">
        <f ca="1">'11.P_LUU'!$Y$61</f>
        <v>22.3</v>
      </c>
      <c r="R26" s="558">
        <f ca="1">'12.T_THANH'!$Y$61</f>
        <v>65.84</v>
      </c>
      <c r="S26" s="558">
        <f ca="1">'13.Y_THUAN'!$Y$61</f>
        <v>0</v>
      </c>
      <c r="T26" s="558">
        <f ca="1">'14.BA_XA'!$Y$61</f>
        <v>0</v>
      </c>
      <c r="U26" s="558">
        <f ca="1">'15.Y_LAM'!$Y$61</f>
        <v>0</v>
      </c>
      <c r="V26" s="558">
        <f ca="1">'16.Y_PHU'!$Y$61</f>
        <v>26.340000000000003</v>
      </c>
      <c r="W26" s="558">
        <f ca="1">'17.D_NINH'!$Y$61</f>
        <v>0</v>
      </c>
      <c r="X26" s="558">
        <f ca="1">'18.H_DUC'!$Y$61</f>
        <v>97.57</v>
      </c>
    </row>
    <row r="27" spans="1:24">
      <c r="A27" s="614" t="s">
        <v>406</v>
      </c>
      <c r="B27" s="615" t="s">
        <v>407</v>
      </c>
      <c r="C27" s="620" t="s">
        <v>323</v>
      </c>
      <c r="D27" s="558">
        <v>1981.5</v>
      </c>
      <c r="E27" s="558">
        <f t="shared" si="0"/>
        <v>43.364999999999782</v>
      </c>
      <c r="F27" s="558">
        <f t="shared" si="5"/>
        <v>2024.8649999999998</v>
      </c>
      <c r="G27" s="558">
        <f ca="1">'1.TT_TYEN'!$Z$61</f>
        <v>210.005</v>
      </c>
      <c r="H27" s="558">
        <f ca="1">'2.N_MUC'!$Z$61</f>
        <v>59.939999999999991</v>
      </c>
      <c r="I27" s="558">
        <f ca="1">'3.B_COC'!$Z$61</f>
        <v>51.81</v>
      </c>
      <c r="J27" s="558">
        <f ca="1">'4.T_LONG'!$Z$61</f>
        <v>89</v>
      </c>
      <c r="K27" s="558">
        <f ca="1">'5.BI_XA'!$Z$61</f>
        <v>81.38</v>
      </c>
      <c r="L27" s="558">
        <f ca="1">'6.T_HOA'!$Z$61</f>
        <v>134.80999999999997</v>
      </c>
      <c r="M27" s="558">
        <f ca="1">'7.T_SON'!$Z$61</f>
        <v>166.97999999999996</v>
      </c>
      <c r="N27" s="558">
        <f ca="1">'8.M_HUONG'!$Z$61</f>
        <v>90.280000000000015</v>
      </c>
      <c r="O27" s="558">
        <f ca="1">'9.M_DAN'!$Z$61</f>
        <v>46.06</v>
      </c>
      <c r="P27" s="558">
        <f ca="1">'10.M_KHUONG'!$Z$61</f>
        <v>50.800000000000004</v>
      </c>
      <c r="Q27" s="558">
        <f ca="1">'11.P_LUU'!$Z$61</f>
        <v>105.39000000000001</v>
      </c>
      <c r="R27" s="558">
        <f ca="1">'12.T_THANH'!$Z$61</f>
        <v>164.51000000000005</v>
      </c>
      <c r="S27" s="558">
        <f ca="1">'13.Y_THUAN'!$Z$61</f>
        <v>232.17999999999995</v>
      </c>
      <c r="T27" s="558">
        <f ca="1">'14.BA_XA'!$Z$61</f>
        <v>66.03</v>
      </c>
      <c r="U27" s="558">
        <f ca="1">'15.Y_LAM'!$Z$61</f>
        <v>70.81</v>
      </c>
      <c r="V27" s="558">
        <f ca="1">'16.Y_PHU'!$Z$61</f>
        <v>160.29000000000002</v>
      </c>
      <c r="W27" s="558">
        <f ca="1">'17.D_NINH'!$Z$61</f>
        <v>135.54000000000002</v>
      </c>
      <c r="X27" s="558">
        <f ca="1">'18.H_DUC'!$Z$61</f>
        <v>109.05000000000003</v>
      </c>
    </row>
    <row r="28" spans="1:24" s="557" customFormat="1">
      <c r="A28" s="624" t="s">
        <v>408</v>
      </c>
      <c r="B28" s="618" t="s">
        <v>409</v>
      </c>
      <c r="C28" s="619" t="s">
        <v>324</v>
      </c>
      <c r="D28" s="309">
        <v>85.2</v>
      </c>
      <c r="E28" s="309">
        <f t="shared" si="0"/>
        <v>1213.2600000000002</v>
      </c>
      <c r="F28" s="309">
        <f>SUM(G28:X28)</f>
        <v>1298.4600000000003</v>
      </c>
      <c r="G28" s="309">
        <f ca="1">'1.TT_TYEN'!$AA$61</f>
        <v>167.08</v>
      </c>
      <c r="H28" s="309">
        <f ca="1">'2.N_MUC'!$AA$61</f>
        <v>38.699999999999996</v>
      </c>
      <c r="I28" s="309">
        <f ca="1">'3.B_COC'!$AA$61</f>
        <v>42.76</v>
      </c>
      <c r="J28" s="309">
        <f ca="1">'4.T_LONG'!$AA$61</f>
        <v>66.05</v>
      </c>
      <c r="K28" s="309">
        <f ca="1">'5.BI_XA'!$AA$61</f>
        <v>58.92</v>
      </c>
      <c r="L28" s="309">
        <f ca="1">'6.T_HOA'!$AA$61</f>
        <v>72.349999999999994</v>
      </c>
      <c r="M28" s="309">
        <f ca="1">'7.T_SON'!$AA$61</f>
        <v>86.47999999999999</v>
      </c>
      <c r="N28" s="309">
        <f ca="1">'8.M_HUONG'!$AA$61</f>
        <v>60.88</v>
      </c>
      <c r="O28" s="309">
        <f ca="1">'9.M_DAN'!$AA$61</f>
        <v>32.69</v>
      </c>
      <c r="P28" s="309">
        <f ca="1">'10.M_KHUONG'!$AA$61</f>
        <v>39.82</v>
      </c>
      <c r="Q28" s="309">
        <f ca="1">'11.P_LUU'!$AA$61</f>
        <v>72.709999999999994</v>
      </c>
      <c r="R28" s="309">
        <f ca="1">'12.T_THANH'!$AA$61</f>
        <v>83.32</v>
      </c>
      <c r="S28" s="309">
        <f ca="1">'13.Y_THUAN'!$AA$61</f>
        <v>73.89</v>
      </c>
      <c r="T28" s="309">
        <f ca="1">'14.BA_XA'!$AA$61</f>
        <v>45.959999999999994</v>
      </c>
      <c r="U28" s="309">
        <f ca="1">'15.Y_LAM'!$AA$61</f>
        <v>58.69</v>
      </c>
      <c r="V28" s="309">
        <f ca="1">'16.Y_PHU'!$AA$61</f>
        <v>131.48000000000002</v>
      </c>
      <c r="W28" s="309">
        <f ca="1">'17.D_NINH'!$AA$61</f>
        <v>85.250000000000014</v>
      </c>
      <c r="X28" s="309">
        <f ca="1">'18.H_DUC'!$AA$61</f>
        <v>81.430000000000007</v>
      </c>
    </row>
    <row r="29" spans="1:24" s="557" customFormat="1">
      <c r="A29" s="624" t="s">
        <v>410</v>
      </c>
      <c r="B29" s="618" t="s">
        <v>411</v>
      </c>
      <c r="C29" s="619" t="s">
        <v>325</v>
      </c>
      <c r="D29" s="309">
        <v>44.6</v>
      </c>
      <c r="E29" s="309">
        <f t="shared" si="0"/>
        <v>268.07999999999993</v>
      </c>
      <c r="F29" s="309">
        <f t="shared" ref="F29:F38" si="6">SUM(G29:X29)</f>
        <v>312.67999999999995</v>
      </c>
      <c r="G29" s="309">
        <f ca="1">'1.TT_TYEN'!$AB$61</f>
        <v>7.12</v>
      </c>
      <c r="H29" s="309">
        <f ca="1">'2.N_MUC'!$AB$61</f>
        <v>15</v>
      </c>
      <c r="I29" s="309">
        <f ca="1">'3.B_COC'!$AB$61</f>
        <v>0.81</v>
      </c>
      <c r="J29" s="309">
        <f ca="1">'4.T_LONG'!$AB$61</f>
        <v>10.16</v>
      </c>
      <c r="K29" s="309">
        <f ca="1">'5.BI_XA'!$AB$61</f>
        <v>13.83</v>
      </c>
      <c r="L29" s="309">
        <f ca="1">'6.T_HOA'!$AB$61</f>
        <v>40.279999999999994</v>
      </c>
      <c r="M29" s="309">
        <f ca="1">'7.T_SON'!$AB$61</f>
        <v>57.66</v>
      </c>
      <c r="N29" s="309">
        <f ca="1">'8.M_HUONG'!$AB$61</f>
        <v>17.649999999999999</v>
      </c>
      <c r="O29" s="309">
        <f ca="1">'9.M_DAN'!$AB$61</f>
        <v>5.55</v>
      </c>
      <c r="P29" s="309">
        <f ca="1">'10.M_KHUONG'!$AB$61</f>
        <v>1.92</v>
      </c>
      <c r="Q29" s="309">
        <f ca="1">'11.P_LUU'!$AB$61</f>
        <v>11.63</v>
      </c>
      <c r="R29" s="309">
        <f ca="1">'12.T_THANH'!$AB$61</f>
        <v>47.75</v>
      </c>
      <c r="S29" s="309">
        <f ca="1">'13.Y_THUAN'!$AB$61</f>
        <v>15.26</v>
      </c>
      <c r="T29" s="309">
        <f ca="1">'14.BA_XA'!$AB$61</f>
        <v>11.39</v>
      </c>
      <c r="U29" s="309">
        <f ca="1">'15.Y_LAM'!$AB$61</f>
        <v>1.05</v>
      </c>
      <c r="V29" s="309">
        <f ca="1">'16.Y_PHU'!$AB$61</f>
        <v>8.51</v>
      </c>
      <c r="W29" s="309">
        <f ca="1">'17.D_NINH'!$AB$61</f>
        <v>32.08</v>
      </c>
      <c r="X29" s="309">
        <f ca="1">'18.H_DUC'!$AB$61</f>
        <v>15.03</v>
      </c>
    </row>
    <row r="30" spans="1:24" s="557" customFormat="1">
      <c r="A30" s="624" t="s">
        <v>412</v>
      </c>
      <c r="B30" s="618" t="s">
        <v>413</v>
      </c>
      <c r="C30" s="619" t="s">
        <v>326</v>
      </c>
      <c r="D30" s="309">
        <v>0</v>
      </c>
      <c r="E30" s="309">
        <f t="shared" si="0"/>
        <v>221.715</v>
      </c>
      <c r="F30" s="309">
        <f t="shared" si="6"/>
        <v>221.715</v>
      </c>
      <c r="G30" s="309">
        <f ca="1">'1.TT_TYEN'!$AC$61</f>
        <v>12.574999999999999</v>
      </c>
      <c r="H30" s="309">
        <f ca="1">'2.N_MUC'!$AC$61</f>
        <v>0.44</v>
      </c>
      <c r="I30" s="309">
        <f ca="1">'3.B_COC'!$AC$61</f>
        <v>1.42</v>
      </c>
      <c r="J30" s="309">
        <f ca="1">'4.T_LONG'!$AC$61</f>
        <v>4.2</v>
      </c>
      <c r="K30" s="309">
        <f ca="1">'5.BI_XA'!$AC$61</f>
        <v>6.0000000000000005E-2</v>
      </c>
      <c r="L30" s="309">
        <f ca="1">'6.T_HOA'!$AC$61</f>
        <v>6.7200000000000006</v>
      </c>
      <c r="M30" s="309">
        <f ca="1">'7.T_SON'!$AC$61</f>
        <v>11.14</v>
      </c>
      <c r="N30" s="309">
        <f ca="1">'8.M_HUONG'!$AC$61</f>
        <v>1.22</v>
      </c>
      <c r="O30" s="309">
        <f ca="1">'9.M_DAN'!$AC$61</f>
        <v>2.65</v>
      </c>
      <c r="P30" s="309">
        <f ca="1">'10.M_KHUONG'!$AC$61</f>
        <v>1.84</v>
      </c>
      <c r="Q30" s="309">
        <f ca="1">'11.P_LUU'!$AC$61</f>
        <v>6.86</v>
      </c>
      <c r="R30" s="309">
        <f ca="1">'12.T_THANH'!$AC$61</f>
        <v>10.96</v>
      </c>
      <c r="S30" s="309">
        <f ca="1">'13.Y_THUAN'!$AC$61</f>
        <v>137</v>
      </c>
      <c r="T30" s="309">
        <f ca="1">'14.BA_XA'!$AC$61</f>
        <v>2.96</v>
      </c>
      <c r="U30" s="309">
        <f ca="1">'15.Y_LAM'!$AC$61</f>
        <v>2.6599999999999997</v>
      </c>
      <c r="V30" s="309">
        <f ca="1">'16.Y_PHU'!$AC$61</f>
        <v>11</v>
      </c>
      <c r="W30" s="309">
        <f ca="1">'17.D_NINH'!$AC$61</f>
        <v>6.45</v>
      </c>
      <c r="X30" s="309">
        <f ca="1">'18.H_DUC'!$AC$61</f>
        <v>1.56</v>
      </c>
    </row>
    <row r="31" spans="1:24" s="557" customFormat="1">
      <c r="A31" s="624" t="s">
        <v>414</v>
      </c>
      <c r="B31" s="618" t="s">
        <v>415</v>
      </c>
      <c r="C31" s="619" t="s">
        <v>327</v>
      </c>
      <c r="D31" s="309">
        <v>5</v>
      </c>
      <c r="E31" s="309">
        <f t="shared" si="0"/>
        <v>-4.34</v>
      </c>
      <c r="F31" s="309">
        <f t="shared" si="6"/>
        <v>0.66</v>
      </c>
      <c r="G31" s="309">
        <f ca="1">'1.TT_TYEN'!$AD$61</f>
        <v>0.13</v>
      </c>
      <c r="H31" s="309">
        <f ca="1">'2.N_MUC'!$AD$61</f>
        <v>0.03</v>
      </c>
      <c r="I31" s="309">
        <f ca="1">'3.B_COC'!$AD$61</f>
        <v>0</v>
      </c>
      <c r="J31" s="309">
        <f ca="1">'4.T_LONG'!$AD$61</f>
        <v>0.03</v>
      </c>
      <c r="K31" s="309">
        <f ca="1">'5.BI_XA'!$AD$61</f>
        <v>0.04</v>
      </c>
      <c r="L31" s="309">
        <f ca="1">'6.T_HOA'!$AD$61</f>
        <v>0.02</v>
      </c>
      <c r="M31" s="309">
        <f ca="1">'7.T_SON'!$AD$61</f>
        <v>0.06</v>
      </c>
      <c r="N31" s="309">
        <f ca="1">'8.M_HUONG'!$AD$61</f>
        <v>0.02</v>
      </c>
      <c r="O31" s="309">
        <f ca="1">'9.M_DAN'!$AD$61</f>
        <v>3.0000000000000002E-2</v>
      </c>
      <c r="P31" s="309">
        <f ca="1">'10.M_KHUONG'!$AD$61</f>
        <v>0.03</v>
      </c>
      <c r="Q31" s="309">
        <f ca="1">'11.P_LUU'!$AD$61</f>
        <v>0.01</v>
      </c>
      <c r="R31" s="309">
        <f ca="1">'12.T_THANH'!$AD$61</f>
        <v>0.02</v>
      </c>
      <c r="S31" s="309">
        <f ca="1">'13.Y_THUAN'!$AD$61</f>
        <v>0.02</v>
      </c>
      <c r="T31" s="309">
        <f ca="1">'14.BA_XA'!$AD$61</f>
        <v>0.05</v>
      </c>
      <c r="U31" s="309">
        <f ca="1">'15.Y_LAM'!$AD$61</f>
        <v>0.05</v>
      </c>
      <c r="V31" s="309">
        <f ca="1">'16.Y_PHU'!$AD$61</f>
        <v>0.09</v>
      </c>
      <c r="W31" s="309">
        <f ca="1">'17.D_NINH'!$AD$61</f>
        <v>0.01</v>
      </c>
      <c r="X31" s="309">
        <f ca="1">'18.H_DUC'!$AD$61</f>
        <v>0.02</v>
      </c>
    </row>
    <row r="32" spans="1:24" s="557" customFormat="1">
      <c r="A32" s="624" t="s">
        <v>416</v>
      </c>
      <c r="B32" s="618" t="s">
        <v>417</v>
      </c>
      <c r="C32" s="619" t="s">
        <v>328</v>
      </c>
      <c r="D32" s="309">
        <v>1183.5</v>
      </c>
      <c r="E32" s="309">
        <f t="shared" si="0"/>
        <v>-1152</v>
      </c>
      <c r="F32" s="309">
        <f t="shared" si="6"/>
        <v>31.500000000000004</v>
      </c>
      <c r="G32" s="309">
        <f ca="1">'1.TT_TYEN'!$AE$61</f>
        <v>5.34</v>
      </c>
      <c r="H32" s="309">
        <f ca="1">'2.N_MUC'!$AE$61</f>
        <v>1.61</v>
      </c>
      <c r="I32" s="309">
        <f ca="1">'3.B_COC'!$AE$61</f>
        <v>0.86</v>
      </c>
      <c r="J32" s="309">
        <f ca="1">'4.T_LONG'!$AE$61</f>
        <v>1.5999999999999999</v>
      </c>
      <c r="K32" s="309">
        <f ca="1">'5.BI_XA'!$AE$61</f>
        <v>1.37</v>
      </c>
      <c r="L32" s="309">
        <f ca="1">'6.T_HOA'!$AE$61</f>
        <v>2.39</v>
      </c>
      <c r="M32" s="309">
        <f ca="1">'7.T_SON'!$AE$61</f>
        <v>2.3199999999999998</v>
      </c>
      <c r="N32" s="309">
        <f ca="1">'8.M_HUONG'!$AE$61</f>
        <v>1.1200000000000001</v>
      </c>
      <c r="O32" s="309">
        <f ca="1">'9.M_DAN'!$AE$61</f>
        <v>0.71</v>
      </c>
      <c r="P32" s="309">
        <f ca="1">'10.M_KHUONG'!$AE$61</f>
        <v>1.36</v>
      </c>
      <c r="Q32" s="309">
        <f ca="1">'11.P_LUU'!$AE$61</f>
        <v>1.55</v>
      </c>
      <c r="R32" s="309">
        <f ca="1">'12.T_THANH'!$AE$61</f>
        <v>2.1999999999999997</v>
      </c>
      <c r="S32" s="309">
        <f ca="1">'13.Y_THUAN'!$AE$61</f>
        <v>1.1099999999999999</v>
      </c>
      <c r="T32" s="309">
        <f ca="1">'14.BA_XA'!$AE$61</f>
        <v>0.44</v>
      </c>
      <c r="U32" s="309">
        <f ca="1">'15.Y_LAM'!$AE$61</f>
        <v>0.57999999999999996</v>
      </c>
      <c r="V32" s="309">
        <f ca="1">'16.Y_PHU'!$AE$61</f>
        <v>1.52</v>
      </c>
      <c r="W32" s="309">
        <f ca="1">'17.D_NINH'!$AE$61</f>
        <v>3.3200000000000003</v>
      </c>
      <c r="X32" s="309">
        <f ca="1">'18.H_DUC'!$AE$61</f>
        <v>2.1</v>
      </c>
    </row>
    <row r="33" spans="1:24" s="557" customFormat="1">
      <c r="A33" s="624" t="s">
        <v>418</v>
      </c>
      <c r="B33" s="618" t="s">
        <v>419</v>
      </c>
      <c r="C33" s="619" t="s">
        <v>329</v>
      </c>
      <c r="D33" s="309">
        <v>426.7</v>
      </c>
      <c r="E33" s="309">
        <f t="shared" si="0"/>
        <v>-418.21999999999997</v>
      </c>
      <c r="F33" s="309">
        <f t="shared" si="6"/>
        <v>8.4800000000000022</v>
      </c>
      <c r="G33" s="309">
        <f ca="1">'1.TT_TYEN'!$AF$61</f>
        <v>4.3100000000000005</v>
      </c>
      <c r="H33" s="309">
        <f ca="1">'2.N_MUC'!$AF$61</f>
        <v>0.41</v>
      </c>
      <c r="I33" s="309">
        <f ca="1">'3.B_COC'!$AF$61</f>
        <v>0.11</v>
      </c>
      <c r="J33" s="309">
        <f ca="1">'4.T_LONG'!$AF$61</f>
        <v>0.15</v>
      </c>
      <c r="K33" s="309">
        <f ca="1">'5.BI_XA'!$AF$61</f>
        <v>0.21</v>
      </c>
      <c r="L33" s="309">
        <f ca="1">'6.T_HOA'!$AF$61</f>
        <v>0.32</v>
      </c>
      <c r="M33" s="309">
        <f ca="1">'7.T_SON'!$AF$61</f>
        <v>0.32</v>
      </c>
      <c r="N33" s="309">
        <f ca="1">'8.M_HUONG'!$AF$61</f>
        <v>0.39</v>
      </c>
      <c r="O33" s="309">
        <f ca="1">'9.M_DAN'!$AF$61</f>
        <v>0.11</v>
      </c>
      <c r="P33" s="309">
        <f ca="1">'10.M_KHUONG'!$AF$61</f>
        <v>0.18</v>
      </c>
      <c r="Q33" s="309">
        <f ca="1">'11.P_LUU'!$AF$61</f>
        <v>0.31999999999999995</v>
      </c>
      <c r="R33" s="309">
        <f ca="1">'12.T_THANH'!$AF$61</f>
        <v>0.24</v>
      </c>
      <c r="S33" s="309">
        <f ca="1">'13.Y_THUAN'!$AF$61</f>
        <v>0.1</v>
      </c>
      <c r="T33" s="309">
        <f ca="1">'14.BA_XA'!$AF$61</f>
        <v>0.21</v>
      </c>
      <c r="U33" s="309">
        <f ca="1">'15.Y_LAM'!$AF$61</f>
        <v>0.42</v>
      </c>
      <c r="V33" s="309">
        <f ca="1">'16.Y_PHU'!$AF$61</f>
        <v>0.19</v>
      </c>
      <c r="W33" s="309">
        <f ca="1">'17.D_NINH'!$AF$61</f>
        <v>0.33999999999999997</v>
      </c>
      <c r="X33" s="309">
        <f ca="1">'18.H_DUC'!$AF$61</f>
        <v>0.15</v>
      </c>
    </row>
    <row r="34" spans="1:24" s="557" customFormat="1">
      <c r="A34" s="624" t="s">
        <v>420</v>
      </c>
      <c r="B34" s="618" t="s">
        <v>421</v>
      </c>
      <c r="C34" s="619" t="s">
        <v>330</v>
      </c>
      <c r="D34" s="309">
        <v>174.8</v>
      </c>
      <c r="E34" s="309">
        <f t="shared" si="0"/>
        <v>-86.350000000000009</v>
      </c>
      <c r="F34" s="309">
        <f t="shared" si="6"/>
        <v>88.45</v>
      </c>
      <c r="G34" s="309">
        <f ca="1">'1.TT_TYEN'!$AG$61</f>
        <v>10.780000000000001</v>
      </c>
      <c r="H34" s="309">
        <f ca="1">'2.N_MUC'!$AG$61</f>
        <v>1.74</v>
      </c>
      <c r="I34" s="309">
        <f ca="1">'3.B_COC'!$AG$61</f>
        <v>3.4299999999999997</v>
      </c>
      <c r="J34" s="309">
        <f ca="1">'4.T_LONG'!$AG$61</f>
        <v>3.41</v>
      </c>
      <c r="K34" s="309">
        <f ca="1">'5.BI_XA'!$AG$61</f>
        <v>2.2400000000000002</v>
      </c>
      <c r="L34" s="309">
        <f ca="1">'6.T_HOA'!$AG$61</f>
        <v>7.45</v>
      </c>
      <c r="M34" s="309">
        <f ca="1">'7.T_SON'!$AG$61</f>
        <v>4.17</v>
      </c>
      <c r="N34" s="309">
        <f ca="1">'8.M_HUONG'!$AG$61</f>
        <v>5.74</v>
      </c>
      <c r="O34" s="309">
        <f ca="1">'9.M_DAN'!$AG$61</f>
        <v>2.91</v>
      </c>
      <c r="P34" s="309">
        <f ca="1">'10.M_KHUONG'!$AG$61</f>
        <v>3.7199999999999998</v>
      </c>
      <c r="Q34" s="309">
        <f ca="1">'11.P_LUU'!$AG$61</f>
        <v>8.52</v>
      </c>
      <c r="R34" s="309">
        <f ca="1">'12.T_THANH'!$AG$61</f>
        <v>10.35</v>
      </c>
      <c r="S34" s="309">
        <f ca="1">'13.Y_THUAN'!$AG$61</f>
        <v>2.9899999999999998</v>
      </c>
      <c r="T34" s="309">
        <f ca="1">'14.BA_XA'!$AG$61</f>
        <v>3.6100000000000003</v>
      </c>
      <c r="U34" s="309">
        <f ca="1">'15.Y_LAM'!$AG$61</f>
        <v>3.84</v>
      </c>
      <c r="V34" s="309">
        <f ca="1">'16.Y_PHU'!$AG$61</f>
        <v>5.29</v>
      </c>
      <c r="W34" s="309">
        <f ca="1">'17.D_NINH'!$AG$61</f>
        <v>3.84</v>
      </c>
      <c r="X34" s="309">
        <f ca="1">'18.H_DUC'!$AG$61</f>
        <v>4.42</v>
      </c>
    </row>
    <row r="35" spans="1:24" s="557" customFormat="1">
      <c r="A35" s="624" t="s">
        <v>422</v>
      </c>
      <c r="B35" s="618" t="s">
        <v>423</v>
      </c>
      <c r="C35" s="619" t="s">
        <v>331</v>
      </c>
      <c r="D35" s="309">
        <v>1.5</v>
      </c>
      <c r="E35" s="309">
        <f t="shared" si="0"/>
        <v>43.290000000000006</v>
      </c>
      <c r="F35" s="309">
        <f t="shared" si="6"/>
        <v>44.790000000000006</v>
      </c>
      <c r="G35" s="309">
        <f ca="1">'1.TT_TYEN'!$AH$61</f>
        <v>0.04</v>
      </c>
      <c r="H35" s="309">
        <f ca="1">'2.N_MUC'!$AH$61</f>
        <v>0.72</v>
      </c>
      <c r="I35" s="309">
        <f ca="1">'3.B_COC'!$AH$61</f>
        <v>1.78</v>
      </c>
      <c r="J35" s="309">
        <f ca="1">'4.T_LONG'!$AH$61</f>
        <v>3.01</v>
      </c>
      <c r="K35" s="309">
        <f ca="1">'5.BI_XA'!$AH$61</f>
        <v>4.3</v>
      </c>
      <c r="L35" s="309">
        <f ca="1">'6.T_HOA'!$AH$61</f>
        <v>4.9300000000000006</v>
      </c>
      <c r="M35" s="309">
        <f ca="1">'7.T_SON'!$AH$61</f>
        <v>3.71</v>
      </c>
      <c r="N35" s="309">
        <f ca="1">'8.M_HUONG'!$AH$61</f>
        <v>2.52</v>
      </c>
      <c r="O35" s="309">
        <f ca="1">'9.M_DAN'!$AH$61</f>
        <v>1.2</v>
      </c>
      <c r="P35" s="309">
        <f ca="1">'10.M_KHUONG'!$AH$61</f>
        <v>1.31</v>
      </c>
      <c r="Q35" s="309">
        <f ca="1">'11.P_LUU'!$AH$61</f>
        <v>3.29</v>
      </c>
      <c r="R35" s="309">
        <f ca="1">'12.T_THANH'!$AH$61</f>
        <v>6.160000000000001</v>
      </c>
      <c r="S35" s="309">
        <f ca="1">'13.Y_THUAN'!$AH$61</f>
        <v>1.3599999999999999</v>
      </c>
      <c r="T35" s="309">
        <f ca="1">'14.BA_XA'!$AH$61</f>
        <v>0.95</v>
      </c>
      <c r="U35" s="309">
        <f ca="1">'15.Y_LAM'!$AH$61</f>
        <v>1.77</v>
      </c>
      <c r="V35" s="309">
        <f ca="1">'16.Y_PHU'!$AH$61</f>
        <v>1.3800000000000001</v>
      </c>
      <c r="W35" s="309">
        <f ca="1">'17.D_NINH'!$AH$61</f>
        <v>3.2</v>
      </c>
      <c r="X35" s="309">
        <f ca="1">'18.H_DUC'!$AH$61</f>
        <v>3.16</v>
      </c>
    </row>
    <row r="36" spans="1:24" s="557" customFormat="1">
      <c r="A36" s="624" t="s">
        <v>424</v>
      </c>
      <c r="B36" s="618" t="s">
        <v>425</v>
      </c>
      <c r="C36" s="619" t="s">
        <v>332</v>
      </c>
      <c r="D36" s="309">
        <v>34.6</v>
      </c>
      <c r="E36" s="309">
        <f t="shared" si="0"/>
        <v>-34.6</v>
      </c>
      <c r="F36" s="309">
        <f t="shared" si="6"/>
        <v>0</v>
      </c>
      <c r="G36" s="309">
        <f ca="1">'1.TT_TYEN'!$AI$61</f>
        <v>0</v>
      </c>
      <c r="H36" s="309">
        <f ca="1">'2.N_MUC'!$AI$61</f>
        <v>0</v>
      </c>
      <c r="I36" s="309">
        <f ca="1">'3.B_COC'!$AI$61</f>
        <v>0</v>
      </c>
      <c r="J36" s="309">
        <f ca="1">'4.T_LONG'!$AI$61</f>
        <v>0</v>
      </c>
      <c r="K36" s="309">
        <f ca="1">'5.BI_XA'!$AI$61</f>
        <v>0</v>
      </c>
      <c r="L36" s="309">
        <f ca="1">'6.T_HOA'!$AI$61</f>
        <v>0</v>
      </c>
      <c r="M36" s="309">
        <f ca="1">'7.T_SON'!$AI$61</f>
        <v>0</v>
      </c>
      <c r="N36" s="309">
        <f ca="1">'8.M_HUONG'!$AI$61</f>
        <v>0</v>
      </c>
      <c r="O36" s="309">
        <f ca="1">'9.M_DAN'!$AI$61</f>
        <v>0</v>
      </c>
      <c r="P36" s="309">
        <f ca="1">'10.M_KHUONG'!$AI$61</f>
        <v>0</v>
      </c>
      <c r="Q36" s="309">
        <f ca="1">'11.P_LUU'!$AI$61</f>
        <v>0</v>
      </c>
      <c r="R36" s="309">
        <f ca="1">'12.T_THANH'!$AI$61</f>
        <v>0</v>
      </c>
      <c r="S36" s="309">
        <f ca="1">'13.Y_THUAN'!$AI$61</f>
        <v>0</v>
      </c>
      <c r="T36" s="309">
        <f ca="1">'14.BA_XA'!$AI$61</f>
        <v>0</v>
      </c>
      <c r="U36" s="309">
        <f ca="1">'15.Y_LAM'!$AI$61</f>
        <v>0</v>
      </c>
      <c r="V36" s="309">
        <f ca="1">'16.Y_PHU'!$AI$61</f>
        <v>0</v>
      </c>
      <c r="W36" s="309">
        <f ca="1">'17.D_NINH'!$AI$61</f>
        <v>0</v>
      </c>
      <c r="X36" s="309">
        <f ca="1">'18.H_DUC'!$AI$61</f>
        <v>0</v>
      </c>
    </row>
    <row r="37" spans="1:24" s="557" customFormat="1">
      <c r="A37" s="624" t="s">
        <v>426</v>
      </c>
      <c r="B37" s="618" t="s">
        <v>427</v>
      </c>
      <c r="C37" s="619" t="s">
        <v>333</v>
      </c>
      <c r="D37" s="309">
        <v>10.5</v>
      </c>
      <c r="E37" s="309">
        <f t="shared" si="0"/>
        <v>-9.5</v>
      </c>
      <c r="F37" s="309">
        <f t="shared" si="6"/>
        <v>1</v>
      </c>
      <c r="G37" s="309">
        <f ca="1">'1.TT_TYEN'!$AJ$61</f>
        <v>1</v>
      </c>
      <c r="H37" s="309">
        <f ca="1">'2.N_MUC'!$AJ$61</f>
        <v>0</v>
      </c>
      <c r="I37" s="309">
        <f ca="1">'3.B_COC'!$AJ$61</f>
        <v>0</v>
      </c>
      <c r="J37" s="309">
        <f ca="1">'4.T_LONG'!$AJ$61</f>
        <v>0</v>
      </c>
      <c r="K37" s="309">
        <f ca="1">'5.BI_XA'!$AJ$61</f>
        <v>0</v>
      </c>
      <c r="L37" s="309">
        <f ca="1">'6.T_HOA'!$AJ$61</f>
        <v>0</v>
      </c>
      <c r="M37" s="309">
        <f ca="1">'7.T_SON'!$AJ$61</f>
        <v>0</v>
      </c>
      <c r="N37" s="309">
        <f ca="1">'8.M_HUONG'!$AJ$61</f>
        <v>0</v>
      </c>
      <c r="O37" s="309">
        <f ca="1">'9.M_DAN'!$AJ$61</f>
        <v>0</v>
      </c>
      <c r="P37" s="309">
        <f ca="1">'10.M_KHUONG'!$AJ$61</f>
        <v>0</v>
      </c>
      <c r="Q37" s="309">
        <f ca="1">'11.P_LUU'!$AJ$61</f>
        <v>0</v>
      </c>
      <c r="R37" s="309">
        <f ca="1">'12.T_THANH'!$AJ$61</f>
        <v>0</v>
      </c>
      <c r="S37" s="309">
        <f ca="1">'13.Y_THUAN'!$AJ$61</f>
        <v>0</v>
      </c>
      <c r="T37" s="309">
        <f ca="1">'14.BA_XA'!$AJ$61</f>
        <v>0</v>
      </c>
      <c r="U37" s="309">
        <f ca="1">'15.Y_LAM'!$AJ$61</f>
        <v>0</v>
      </c>
      <c r="V37" s="309">
        <f ca="1">'16.Y_PHU'!$AJ$61</f>
        <v>0</v>
      </c>
      <c r="W37" s="309">
        <f ca="1">'17.D_NINH'!$AJ$61</f>
        <v>0</v>
      </c>
      <c r="X37" s="309">
        <f ca="1">'18.H_DUC'!$AJ$61</f>
        <v>0</v>
      </c>
    </row>
    <row r="38" spans="1:24" s="557" customFormat="1">
      <c r="A38" s="624" t="s">
        <v>428</v>
      </c>
      <c r="B38" s="618" t="s">
        <v>429</v>
      </c>
      <c r="C38" s="619" t="s">
        <v>334</v>
      </c>
      <c r="D38" s="309">
        <v>15.3</v>
      </c>
      <c r="E38" s="309">
        <f t="shared" si="0"/>
        <v>1.8300000000000018</v>
      </c>
      <c r="F38" s="309">
        <f t="shared" si="6"/>
        <v>17.130000000000003</v>
      </c>
      <c r="G38" s="309">
        <f ca="1">'1.TT_TYEN'!$AK$61</f>
        <v>1.63</v>
      </c>
      <c r="H38" s="309">
        <f ca="1">'2.N_MUC'!$AK$61</f>
        <v>1.29</v>
      </c>
      <c r="I38" s="309">
        <f ca="1">'3.B_COC'!$AK$61</f>
        <v>0.64</v>
      </c>
      <c r="J38" s="309">
        <f ca="1">'4.T_LONG'!$AK$61</f>
        <v>0.39</v>
      </c>
      <c r="K38" s="309">
        <f ca="1">'5.BI_XA'!$AK$61</f>
        <v>0.41</v>
      </c>
      <c r="L38" s="309">
        <f ca="1">'6.T_HOA'!$AK$61</f>
        <v>0.35</v>
      </c>
      <c r="M38" s="309">
        <f ca="1">'7.T_SON'!$AK$61</f>
        <v>1.1200000000000001</v>
      </c>
      <c r="N38" s="309">
        <f ca="1">'8.M_HUONG'!$AK$61</f>
        <v>0.74</v>
      </c>
      <c r="O38" s="309">
        <f ca="1">'9.M_DAN'!$AK$61</f>
        <v>0.20999999999999996</v>
      </c>
      <c r="P38" s="309">
        <f ca="1">'10.M_KHUONG'!$AK$61</f>
        <v>0.62</v>
      </c>
      <c r="Q38" s="309">
        <f ca="1">'11.P_LUU'!$AK$61</f>
        <v>0.5</v>
      </c>
      <c r="R38" s="309">
        <f ca="1">'12.T_THANH'!$AK$61</f>
        <v>3.5100000000000002</v>
      </c>
      <c r="S38" s="309">
        <f ca="1">'13.Y_THUAN'!$AK$61</f>
        <v>0.44999999999999996</v>
      </c>
      <c r="T38" s="309">
        <f ca="1">'14.BA_XA'!$AK$61</f>
        <v>0.45999999999999996</v>
      </c>
      <c r="U38" s="309">
        <f ca="1">'15.Y_LAM'!$AK$61</f>
        <v>1.75</v>
      </c>
      <c r="V38" s="309">
        <f ca="1">'16.Y_PHU'!$AK$61</f>
        <v>0.83000000000000007</v>
      </c>
      <c r="W38" s="309">
        <f ca="1">'17.D_NINH'!$AK$61</f>
        <v>1.05</v>
      </c>
      <c r="X38" s="309">
        <f ca="1">'18.H_DUC'!$AK$61</f>
        <v>1.18</v>
      </c>
    </row>
    <row r="39" spans="1:24">
      <c r="A39" s="614" t="s">
        <v>430</v>
      </c>
      <c r="B39" s="615" t="s">
        <v>481</v>
      </c>
      <c r="C39" s="620" t="s">
        <v>335</v>
      </c>
      <c r="D39" s="558">
        <v>6</v>
      </c>
      <c r="E39" s="558">
        <f t="shared" ref="E39:E56" si="7">F39-D39</f>
        <v>6.629999999999999</v>
      </c>
      <c r="F39" s="558">
        <f t="shared" ref="F39:F59" si="8">SUM(G39:X39)</f>
        <v>12.629999999999999</v>
      </c>
      <c r="G39" s="558">
        <f ca="1">'1.TT_TYEN'!$AL$61</f>
        <v>0</v>
      </c>
      <c r="H39" s="558">
        <f ca="1">'2.N_MUC'!$AL$61</f>
        <v>0.48000000000000004</v>
      </c>
      <c r="I39" s="558">
        <f ca="1">'3.B_COC'!$AL$61</f>
        <v>2.5</v>
      </c>
      <c r="J39" s="558">
        <f ca="1">'4.T_LONG'!$AL$61</f>
        <v>0.42000000000000004</v>
      </c>
      <c r="K39" s="558">
        <f ca="1">'5.BI_XA'!$AL$61</f>
        <v>0</v>
      </c>
      <c r="L39" s="558">
        <f ca="1">'6.T_HOA'!$AL$61</f>
        <v>0</v>
      </c>
      <c r="M39" s="558">
        <f ca="1">'7.T_SON'!$AL$61</f>
        <v>0.13</v>
      </c>
      <c r="N39" s="558">
        <f ca="1">'8.M_HUONG'!$AL$61</f>
        <v>0.37</v>
      </c>
      <c r="O39" s="558">
        <f ca="1">'9.M_DAN'!$AL$61</f>
        <v>0</v>
      </c>
      <c r="P39" s="558">
        <f ca="1">'10.M_KHUONG'!$AL$61</f>
        <v>0</v>
      </c>
      <c r="Q39" s="558">
        <f ca="1">'11.P_LUU'!$AL$61</f>
        <v>0.1</v>
      </c>
      <c r="R39" s="558">
        <f ca="1">'12.T_THANH'!$AL$61</f>
        <v>0</v>
      </c>
      <c r="S39" s="558">
        <f ca="1">'13.Y_THUAN'!$AL$61</f>
        <v>0</v>
      </c>
      <c r="T39" s="558">
        <f ca="1">'14.BA_XA'!$AL$61</f>
        <v>0</v>
      </c>
      <c r="U39" s="558">
        <f ca="1">'15.Y_LAM'!$AL$61</f>
        <v>0</v>
      </c>
      <c r="V39" s="558">
        <f ca="1">'16.Y_PHU'!$AL$61</f>
        <v>8.1999999999999993</v>
      </c>
      <c r="W39" s="558">
        <f ca="1">'17.D_NINH'!$AL$61</f>
        <v>0.43</v>
      </c>
      <c r="X39" s="558">
        <f ca="1">'18.H_DUC'!$AL$61</f>
        <v>0</v>
      </c>
    </row>
    <row r="40" spans="1:24">
      <c r="A40" s="614" t="s">
        <v>432</v>
      </c>
      <c r="B40" s="615" t="s">
        <v>482</v>
      </c>
      <c r="C40" s="620" t="s">
        <v>336</v>
      </c>
      <c r="D40" s="558">
        <v>0</v>
      </c>
      <c r="E40" s="558">
        <f t="shared" si="7"/>
        <v>0</v>
      </c>
      <c r="F40" s="558">
        <f t="shared" si="8"/>
        <v>0</v>
      </c>
      <c r="G40" s="558">
        <f ca="1">'1.TT_TYEN'!$AM$61</f>
        <v>0</v>
      </c>
      <c r="H40" s="558">
        <f ca="1">'2.N_MUC'!$AM$61</f>
        <v>0</v>
      </c>
      <c r="I40" s="558">
        <f ca="1">'3.B_COC'!$AM$61</f>
        <v>0</v>
      </c>
      <c r="J40" s="558">
        <f ca="1">'4.T_LONG'!$AM$61</f>
        <v>0</v>
      </c>
      <c r="K40" s="558">
        <f ca="1">'5.BI_XA'!$AM$61</f>
        <v>0</v>
      </c>
      <c r="L40" s="558">
        <f ca="1">'6.T_HOA'!$AM$61</f>
        <v>0</v>
      </c>
      <c r="M40" s="558">
        <f ca="1">'7.T_SON'!$AM$61</f>
        <v>0</v>
      </c>
      <c r="N40" s="558">
        <f ca="1">'8.M_HUONG'!$AM$61</f>
        <v>0</v>
      </c>
      <c r="O40" s="558">
        <f ca="1">'9.M_DAN'!$AM$61</f>
        <v>0</v>
      </c>
      <c r="P40" s="558">
        <f ca="1">'10.M_KHUONG'!$AM$61</f>
        <v>0</v>
      </c>
      <c r="Q40" s="558">
        <f ca="1">'11.P_LUU'!$AM$61</f>
        <v>0</v>
      </c>
      <c r="R40" s="558">
        <f ca="1">'12.T_THANH'!$AM$61</f>
        <v>0</v>
      </c>
      <c r="S40" s="558">
        <f ca="1">'13.Y_THUAN'!$AM$61</f>
        <v>0</v>
      </c>
      <c r="T40" s="558">
        <f ca="1">'14.BA_XA'!$AM$61</f>
        <v>0</v>
      </c>
      <c r="U40" s="558">
        <f ca="1">'15.Y_LAM'!$AM$61</f>
        <v>0</v>
      </c>
      <c r="V40" s="558">
        <f ca="1">'16.Y_PHU'!$AM$61</f>
        <v>0</v>
      </c>
      <c r="W40" s="558">
        <f ca="1">'17.D_NINH'!$AM$61</f>
        <v>0</v>
      </c>
      <c r="X40" s="558">
        <f ca="1">'18.H_DUC'!$AM$61</f>
        <v>0</v>
      </c>
    </row>
    <row r="41" spans="1:24">
      <c r="A41" s="614" t="s">
        <v>434</v>
      </c>
      <c r="B41" s="615" t="s">
        <v>435</v>
      </c>
      <c r="C41" s="620" t="s">
        <v>337</v>
      </c>
      <c r="D41" s="558">
        <v>32.1</v>
      </c>
      <c r="E41" s="558">
        <f t="shared" si="7"/>
        <v>-13.100000000000005</v>
      </c>
      <c r="F41" s="558">
        <f t="shared" si="8"/>
        <v>18.999999999999996</v>
      </c>
      <c r="G41" s="558">
        <f ca="1">'1.TT_TYEN'!$AN$61</f>
        <v>0.12</v>
      </c>
      <c r="H41" s="558">
        <f ca="1">'2.N_MUC'!$AN$61</f>
        <v>0.02</v>
      </c>
      <c r="I41" s="558">
        <f ca="1">'3.B_COC'!$AN$61</f>
        <v>0.02</v>
      </c>
      <c r="J41" s="558">
        <f ca="1">'4.T_LONG'!$AN$61</f>
        <v>0.2</v>
      </c>
      <c r="K41" s="558">
        <f ca="1">'5.BI_XA'!$AN$61</f>
        <v>0.48000000000000004</v>
      </c>
      <c r="L41" s="558">
        <f ca="1">'6.T_HOA'!$AN$61</f>
        <v>0.02</v>
      </c>
      <c r="M41" s="558">
        <f ca="1">'7.T_SON'!$AN$61</f>
        <v>10.09</v>
      </c>
      <c r="N41" s="558">
        <f ca="1">'8.M_HUONG'!$AN$61</f>
        <v>0.1</v>
      </c>
      <c r="O41" s="558">
        <f ca="1">'9.M_DAN'!$AN$61</f>
        <v>5.0199999999999996</v>
      </c>
      <c r="P41" s="558">
        <f ca="1">'10.M_KHUONG'!$AN$61</f>
        <v>0.02</v>
      </c>
      <c r="Q41" s="558">
        <f ca="1">'11.P_LUU'!$AN$61</f>
        <v>7.0000000000000007E-2</v>
      </c>
      <c r="R41" s="558">
        <f ca="1">'12.T_THANH'!$AN$61</f>
        <v>0.02</v>
      </c>
      <c r="S41" s="558">
        <f ca="1">'13.Y_THUAN'!$AN$61</f>
        <v>0.02</v>
      </c>
      <c r="T41" s="558">
        <f ca="1">'14.BA_XA'!$AN$61</f>
        <v>0.2</v>
      </c>
      <c r="U41" s="558">
        <f ca="1">'15.Y_LAM'!$AN$61</f>
        <v>0.7</v>
      </c>
      <c r="V41" s="558">
        <f ca="1">'16.Y_PHU'!$AN$61</f>
        <v>1.84</v>
      </c>
      <c r="W41" s="558">
        <f ca="1">'17.D_NINH'!$AN$61</f>
        <v>0.04</v>
      </c>
      <c r="X41" s="558">
        <f ca="1">'18.H_DUC'!$AN$61</f>
        <v>0.02</v>
      </c>
    </row>
    <row r="42" spans="1:24">
      <c r="A42" s="614" t="s">
        <v>436</v>
      </c>
      <c r="B42" s="615" t="s">
        <v>437</v>
      </c>
      <c r="C42" s="620" t="s">
        <v>338</v>
      </c>
      <c r="D42" s="558">
        <v>1191.5999999999999</v>
      </c>
      <c r="E42" s="558">
        <f t="shared" si="7"/>
        <v>20.209999999999809</v>
      </c>
      <c r="F42" s="558">
        <f t="shared" si="8"/>
        <v>1211.8099999999997</v>
      </c>
      <c r="G42" s="558">
        <f ca="1">'1.TT_TYEN'!$AO$61</f>
        <v>0</v>
      </c>
      <c r="H42" s="558">
        <f ca="1">'2.N_MUC'!$AO$61</f>
        <v>42.28</v>
      </c>
      <c r="I42" s="558">
        <f ca="1">'3.B_COC'!$AO$61</f>
        <v>38.51</v>
      </c>
      <c r="J42" s="558">
        <f ca="1">'4.T_LONG'!$AO$61</f>
        <v>67.98</v>
      </c>
      <c r="K42" s="558">
        <f ca="1">'5.BI_XA'!$AO$61</f>
        <v>70.44</v>
      </c>
      <c r="L42" s="558">
        <f ca="1">'6.T_HOA'!$AO$61</f>
        <v>116.3</v>
      </c>
      <c r="M42" s="558">
        <f ca="1">'7.T_SON'!$AO$61</f>
        <v>100.48</v>
      </c>
      <c r="N42" s="558">
        <f ca="1">'8.M_HUONG'!$AO$61</f>
        <v>77.11999999999999</v>
      </c>
      <c r="O42" s="558">
        <f ca="1">'9.M_DAN'!$AO$61</f>
        <v>59.04</v>
      </c>
      <c r="P42" s="558">
        <f ca="1">'10.M_KHUONG'!$AO$61</f>
        <v>49.73</v>
      </c>
      <c r="Q42" s="558">
        <f ca="1">'11.P_LUU'!$AO$61</f>
        <v>109.41</v>
      </c>
      <c r="R42" s="558">
        <f ca="1">'12.T_THANH'!$AO$61</f>
        <v>98.04</v>
      </c>
      <c r="S42" s="558">
        <f ca="1">'13.Y_THUAN'!$AO$61</f>
        <v>54.46</v>
      </c>
      <c r="T42" s="558">
        <f ca="1">'14.BA_XA'!$AO$61</f>
        <v>44.67</v>
      </c>
      <c r="U42" s="558">
        <f ca="1">'15.Y_LAM'!$AO$61</f>
        <v>59.69</v>
      </c>
      <c r="V42" s="558">
        <f ca="1">'16.Y_PHU'!$AO$61</f>
        <v>77.52</v>
      </c>
      <c r="W42" s="558">
        <f ca="1">'17.D_NINH'!$AO$61</f>
        <v>76.81</v>
      </c>
      <c r="X42" s="558">
        <f ca="1">'18.H_DUC'!$AO$61</f>
        <v>69.33</v>
      </c>
    </row>
    <row r="43" spans="1:24">
      <c r="A43" s="614" t="s">
        <v>438</v>
      </c>
      <c r="B43" s="615" t="s">
        <v>439</v>
      </c>
      <c r="C43" s="620" t="s">
        <v>339</v>
      </c>
      <c r="D43" s="558">
        <v>82.2</v>
      </c>
      <c r="E43" s="558">
        <f t="shared" si="7"/>
        <v>37.169999999999987</v>
      </c>
      <c r="F43" s="558">
        <f t="shared" si="8"/>
        <v>119.36999999999999</v>
      </c>
      <c r="G43" s="558">
        <f ca="1">'1.TT_TYEN'!$AP$61</f>
        <v>119.36999999999999</v>
      </c>
      <c r="H43" s="558">
        <f ca="1">'2.N_MUC'!$AP$61</f>
        <v>0</v>
      </c>
      <c r="I43" s="558">
        <f ca="1">'3.B_COC'!$AP$61</f>
        <v>0</v>
      </c>
      <c r="J43" s="558">
        <f ca="1">'4.T_LONG'!$AP$61</f>
        <v>0</v>
      </c>
      <c r="K43" s="558">
        <f ca="1">'5.BI_XA'!$AP$61</f>
        <v>0</v>
      </c>
      <c r="L43" s="558">
        <f ca="1">'6.T_HOA'!$AP$61</f>
        <v>0</v>
      </c>
      <c r="M43" s="558">
        <f ca="1">'7.T_SON'!$AP$61</f>
        <v>0</v>
      </c>
      <c r="N43" s="558">
        <f ca="1">'8.M_HUONG'!$AP$61</f>
        <v>0</v>
      </c>
      <c r="O43" s="558">
        <f ca="1">'9.M_DAN'!$AP$61</f>
        <v>0</v>
      </c>
      <c r="P43" s="558">
        <f ca="1">'10.M_KHUONG'!$AP$61</f>
        <v>0</v>
      </c>
      <c r="Q43" s="558">
        <f ca="1">'11.P_LUU'!$AP$61</f>
        <v>0</v>
      </c>
      <c r="R43" s="558">
        <f ca="1">'12.T_THANH'!$AP$61</f>
        <v>0</v>
      </c>
      <c r="S43" s="558">
        <f ca="1">'13.Y_THUAN'!$AP$61</f>
        <v>0</v>
      </c>
      <c r="T43" s="558">
        <f ca="1">'14.BA_XA'!$AP$61</f>
        <v>0</v>
      </c>
      <c r="U43" s="558">
        <f ca="1">'15.Y_LAM'!$AP$61</f>
        <v>0</v>
      </c>
      <c r="V43" s="558">
        <f ca="1">'16.Y_PHU'!$AP$61</f>
        <v>0</v>
      </c>
      <c r="W43" s="558">
        <f ca="1">'17.D_NINH'!$AP$61</f>
        <v>0</v>
      </c>
      <c r="X43" s="558">
        <f ca="1">'18.H_DUC'!$AP$61</f>
        <v>0</v>
      </c>
    </row>
    <row r="44" spans="1:24">
      <c r="A44" s="614" t="s">
        <v>440</v>
      </c>
      <c r="B44" s="615" t="s">
        <v>483</v>
      </c>
      <c r="C44" s="620" t="s">
        <v>340</v>
      </c>
      <c r="D44" s="558">
        <v>15.5</v>
      </c>
      <c r="E44" s="558">
        <f t="shared" si="7"/>
        <v>9.1099999999999959</v>
      </c>
      <c r="F44" s="558">
        <f t="shared" si="8"/>
        <v>24.609999999999996</v>
      </c>
      <c r="G44" s="558">
        <f ca="1">'1.TT_TYEN'!$AQ$61</f>
        <v>9.32</v>
      </c>
      <c r="H44" s="558">
        <f ca="1">'2.N_MUC'!$AQ$61</f>
        <v>0.42000000000000004</v>
      </c>
      <c r="I44" s="558">
        <f ca="1">'3.B_COC'!$AQ$61</f>
        <v>1.99</v>
      </c>
      <c r="J44" s="558">
        <f ca="1">'4.T_LONG'!$AQ$61</f>
        <v>0.33999999999999997</v>
      </c>
      <c r="K44" s="558">
        <f ca="1">'5.BI_XA'!$AQ$61</f>
        <v>0.54</v>
      </c>
      <c r="L44" s="558">
        <f ca="1">'6.T_HOA'!$AQ$61</f>
        <v>0.75000000000000011</v>
      </c>
      <c r="M44" s="558">
        <f ca="1">'7.T_SON'!$AQ$61</f>
        <v>1.35</v>
      </c>
      <c r="N44" s="558">
        <f ca="1">'8.M_HUONG'!$AQ$61</f>
        <v>0.49</v>
      </c>
      <c r="O44" s="558">
        <f ca="1">'9.M_DAN'!$AQ$61</f>
        <v>0.78</v>
      </c>
      <c r="P44" s="558">
        <f ca="1">'10.M_KHUONG'!$AQ$61</f>
        <v>0.32</v>
      </c>
      <c r="Q44" s="558">
        <f ca="1">'11.P_LUU'!$AQ$61</f>
        <v>0.86</v>
      </c>
      <c r="R44" s="558">
        <f ca="1">'12.T_THANH'!$AQ$61</f>
        <v>2.98</v>
      </c>
      <c r="S44" s="558">
        <f ca="1">'13.Y_THUAN'!$AQ$61</f>
        <v>0.48000000000000009</v>
      </c>
      <c r="T44" s="558">
        <f ca="1">'14.BA_XA'!$AQ$61</f>
        <v>0.78</v>
      </c>
      <c r="U44" s="558">
        <f ca="1">'15.Y_LAM'!$AQ$61</f>
        <v>1.4499999999999997</v>
      </c>
      <c r="V44" s="558">
        <f ca="1">'16.Y_PHU'!$AQ$61</f>
        <v>0.23999999999999996</v>
      </c>
      <c r="W44" s="558">
        <f ca="1">'17.D_NINH'!$AQ$61</f>
        <v>0.82</v>
      </c>
      <c r="X44" s="558">
        <f ca="1">'18.H_DUC'!$AQ$61</f>
        <v>0.70000000000000007</v>
      </c>
    </row>
    <row r="45" spans="1:24">
      <c r="A45" s="614" t="s">
        <v>442</v>
      </c>
      <c r="B45" s="615" t="s">
        <v>443</v>
      </c>
      <c r="C45" s="620" t="s">
        <v>341</v>
      </c>
      <c r="D45" s="558">
        <v>0.4</v>
      </c>
      <c r="E45" s="558">
        <f t="shared" si="7"/>
        <v>-0.14000000000000001</v>
      </c>
      <c r="F45" s="558">
        <f t="shared" si="8"/>
        <v>0.26</v>
      </c>
      <c r="G45" s="558">
        <f ca="1">'1.TT_TYEN'!$AR$61</f>
        <v>0</v>
      </c>
      <c r="H45" s="558">
        <f ca="1">'2.N_MUC'!$AR$61</f>
        <v>0</v>
      </c>
      <c r="I45" s="558">
        <f ca="1">'3.B_COC'!$AR$61</f>
        <v>0</v>
      </c>
      <c r="J45" s="558">
        <f ca="1">'4.T_LONG'!$AR$61</f>
        <v>0</v>
      </c>
      <c r="K45" s="558">
        <f ca="1">'5.BI_XA'!$AR$61</f>
        <v>0</v>
      </c>
      <c r="L45" s="558">
        <f ca="1">'6.T_HOA'!$AR$61</f>
        <v>0</v>
      </c>
      <c r="M45" s="558">
        <f ca="1">'7.T_SON'!$AR$61</f>
        <v>0</v>
      </c>
      <c r="N45" s="558">
        <f ca="1">'8.M_HUONG'!$AR$61</f>
        <v>0</v>
      </c>
      <c r="O45" s="558">
        <f ca="1">'9.M_DAN'!$AR$61</f>
        <v>0</v>
      </c>
      <c r="P45" s="558">
        <f ca="1">'10.M_KHUONG'!$AR$61</f>
        <v>0.05</v>
      </c>
      <c r="Q45" s="558">
        <f ca="1">'11.P_LUU'!$AR$61</f>
        <v>0</v>
      </c>
      <c r="R45" s="558">
        <f ca="1">'12.T_THANH'!$AR$61</f>
        <v>0</v>
      </c>
      <c r="S45" s="558">
        <f ca="1">'13.Y_THUAN'!$AR$61</f>
        <v>0.13</v>
      </c>
      <c r="T45" s="558">
        <f ca="1">'14.BA_XA'!$AR$61</f>
        <v>0</v>
      </c>
      <c r="U45" s="558">
        <f ca="1">'15.Y_LAM'!$AR$61</f>
        <v>0</v>
      </c>
      <c r="V45" s="558">
        <f ca="1">'16.Y_PHU'!$AR$61</f>
        <v>0</v>
      </c>
      <c r="W45" s="558">
        <f ca="1">'17.D_NINH'!$AR$61</f>
        <v>0.08</v>
      </c>
      <c r="X45" s="558">
        <f ca="1">'18.H_DUC'!$AR$61</f>
        <v>0</v>
      </c>
    </row>
    <row r="46" spans="1:24">
      <c r="A46" s="614" t="s">
        <v>444</v>
      </c>
      <c r="B46" s="615" t="s">
        <v>445</v>
      </c>
      <c r="C46" s="620" t="s">
        <v>342</v>
      </c>
      <c r="D46" s="558">
        <v>0</v>
      </c>
      <c r="E46" s="558">
        <f t="shared" si="7"/>
        <v>0</v>
      </c>
      <c r="F46" s="558">
        <f t="shared" si="8"/>
        <v>0</v>
      </c>
      <c r="G46" s="558">
        <f ca="1">'1.TT_TYEN'!$AS$61</f>
        <v>0</v>
      </c>
      <c r="H46" s="558">
        <f ca="1">'2.N_MUC'!$AS$61</f>
        <v>0</v>
      </c>
      <c r="I46" s="558">
        <f ca="1">'3.B_COC'!$AS$61</f>
        <v>0</v>
      </c>
      <c r="J46" s="558">
        <f ca="1">'4.T_LONG'!$AS$61</f>
        <v>0</v>
      </c>
      <c r="K46" s="558">
        <f ca="1">'5.BI_XA'!$AS$61</f>
        <v>0</v>
      </c>
      <c r="L46" s="558">
        <f ca="1">'6.T_HOA'!$AS$61</f>
        <v>0</v>
      </c>
      <c r="M46" s="558">
        <f ca="1">'7.T_SON'!$AS$61</f>
        <v>0</v>
      </c>
      <c r="N46" s="558">
        <f ca="1">'8.M_HUONG'!$AS$61</f>
        <v>0</v>
      </c>
      <c r="O46" s="558">
        <f ca="1">'9.M_DAN'!$AS$61</f>
        <v>0</v>
      </c>
      <c r="P46" s="558">
        <f ca="1">'10.M_KHUONG'!$AS$61</f>
        <v>0</v>
      </c>
      <c r="Q46" s="558">
        <f ca="1">'11.P_LUU'!$AS$61</f>
        <v>0</v>
      </c>
      <c r="R46" s="558">
        <f ca="1">'12.T_THANH'!$AS$61</f>
        <v>0</v>
      </c>
      <c r="S46" s="558">
        <f ca="1">'13.Y_THUAN'!$AS$61</f>
        <v>0</v>
      </c>
      <c r="T46" s="558">
        <f ca="1">'14.BA_XA'!$AS$61</f>
        <v>0</v>
      </c>
      <c r="U46" s="558">
        <f ca="1">'15.Y_LAM'!$AS$61</f>
        <v>0</v>
      </c>
      <c r="V46" s="558">
        <f ca="1">'16.Y_PHU'!$AS$61</f>
        <v>0</v>
      </c>
      <c r="W46" s="558">
        <f ca="1">'17.D_NINH'!$AS$61</f>
        <v>0</v>
      </c>
      <c r="X46" s="558">
        <f ca="1">'18.H_DUC'!$AS$61</f>
        <v>0</v>
      </c>
    </row>
    <row r="47" spans="1:24">
      <c r="A47" s="614" t="s">
        <v>446</v>
      </c>
      <c r="B47" s="615" t="s">
        <v>447</v>
      </c>
      <c r="C47" s="620" t="s">
        <v>343</v>
      </c>
      <c r="D47" s="558">
        <v>7.7</v>
      </c>
      <c r="E47" s="558">
        <f t="shared" si="7"/>
        <v>-0.41000000000000103</v>
      </c>
      <c r="F47" s="558">
        <f t="shared" si="8"/>
        <v>7.2899999999999991</v>
      </c>
      <c r="G47" s="558">
        <f ca="1">'1.TT_TYEN'!$AT$61</f>
        <v>2.62</v>
      </c>
      <c r="H47" s="558">
        <f ca="1">'2.N_MUC'!$AT$61</f>
        <v>0</v>
      </c>
      <c r="I47" s="558">
        <f ca="1">'3.B_COC'!$AT$61</f>
        <v>0</v>
      </c>
      <c r="J47" s="558">
        <f ca="1">'4.T_LONG'!$AT$61</f>
        <v>0.21000000000000002</v>
      </c>
      <c r="K47" s="558">
        <f ca="1">'5.BI_XA'!$AT$61</f>
        <v>1.6199999999999999</v>
      </c>
      <c r="L47" s="558">
        <f ca="1">'6.T_HOA'!$AT$61</f>
        <v>0.22</v>
      </c>
      <c r="M47" s="558">
        <f ca="1">'7.T_SON'!$AT$61</f>
        <v>0.5</v>
      </c>
      <c r="N47" s="558">
        <f ca="1">'8.M_HUONG'!$AT$61</f>
        <v>0.05</v>
      </c>
      <c r="O47" s="558">
        <f ca="1">'9.M_DAN'!$AT$61</f>
        <v>0.66</v>
      </c>
      <c r="P47" s="558">
        <f ca="1">'10.M_KHUONG'!$AT$61</f>
        <v>0</v>
      </c>
      <c r="Q47" s="558">
        <f ca="1">'11.P_LUU'!$AT$61</f>
        <v>0</v>
      </c>
      <c r="R47" s="558">
        <f ca="1">'12.T_THANH'!$AT$61</f>
        <v>0.22</v>
      </c>
      <c r="S47" s="558">
        <f ca="1">'13.Y_THUAN'!$AT$61</f>
        <v>0</v>
      </c>
      <c r="T47" s="558">
        <f ca="1">'14.BA_XA'!$AT$61</f>
        <v>1.08</v>
      </c>
      <c r="U47" s="558">
        <f ca="1">'15.Y_LAM'!$AT$61</f>
        <v>0.05</v>
      </c>
      <c r="V47" s="558">
        <f ca="1">'16.Y_PHU'!$AT$61</f>
        <v>0.06</v>
      </c>
      <c r="W47" s="558">
        <f ca="1">'17.D_NINH'!$AT$61</f>
        <v>0</v>
      </c>
      <c r="X47" s="558">
        <f ca="1">'18.H_DUC'!$AT$61</f>
        <v>0</v>
      </c>
    </row>
    <row r="48" spans="1:24">
      <c r="A48" s="614" t="s">
        <v>448</v>
      </c>
      <c r="B48" s="615" t="s">
        <v>1164</v>
      </c>
      <c r="C48" s="623" t="s">
        <v>344</v>
      </c>
      <c r="D48" s="558">
        <v>196.2</v>
      </c>
      <c r="E48" s="558">
        <f t="shared" si="7"/>
        <v>-5.5700000000000216</v>
      </c>
      <c r="F48" s="558">
        <f t="shared" si="8"/>
        <v>190.62999999999997</v>
      </c>
      <c r="G48" s="558">
        <f ca="1">'1.TT_TYEN'!$AU$61</f>
        <v>11.24</v>
      </c>
      <c r="H48" s="558">
        <f ca="1">'2.N_MUC'!$AU$61</f>
        <v>11.94</v>
      </c>
      <c r="I48" s="558">
        <f ca="1">'3.B_COC'!$AU$61</f>
        <v>3.4800000000000004</v>
      </c>
      <c r="J48" s="558">
        <f ca="1">'4.T_LONG'!$AU$61</f>
        <v>11.629999999999999</v>
      </c>
      <c r="K48" s="558">
        <f ca="1">'5.BI_XA'!$AU$61</f>
        <v>8</v>
      </c>
      <c r="L48" s="558">
        <f ca="1">'6.T_HOA'!$AU$61</f>
        <v>11.87</v>
      </c>
      <c r="M48" s="558">
        <f ca="1">'7.T_SON'!$AU$61</f>
        <v>22.56</v>
      </c>
      <c r="N48" s="558">
        <f ca="1">'8.M_HUONG'!$AU$61</f>
        <v>7.3199999999999994</v>
      </c>
      <c r="O48" s="558">
        <f ca="1">'9.M_DAN'!$AU$61</f>
        <v>4.88</v>
      </c>
      <c r="P48" s="558">
        <f ca="1">'10.M_KHUONG'!$AU$61</f>
        <v>6.22</v>
      </c>
      <c r="Q48" s="558">
        <f ca="1">'11.P_LUU'!$AU$61</f>
        <v>16.509999999999998</v>
      </c>
      <c r="R48" s="558">
        <f ca="1">'12.T_THANH'!$AU$61</f>
        <v>26.05</v>
      </c>
      <c r="S48" s="558">
        <f ca="1">'13.Y_THUAN'!$AU$61</f>
        <v>2.6500000000000004</v>
      </c>
      <c r="T48" s="558">
        <f ca="1">'14.BA_XA'!$AU$61</f>
        <v>3.41</v>
      </c>
      <c r="U48" s="558">
        <f ca="1">'15.Y_LAM'!$AU$61</f>
        <v>5.8800000000000008</v>
      </c>
      <c r="V48" s="558">
        <f ca="1">'16.Y_PHU'!$AU$61</f>
        <v>16.16</v>
      </c>
      <c r="W48" s="558">
        <f ca="1">'17.D_NINH'!$AU$61</f>
        <v>12.54</v>
      </c>
      <c r="X48" s="558">
        <f ca="1">'18.H_DUC'!$AU$61</f>
        <v>8.2899999999999991</v>
      </c>
    </row>
    <row r="49" spans="1:24">
      <c r="A49" s="614" t="s">
        <v>450</v>
      </c>
      <c r="B49" s="615" t="s">
        <v>1165</v>
      </c>
      <c r="C49" s="620" t="s">
        <v>345</v>
      </c>
      <c r="D49" s="558">
        <v>47.3</v>
      </c>
      <c r="E49" s="558">
        <f t="shared" si="7"/>
        <v>107.31000000000004</v>
      </c>
      <c r="F49" s="558">
        <f t="shared" si="8"/>
        <v>154.61000000000004</v>
      </c>
      <c r="G49" s="558">
        <f ca="1">'1.TT_TYEN'!$AV$61</f>
        <v>0</v>
      </c>
      <c r="H49" s="558">
        <f ca="1">'2.N_MUC'!$AV$61</f>
        <v>0</v>
      </c>
      <c r="I49" s="558">
        <f ca="1">'3.B_COC'!$AV$61</f>
        <v>0</v>
      </c>
      <c r="J49" s="558">
        <f ca="1">'4.T_LONG'!$AV$61</f>
        <v>123.18</v>
      </c>
      <c r="K49" s="558">
        <f ca="1">'5.BI_XA'!$AV$61</f>
        <v>1.37</v>
      </c>
      <c r="L49" s="558">
        <f ca="1">'6.T_HOA'!$AV$61</f>
        <v>0</v>
      </c>
      <c r="M49" s="558">
        <f ca="1">'7.T_SON'!$AV$61</f>
        <v>18.77</v>
      </c>
      <c r="N49" s="558">
        <f ca="1">'8.M_HUONG'!$AV$61</f>
        <v>0</v>
      </c>
      <c r="O49" s="558">
        <f ca="1">'9.M_DAN'!$AV$61</f>
        <v>0</v>
      </c>
      <c r="P49" s="558">
        <f ca="1">'10.M_KHUONG'!$AV$61</f>
        <v>0</v>
      </c>
      <c r="Q49" s="558">
        <f ca="1">'11.P_LUU'!$AV$61</f>
        <v>0</v>
      </c>
      <c r="R49" s="558">
        <f ca="1">'12.T_THANH'!$AV$61</f>
        <v>0</v>
      </c>
      <c r="S49" s="558">
        <f ca="1">'13.Y_THUAN'!$AV$61</f>
        <v>0</v>
      </c>
      <c r="T49" s="558">
        <f ca="1">'14.BA_XA'!$AV$61</f>
        <v>0.24</v>
      </c>
      <c r="U49" s="558">
        <f ca="1">'15.Y_LAM'!$AV$61</f>
        <v>1</v>
      </c>
      <c r="V49" s="558">
        <f ca="1">'16.Y_PHU'!$AV$61</f>
        <v>6.05</v>
      </c>
      <c r="W49" s="558">
        <f ca="1">'17.D_NINH'!$AV$61</f>
        <v>4</v>
      </c>
      <c r="X49" s="558">
        <f ca="1">'18.H_DUC'!$AV$61</f>
        <v>0</v>
      </c>
    </row>
    <row r="50" spans="1:24">
      <c r="A50" s="614" t="s">
        <v>452</v>
      </c>
      <c r="B50" s="615" t="s">
        <v>453</v>
      </c>
      <c r="C50" s="620" t="s">
        <v>346</v>
      </c>
      <c r="D50" s="558">
        <v>4</v>
      </c>
      <c r="E50" s="558">
        <f t="shared" si="7"/>
        <v>-4</v>
      </c>
      <c r="F50" s="558">
        <f t="shared" si="8"/>
        <v>0</v>
      </c>
      <c r="G50" s="558">
        <f ca="1">'1.TT_TYEN'!$AW$61</f>
        <v>0</v>
      </c>
      <c r="H50" s="558">
        <f ca="1">'2.N_MUC'!$AW$61</f>
        <v>0</v>
      </c>
      <c r="I50" s="558">
        <f ca="1">'3.B_COC'!$AW$61</f>
        <v>0</v>
      </c>
      <c r="J50" s="558">
        <f ca="1">'4.T_LONG'!$AW$61</f>
        <v>0</v>
      </c>
      <c r="K50" s="558">
        <f ca="1">'5.BI_XA'!$AW$61</f>
        <v>0</v>
      </c>
      <c r="L50" s="558">
        <f ca="1">'6.T_HOA'!$AW$61</f>
        <v>0</v>
      </c>
      <c r="M50" s="558">
        <f ca="1">'7.T_SON'!$AW$61</f>
        <v>0</v>
      </c>
      <c r="N50" s="558">
        <f ca="1">'8.M_HUONG'!$AW$61</f>
        <v>0</v>
      </c>
      <c r="O50" s="558">
        <f ca="1">'9.M_DAN'!$AW$61</f>
        <v>0</v>
      </c>
      <c r="P50" s="558">
        <f ca="1">'10.M_KHUONG'!$AW$61</f>
        <v>0</v>
      </c>
      <c r="Q50" s="558">
        <f ca="1">'11.P_LUU'!$AW$61</f>
        <v>0</v>
      </c>
      <c r="R50" s="558">
        <f ca="1">'12.T_THANH'!$AW$61</f>
        <v>0</v>
      </c>
      <c r="S50" s="558">
        <f ca="1">'13.Y_THUAN'!$AW$61</f>
        <v>0</v>
      </c>
      <c r="T50" s="558">
        <f ca="1">'14.BA_XA'!$AW$61</f>
        <v>0</v>
      </c>
      <c r="U50" s="558">
        <f ca="1">'15.Y_LAM'!$AW$61</f>
        <v>0</v>
      </c>
      <c r="V50" s="558">
        <f ca="1">'16.Y_PHU'!$AW$61</f>
        <v>0</v>
      </c>
      <c r="W50" s="558">
        <f ca="1">'17.D_NINH'!$AW$61</f>
        <v>0</v>
      </c>
      <c r="X50" s="558">
        <f ca="1">'18.H_DUC'!$AW$61</f>
        <v>0</v>
      </c>
    </row>
    <row r="51" spans="1:24">
      <c r="A51" s="614" t="s">
        <v>454</v>
      </c>
      <c r="B51" s="615" t="s">
        <v>455</v>
      </c>
      <c r="C51" s="620" t="s">
        <v>347</v>
      </c>
      <c r="D51" s="558">
        <v>4</v>
      </c>
      <c r="E51" s="558">
        <f t="shared" si="7"/>
        <v>4.08</v>
      </c>
      <c r="F51" s="558">
        <f t="shared" si="8"/>
        <v>8.08</v>
      </c>
      <c r="G51" s="558">
        <f ca="1">'1.TT_TYEN'!$AX$61</f>
        <v>5.38</v>
      </c>
      <c r="H51" s="558">
        <f ca="1">'2.N_MUC'!$AX$61</f>
        <v>0.7</v>
      </c>
      <c r="I51" s="558">
        <f ca="1">'3.B_COC'!$AX$61</f>
        <v>0</v>
      </c>
      <c r="J51" s="558">
        <f ca="1">'4.T_LONG'!$AX$61</f>
        <v>0</v>
      </c>
      <c r="K51" s="558">
        <f ca="1">'5.BI_XA'!$AX$61</f>
        <v>0</v>
      </c>
      <c r="L51" s="558">
        <f ca="1">'6.T_HOA'!$AX$61</f>
        <v>0</v>
      </c>
      <c r="M51" s="558">
        <f ca="1">'7.T_SON'!$AX$61</f>
        <v>1</v>
      </c>
      <c r="N51" s="558">
        <f ca="1">'8.M_HUONG'!$AX$61</f>
        <v>0</v>
      </c>
      <c r="O51" s="558">
        <f ca="1">'9.M_DAN'!$AX$61</f>
        <v>0</v>
      </c>
      <c r="P51" s="558">
        <f ca="1">'10.M_KHUONG'!$AX$61</f>
        <v>0</v>
      </c>
      <c r="Q51" s="558">
        <f ca="1">'11.P_LUU'!$AX$61</f>
        <v>1</v>
      </c>
      <c r="R51" s="558">
        <f ca="1">'12.T_THANH'!$AX$61</f>
        <v>0</v>
      </c>
      <c r="S51" s="558">
        <f ca="1">'13.Y_THUAN'!$AX$61</f>
        <v>0</v>
      </c>
      <c r="T51" s="558">
        <f ca="1">'14.BA_XA'!$AX$61</f>
        <v>0</v>
      </c>
      <c r="U51" s="558">
        <f ca="1">'15.Y_LAM'!$AX$61</f>
        <v>0</v>
      </c>
      <c r="V51" s="558">
        <f ca="1">'16.Y_PHU'!$AX$61</f>
        <v>0</v>
      </c>
      <c r="W51" s="558">
        <f ca="1">'17.D_NINH'!$AX$61</f>
        <v>0</v>
      </c>
      <c r="X51" s="558">
        <f ca="1">'18.H_DUC'!$AX$61</f>
        <v>0</v>
      </c>
    </row>
    <row r="52" spans="1:24">
      <c r="A52" s="614" t="s">
        <v>456</v>
      </c>
      <c r="B52" s="615" t="s">
        <v>457</v>
      </c>
      <c r="C52" s="623" t="s">
        <v>348</v>
      </c>
      <c r="D52" s="558">
        <v>1.7</v>
      </c>
      <c r="E52" s="558">
        <f t="shared" si="7"/>
        <v>-6.0000000000000053E-2</v>
      </c>
      <c r="F52" s="558">
        <f t="shared" si="8"/>
        <v>1.64</v>
      </c>
      <c r="G52" s="558">
        <f ca="1">'1.TT_TYEN'!$AY$61</f>
        <v>1.24</v>
      </c>
      <c r="H52" s="558">
        <f ca="1">'2.N_MUC'!$AY$61</f>
        <v>0</v>
      </c>
      <c r="I52" s="558">
        <f ca="1">'3.B_COC'!$AY$61</f>
        <v>0</v>
      </c>
      <c r="J52" s="558">
        <f ca="1">'4.T_LONG'!$AY$61</f>
        <v>0</v>
      </c>
      <c r="K52" s="558">
        <f ca="1">'5.BI_XA'!$AY$61</f>
        <v>0.02</v>
      </c>
      <c r="L52" s="558">
        <f ca="1">'6.T_HOA'!$AY$61</f>
        <v>0.19</v>
      </c>
      <c r="M52" s="558">
        <f ca="1">'7.T_SON'!$AY$61</f>
        <v>0</v>
      </c>
      <c r="N52" s="558">
        <f ca="1">'8.M_HUONG'!$AY$61</f>
        <v>0</v>
      </c>
      <c r="O52" s="558">
        <f ca="1">'9.M_DAN'!$AY$61</f>
        <v>0</v>
      </c>
      <c r="P52" s="558">
        <f ca="1">'10.M_KHUONG'!$AY$61</f>
        <v>0</v>
      </c>
      <c r="Q52" s="558">
        <f ca="1">'11.P_LUU'!$AY$61</f>
        <v>0</v>
      </c>
      <c r="R52" s="558">
        <f ca="1">'12.T_THANH'!$AY$61</f>
        <v>0</v>
      </c>
      <c r="S52" s="558">
        <f ca="1">'13.Y_THUAN'!$AY$61</f>
        <v>0</v>
      </c>
      <c r="T52" s="558">
        <f ca="1">'14.BA_XA'!$AY$61</f>
        <v>0.04</v>
      </c>
      <c r="U52" s="558">
        <f ca="1">'15.Y_LAM'!$AY$61</f>
        <v>0</v>
      </c>
      <c r="V52" s="558">
        <f ca="1">'16.Y_PHU'!$AY$61</f>
        <v>0.15</v>
      </c>
      <c r="W52" s="558">
        <f ca="1">'17.D_NINH'!$AY$61</f>
        <v>0</v>
      </c>
      <c r="X52" s="558">
        <f ca="1">'18.H_DUC'!$AY$61</f>
        <v>0</v>
      </c>
    </row>
    <row r="53" spans="1:24">
      <c r="A53" s="614" t="s">
        <v>458</v>
      </c>
      <c r="B53" s="621" t="s">
        <v>459</v>
      </c>
      <c r="C53" s="625" t="s">
        <v>349</v>
      </c>
      <c r="D53" s="558">
        <v>1552.4</v>
      </c>
      <c r="E53" s="558">
        <f t="shared" si="7"/>
        <v>-3.0399999999999636</v>
      </c>
      <c r="F53" s="558">
        <f t="shared" si="8"/>
        <v>1549.3600000000001</v>
      </c>
      <c r="G53" s="558">
        <f ca="1">'1.TT_TYEN'!$AZ$61</f>
        <v>65.58</v>
      </c>
      <c r="H53" s="558">
        <f ca="1">'2.N_MUC'!$AZ$61</f>
        <v>22.01</v>
      </c>
      <c r="I53" s="558">
        <f ca="1">'3.B_COC'!$AZ$61</f>
        <v>33.840000000000003</v>
      </c>
      <c r="J53" s="558">
        <f ca="1">'4.T_LONG'!$AZ$61</f>
        <v>37.49</v>
      </c>
      <c r="K53" s="558">
        <f ca="1">'5.BI_XA'!$AZ$61</f>
        <v>90.78</v>
      </c>
      <c r="L53" s="558">
        <f ca="1">'6.T_HOA'!$AZ$61</f>
        <v>118.47</v>
      </c>
      <c r="M53" s="558">
        <f ca="1">'7.T_SON'!$AZ$61</f>
        <v>136.47999999999999</v>
      </c>
      <c r="N53" s="558">
        <f ca="1">'8.M_HUONG'!$AZ$61</f>
        <v>58.24</v>
      </c>
      <c r="O53" s="558">
        <f ca="1">'9.M_DAN'!$AZ$61</f>
        <v>77.91</v>
      </c>
      <c r="P53" s="558">
        <f ca="1">'10.M_KHUONG'!$AZ$61</f>
        <v>64.790000000000006</v>
      </c>
      <c r="Q53" s="558">
        <f ca="1">'11.P_LUU'!$AZ$61</f>
        <v>95.78</v>
      </c>
      <c r="R53" s="558">
        <f ca="1">'12.T_THANH'!$AZ$61</f>
        <v>147.66</v>
      </c>
      <c r="S53" s="558">
        <f ca="1">'13.Y_THUAN'!$AZ$61</f>
        <v>77.45</v>
      </c>
      <c r="T53" s="558">
        <f ca="1">'14.BA_XA'!$AZ$61</f>
        <v>84.160000000000011</v>
      </c>
      <c r="U53" s="558">
        <f ca="1">'15.Y_LAM'!$AZ$61</f>
        <v>125.89</v>
      </c>
      <c r="V53" s="558">
        <f ca="1">'16.Y_PHU'!$AZ$61</f>
        <v>203.25</v>
      </c>
      <c r="W53" s="558">
        <f ca="1">'17.D_NINH'!$AZ$61</f>
        <v>57.18</v>
      </c>
      <c r="X53" s="558">
        <f ca="1">'18.H_DUC'!$AZ$61</f>
        <v>52.4</v>
      </c>
    </row>
    <row r="54" spans="1:24">
      <c r="A54" s="614" t="s">
        <v>460</v>
      </c>
      <c r="B54" s="621" t="s">
        <v>461</v>
      </c>
      <c r="C54" s="623" t="s">
        <v>350</v>
      </c>
      <c r="D54" s="558">
        <v>0</v>
      </c>
      <c r="E54" s="558">
        <f t="shared" si="7"/>
        <v>0</v>
      </c>
      <c r="F54" s="558">
        <f t="shared" si="8"/>
        <v>0</v>
      </c>
      <c r="G54" s="558">
        <f ca="1">'1.TT_TYEN'!$BA$61</f>
        <v>0</v>
      </c>
      <c r="H54" s="558">
        <f ca="1">'2.N_MUC'!$BA$61</f>
        <v>0</v>
      </c>
      <c r="I54" s="558">
        <f ca="1">'3.B_COC'!$BA$61</f>
        <v>0</v>
      </c>
      <c r="J54" s="558">
        <f ca="1">'4.T_LONG'!$BA$61</f>
        <v>0</v>
      </c>
      <c r="K54" s="558">
        <f ca="1">'5.BI_XA'!$BA$61</f>
        <v>0</v>
      </c>
      <c r="L54" s="558">
        <f ca="1">'6.T_HOA'!$BA$61</f>
        <v>0</v>
      </c>
      <c r="M54" s="558">
        <f ca="1">'7.T_SON'!$BA$61</f>
        <v>0</v>
      </c>
      <c r="N54" s="558">
        <f ca="1">'8.M_HUONG'!$BA$61</f>
        <v>0</v>
      </c>
      <c r="O54" s="558">
        <f ca="1">'9.M_DAN'!$BA$61</f>
        <v>0</v>
      </c>
      <c r="P54" s="558">
        <f ca="1">'10.M_KHUONG'!$BA$61</f>
        <v>0</v>
      </c>
      <c r="Q54" s="558">
        <f ca="1">'11.P_LUU'!$BA$61</f>
        <v>0</v>
      </c>
      <c r="R54" s="558">
        <f ca="1">'12.T_THANH'!$BA$61</f>
        <v>0</v>
      </c>
      <c r="S54" s="558">
        <f ca="1">'13.Y_THUAN'!$BA$61</f>
        <v>0</v>
      </c>
      <c r="T54" s="558">
        <f ca="1">'14.BA_XA'!$BA$61</f>
        <v>0</v>
      </c>
      <c r="U54" s="558">
        <f ca="1">'15.Y_LAM'!$BA$61</f>
        <v>0</v>
      </c>
      <c r="V54" s="558">
        <f ca="1">'16.Y_PHU'!$BA$61</f>
        <v>0</v>
      </c>
      <c r="W54" s="558">
        <f ca="1">'17.D_NINH'!$BA$61</f>
        <v>0</v>
      </c>
      <c r="X54" s="558">
        <f ca="1">'18.H_DUC'!$BA$61</f>
        <v>0</v>
      </c>
    </row>
    <row r="55" spans="1:24">
      <c r="A55" s="614" t="s">
        <v>462</v>
      </c>
      <c r="B55" s="615" t="s">
        <v>463</v>
      </c>
      <c r="C55" s="620" t="s">
        <v>351</v>
      </c>
      <c r="D55" s="558">
        <v>0</v>
      </c>
      <c r="E55" s="558">
        <f t="shared" si="7"/>
        <v>0</v>
      </c>
      <c r="F55" s="558">
        <f t="shared" si="8"/>
        <v>0</v>
      </c>
      <c r="G55" s="558">
        <f ca="1">'1.TT_TYEN'!$BB$61</f>
        <v>0</v>
      </c>
      <c r="H55" s="558">
        <f ca="1">'2.N_MUC'!$BB$61</f>
        <v>0</v>
      </c>
      <c r="I55" s="558">
        <f ca="1">'3.B_COC'!$BB$61</f>
        <v>0</v>
      </c>
      <c r="J55" s="558">
        <f ca="1">'4.T_LONG'!$BB$61</f>
        <v>0</v>
      </c>
      <c r="K55" s="558">
        <f ca="1">'5.BI_XA'!$BB$61</f>
        <v>0</v>
      </c>
      <c r="L55" s="558">
        <f ca="1">'6.T_HOA'!$BB$61</f>
        <v>0</v>
      </c>
      <c r="M55" s="558">
        <f ca="1">'7.T_SON'!$BB$61</f>
        <v>0</v>
      </c>
      <c r="N55" s="558">
        <f ca="1">'8.M_HUONG'!$BB$61</f>
        <v>0</v>
      </c>
      <c r="O55" s="558">
        <f ca="1">'9.M_DAN'!$BB$61</f>
        <v>0</v>
      </c>
      <c r="P55" s="558">
        <f ca="1">'10.M_KHUONG'!$BB$61</f>
        <v>0</v>
      </c>
      <c r="Q55" s="558">
        <f ca="1">'11.P_LUU'!$BB$61</f>
        <v>0</v>
      </c>
      <c r="R55" s="558">
        <f ca="1">'12.T_THANH'!$BB$61</f>
        <v>0</v>
      </c>
      <c r="S55" s="558">
        <f ca="1">'13.Y_THUAN'!$BB$61</f>
        <v>0</v>
      </c>
      <c r="T55" s="558">
        <f ca="1">'14.BA_XA'!$BB$61</f>
        <v>0</v>
      </c>
      <c r="U55" s="558">
        <f ca="1">'15.Y_LAM'!$BB$61</f>
        <v>0</v>
      </c>
      <c r="V55" s="558">
        <f ca="1">'16.Y_PHU'!$BB$61</f>
        <v>0</v>
      </c>
      <c r="W55" s="558">
        <f ca="1">'17.D_NINH'!$BB$61</f>
        <v>0</v>
      </c>
      <c r="X55" s="558">
        <f ca="1">'18.H_DUC'!$BB$61</f>
        <v>0</v>
      </c>
    </row>
    <row r="56" spans="1:24" s="555" customFormat="1">
      <c r="A56" s="611">
        <v>3</v>
      </c>
      <c r="B56" s="626" t="s">
        <v>484</v>
      </c>
      <c r="C56" s="627" t="s">
        <v>352</v>
      </c>
      <c r="D56" s="301">
        <v>354.8</v>
      </c>
      <c r="E56" s="301">
        <f t="shared" si="7"/>
        <v>43.840000000000032</v>
      </c>
      <c r="F56" s="301">
        <f t="shared" si="8"/>
        <v>398.64000000000004</v>
      </c>
      <c r="G56" s="558">
        <f ca="1">'1.TT_TYEN'!$BC$61</f>
        <v>10.55</v>
      </c>
      <c r="H56" s="558">
        <f ca="1">'2.N_MUC'!$BC$61</f>
        <v>2.29</v>
      </c>
      <c r="I56" s="558">
        <f ca="1">'3.B_COC'!$BC$61</f>
        <v>1.86</v>
      </c>
      <c r="J56" s="558">
        <f ca="1">'4.T_LONG'!$BC$61</f>
        <v>0</v>
      </c>
      <c r="K56" s="558">
        <f ca="1">'5.BI_XA'!$BC$61</f>
        <v>6.04</v>
      </c>
      <c r="L56" s="558">
        <f ca="1">'6.T_HOA'!$BC$61</f>
        <v>32.130000000000003</v>
      </c>
      <c r="M56" s="558">
        <f ca="1">'7.T_SON'!$BC$61</f>
        <v>0</v>
      </c>
      <c r="N56" s="558">
        <f ca="1">'8.M_HUONG'!$BC$61</f>
        <v>0</v>
      </c>
      <c r="O56" s="558">
        <f ca="1">'9.M_DAN'!$BC$61</f>
        <v>9.7099999999999991</v>
      </c>
      <c r="P56" s="558">
        <f ca="1">'10.M_KHUONG'!$BC$61</f>
        <v>43.78</v>
      </c>
      <c r="Q56" s="558">
        <f ca="1">'11.P_LUU'!$BC$61</f>
        <v>0</v>
      </c>
      <c r="R56" s="558">
        <f ca="1">'12.T_THANH'!$BC$61</f>
        <v>58.94</v>
      </c>
      <c r="S56" s="558">
        <f ca="1">'13.Y_THUAN'!$BC$61</f>
        <v>12.78</v>
      </c>
      <c r="T56" s="558">
        <f ca="1">'14.BA_XA'!$BC$61</f>
        <v>6.8</v>
      </c>
      <c r="U56" s="558">
        <f ca="1">'15.Y_LAM'!$BC$61</f>
        <v>0</v>
      </c>
      <c r="V56" s="558">
        <f ca="1">'16.Y_PHU'!$BC$61</f>
        <v>147.44</v>
      </c>
      <c r="W56" s="558">
        <f ca="1">'17.D_NINH'!$BC$61</f>
        <v>0</v>
      </c>
      <c r="X56" s="558">
        <f ca="1">'18.H_DUC'!$BC$61</f>
        <v>66.320000000000007</v>
      </c>
    </row>
    <row r="57" spans="1:24" s="555" customFormat="1">
      <c r="A57" s="611">
        <v>4</v>
      </c>
      <c r="B57" s="612" t="s">
        <v>485</v>
      </c>
      <c r="C57" s="613" t="s">
        <v>486</v>
      </c>
      <c r="D57" s="628"/>
      <c r="E57" s="628"/>
      <c r="F57" s="301">
        <f t="shared" si="8"/>
        <v>0</v>
      </c>
      <c r="G57" s="558"/>
      <c r="H57" s="558"/>
      <c r="I57" s="558"/>
      <c r="J57" s="558"/>
      <c r="K57" s="558"/>
      <c r="L57" s="558"/>
      <c r="M57" s="558"/>
      <c r="N57" s="558"/>
      <c r="O57" s="558"/>
      <c r="P57" s="558"/>
      <c r="Q57" s="558"/>
      <c r="R57" s="558"/>
      <c r="S57" s="558"/>
      <c r="T57" s="558"/>
      <c r="U57" s="558"/>
      <c r="V57" s="558"/>
      <c r="W57" s="558"/>
      <c r="X57" s="629"/>
    </row>
    <row r="58" spans="1:24" s="555" customFormat="1">
      <c r="A58" s="611">
        <v>5</v>
      </c>
      <c r="B58" s="611" t="s">
        <v>487</v>
      </c>
      <c r="C58" s="627" t="s">
        <v>488</v>
      </c>
      <c r="D58" s="630"/>
      <c r="E58" s="630"/>
      <c r="F58" s="301">
        <f t="shared" si="8"/>
        <v>0</v>
      </c>
      <c r="G58" s="558"/>
      <c r="H58" s="558"/>
      <c r="I58" s="558"/>
      <c r="J58" s="558"/>
      <c r="K58" s="558"/>
      <c r="L58" s="558"/>
      <c r="M58" s="558"/>
      <c r="N58" s="558"/>
      <c r="O58" s="558"/>
      <c r="P58" s="558"/>
      <c r="Q58" s="558"/>
      <c r="R58" s="558"/>
      <c r="S58" s="558"/>
      <c r="T58" s="558"/>
      <c r="U58" s="558"/>
      <c r="V58" s="558"/>
      <c r="W58" s="558"/>
      <c r="X58" s="629"/>
    </row>
    <row r="59" spans="1:24" s="556" customFormat="1">
      <c r="A59" s="611">
        <v>6</v>
      </c>
      <c r="B59" s="611" t="s">
        <v>489</v>
      </c>
      <c r="C59" s="627" t="s">
        <v>490</v>
      </c>
      <c r="D59" s="630"/>
      <c r="E59" s="630"/>
      <c r="F59" s="301">
        <f t="shared" si="8"/>
        <v>3622.4100000000003</v>
      </c>
      <c r="G59" s="558">
        <f>G7</f>
        <v>3277.4100000000003</v>
      </c>
      <c r="H59" s="558"/>
      <c r="I59" s="558"/>
      <c r="J59" s="558"/>
      <c r="K59" s="558"/>
      <c r="L59" s="558"/>
      <c r="M59" s="558"/>
      <c r="N59" s="558"/>
      <c r="O59" s="558"/>
      <c r="P59" s="558"/>
      <c r="Q59" s="558"/>
      <c r="R59" s="558">
        <v>345</v>
      </c>
      <c r="S59" s="558"/>
      <c r="T59" s="301"/>
      <c r="U59" s="301"/>
      <c r="V59" s="301"/>
      <c r="W59" s="301"/>
      <c r="X59" s="631"/>
    </row>
    <row r="60" spans="1:24" ht="22.15" customHeight="1">
      <c r="A60" s="330" t="s">
        <v>499</v>
      </c>
      <c r="B60" s="611" t="s">
        <v>1397</v>
      </c>
      <c r="C60" s="286"/>
      <c r="D60" s="630"/>
      <c r="E60" s="630"/>
      <c r="F60" s="632"/>
      <c r="G60" s="633"/>
      <c r="H60" s="633"/>
      <c r="I60" s="633"/>
      <c r="J60" s="633"/>
      <c r="K60" s="633"/>
      <c r="L60" s="633"/>
      <c r="M60" s="633"/>
      <c r="N60" s="633"/>
      <c r="O60" s="633"/>
      <c r="P60" s="633"/>
      <c r="Q60" s="633"/>
      <c r="R60" s="633"/>
      <c r="S60" s="634"/>
      <c r="T60" s="634"/>
      <c r="U60" s="634"/>
      <c r="V60" s="634"/>
      <c r="W60" s="634"/>
      <c r="X60" s="634"/>
    </row>
    <row r="61" spans="1:24" ht="16.149999999999999" customHeight="1">
      <c r="A61" s="330">
        <v>1</v>
      </c>
      <c r="B61" s="611" t="s">
        <v>167</v>
      </c>
      <c r="C61" s="627" t="s">
        <v>1398</v>
      </c>
      <c r="D61" s="630"/>
      <c r="E61" s="630"/>
      <c r="F61" s="635">
        <f>SUM(G61:X61)</f>
        <v>3024.8699999999994</v>
      </c>
      <c r="G61" s="636">
        <f>G10</f>
        <v>115.35</v>
      </c>
      <c r="H61" s="636">
        <f>H10</f>
        <v>148.54</v>
      </c>
      <c r="I61" s="636">
        <f t="shared" ref="I61:X61" si="9">I10</f>
        <v>114.41999999999999</v>
      </c>
      <c r="J61" s="636">
        <f t="shared" si="9"/>
        <v>201.07</v>
      </c>
      <c r="K61" s="636">
        <f t="shared" si="9"/>
        <v>139.58000000000001</v>
      </c>
      <c r="L61" s="636">
        <f t="shared" si="9"/>
        <v>139.60999999999999</v>
      </c>
      <c r="M61" s="636">
        <f t="shared" si="9"/>
        <v>249.92000000000002</v>
      </c>
      <c r="N61" s="636">
        <f t="shared" si="9"/>
        <v>362.65000000000003</v>
      </c>
      <c r="O61" s="636">
        <f t="shared" si="9"/>
        <v>119.07</v>
      </c>
      <c r="P61" s="636">
        <f t="shared" si="9"/>
        <v>74.559999999999988</v>
      </c>
      <c r="Q61" s="636">
        <f t="shared" si="9"/>
        <v>287.27</v>
      </c>
      <c r="R61" s="636">
        <f t="shared" si="9"/>
        <v>192.19</v>
      </c>
      <c r="S61" s="636">
        <f t="shared" si="9"/>
        <v>104.44</v>
      </c>
      <c r="T61" s="636">
        <f t="shared" si="9"/>
        <v>87.54</v>
      </c>
      <c r="U61" s="636">
        <f t="shared" si="9"/>
        <v>82.740000000000009</v>
      </c>
      <c r="V61" s="636">
        <f t="shared" si="9"/>
        <v>163.22</v>
      </c>
      <c r="W61" s="636">
        <f t="shared" si="9"/>
        <v>168.79</v>
      </c>
      <c r="X61" s="636">
        <f t="shared" si="9"/>
        <v>273.90999999999997</v>
      </c>
    </row>
    <row r="62" spans="1:24">
      <c r="A62" s="330">
        <v>2</v>
      </c>
      <c r="B62" s="612" t="s">
        <v>168</v>
      </c>
      <c r="C62" s="627" t="s">
        <v>1399</v>
      </c>
      <c r="D62" s="630"/>
      <c r="E62" s="630"/>
      <c r="F62" s="635">
        <f t="shared" ref="F62:F68" si="10">SUM(G62:X62)</f>
        <v>2180</v>
      </c>
      <c r="G62" s="637">
        <v>58.5</v>
      </c>
      <c r="H62" s="637">
        <v>25.5</v>
      </c>
      <c r="I62" s="637">
        <v>12.9</v>
      </c>
      <c r="J62" s="637">
        <f>162.4+30</f>
        <v>192.4</v>
      </c>
      <c r="K62" s="637">
        <v>50.6</v>
      </c>
      <c r="L62" s="637">
        <v>233.6</v>
      </c>
      <c r="M62" s="637">
        <v>142.4</v>
      </c>
      <c r="N62" s="637">
        <v>15.5</v>
      </c>
      <c r="O62" s="637">
        <v>57.4</v>
      </c>
      <c r="P62" s="637">
        <v>52.9</v>
      </c>
      <c r="Q62" s="637">
        <v>48</v>
      </c>
      <c r="R62" s="637">
        <v>159</v>
      </c>
      <c r="S62" s="637">
        <v>345.3</v>
      </c>
      <c r="T62" s="637">
        <v>130.80000000000001</v>
      </c>
      <c r="U62" s="637">
        <v>11.5</v>
      </c>
      <c r="V62" s="637">
        <v>213</v>
      </c>
      <c r="W62" s="637">
        <v>234.2</v>
      </c>
      <c r="X62" s="637">
        <v>196.5</v>
      </c>
    </row>
    <row r="63" spans="1:24">
      <c r="A63" s="330">
        <v>3</v>
      </c>
      <c r="B63" s="611" t="s">
        <v>169</v>
      </c>
      <c r="C63" s="627" t="s">
        <v>1400</v>
      </c>
      <c r="D63" s="630"/>
      <c r="E63" s="630"/>
      <c r="F63" s="635">
        <f t="shared" si="10"/>
        <v>8788.25</v>
      </c>
      <c r="G63" s="638">
        <f t="shared" ref="G63:H65" si="11">G13</f>
        <v>0</v>
      </c>
      <c r="H63" s="638">
        <f t="shared" si="11"/>
        <v>0</v>
      </c>
      <c r="I63" s="638">
        <f t="shared" ref="I63:X63" si="12">I13</f>
        <v>48.74</v>
      </c>
      <c r="J63" s="638">
        <f t="shared" si="12"/>
        <v>298.16000000000003</v>
      </c>
      <c r="K63" s="638">
        <f t="shared" si="12"/>
        <v>160.27000000000001</v>
      </c>
      <c r="L63" s="638">
        <f t="shared" si="12"/>
        <v>0</v>
      </c>
      <c r="M63" s="638">
        <f t="shared" si="12"/>
        <v>0</v>
      </c>
      <c r="N63" s="638">
        <f t="shared" si="12"/>
        <v>1479.4</v>
      </c>
      <c r="O63" s="638">
        <f t="shared" si="12"/>
        <v>514.30999999999995</v>
      </c>
      <c r="P63" s="638">
        <f t="shared" si="12"/>
        <v>598.01</v>
      </c>
      <c r="Q63" s="638">
        <f t="shared" si="12"/>
        <v>987.5</v>
      </c>
      <c r="R63" s="638">
        <f t="shared" si="12"/>
        <v>0</v>
      </c>
      <c r="S63" s="638">
        <f t="shared" si="12"/>
        <v>0</v>
      </c>
      <c r="T63" s="638">
        <f t="shared" si="12"/>
        <v>0</v>
      </c>
      <c r="U63" s="638">
        <f t="shared" si="12"/>
        <v>3098.94</v>
      </c>
      <c r="V63" s="638">
        <f t="shared" si="12"/>
        <v>1095.6299999999999</v>
      </c>
      <c r="W63" s="638">
        <f t="shared" si="12"/>
        <v>0</v>
      </c>
      <c r="X63" s="638">
        <f t="shared" si="12"/>
        <v>507.29</v>
      </c>
    </row>
    <row r="64" spans="1:24">
      <c r="A64" s="330">
        <v>4</v>
      </c>
      <c r="B64" s="611" t="s">
        <v>170</v>
      </c>
      <c r="C64" s="627" t="s">
        <v>1401</v>
      </c>
      <c r="D64" s="630"/>
      <c r="E64" s="630"/>
      <c r="F64" s="635">
        <f t="shared" si="10"/>
        <v>5559.0599999999995</v>
      </c>
      <c r="G64" s="638">
        <f t="shared" si="11"/>
        <v>0</v>
      </c>
      <c r="H64" s="638">
        <f t="shared" si="11"/>
        <v>0</v>
      </c>
      <c r="I64" s="638">
        <f t="shared" ref="I64:X64" si="13">I14</f>
        <v>0</v>
      </c>
      <c r="J64" s="638">
        <f t="shared" si="13"/>
        <v>0</v>
      </c>
      <c r="K64" s="638">
        <f t="shared" si="13"/>
        <v>0</v>
      </c>
      <c r="L64" s="638">
        <f t="shared" si="13"/>
        <v>0</v>
      </c>
      <c r="M64" s="638">
        <f t="shared" si="13"/>
        <v>0</v>
      </c>
      <c r="N64" s="638">
        <f t="shared" si="13"/>
        <v>0</v>
      </c>
      <c r="O64" s="638">
        <f t="shared" si="13"/>
        <v>0</v>
      </c>
      <c r="P64" s="638">
        <f t="shared" si="13"/>
        <v>0</v>
      </c>
      <c r="Q64" s="638">
        <f t="shared" si="13"/>
        <v>2062.7000000000003</v>
      </c>
      <c r="R64" s="638">
        <f t="shared" si="13"/>
        <v>0</v>
      </c>
      <c r="S64" s="638">
        <f t="shared" si="13"/>
        <v>3496.3599999999997</v>
      </c>
      <c r="T64" s="638">
        <f t="shared" si="13"/>
        <v>0</v>
      </c>
      <c r="U64" s="638">
        <f t="shared" si="13"/>
        <v>0</v>
      </c>
      <c r="V64" s="638">
        <f t="shared" si="13"/>
        <v>0</v>
      </c>
      <c r="W64" s="638">
        <f t="shared" si="13"/>
        <v>0</v>
      </c>
      <c r="X64" s="638">
        <f t="shared" si="13"/>
        <v>0</v>
      </c>
    </row>
    <row r="65" spans="1:24">
      <c r="A65" s="330">
        <v>5</v>
      </c>
      <c r="B65" s="611" t="s">
        <v>171</v>
      </c>
      <c r="C65" s="627" t="s">
        <v>1402</v>
      </c>
      <c r="D65" s="630"/>
      <c r="E65" s="630"/>
      <c r="F65" s="635">
        <f t="shared" si="10"/>
        <v>46324.040000000008</v>
      </c>
      <c r="G65" s="638">
        <f t="shared" si="11"/>
        <v>1777.93</v>
      </c>
      <c r="H65" s="638">
        <f t="shared" si="11"/>
        <v>757.15</v>
      </c>
      <c r="I65" s="638">
        <f t="shared" ref="I65:X65" si="14">I15</f>
        <v>2018.4500000000003</v>
      </c>
      <c r="J65" s="638">
        <f t="shared" si="14"/>
        <v>3672.96</v>
      </c>
      <c r="K65" s="638">
        <f t="shared" si="14"/>
        <v>1301.26</v>
      </c>
      <c r="L65" s="638">
        <f t="shared" si="14"/>
        <v>1756.28</v>
      </c>
      <c r="M65" s="638">
        <f t="shared" si="14"/>
        <v>2329.1</v>
      </c>
      <c r="N65" s="638">
        <f t="shared" si="14"/>
        <v>3625.87</v>
      </c>
      <c r="O65" s="638">
        <f t="shared" si="14"/>
        <v>1139.78</v>
      </c>
      <c r="P65" s="638">
        <f t="shared" si="14"/>
        <v>677.83</v>
      </c>
      <c r="Q65" s="638">
        <f t="shared" si="14"/>
        <v>2272.7200000000003</v>
      </c>
      <c r="R65" s="638">
        <f t="shared" si="14"/>
        <v>2287.58</v>
      </c>
      <c r="S65" s="638">
        <f t="shared" si="14"/>
        <v>1899.12</v>
      </c>
      <c r="T65" s="638">
        <f t="shared" si="14"/>
        <v>1066.22</v>
      </c>
      <c r="U65" s="638">
        <f t="shared" si="14"/>
        <v>8512.15</v>
      </c>
      <c r="V65" s="638">
        <f t="shared" si="14"/>
        <v>6054.26</v>
      </c>
      <c r="W65" s="638">
        <f t="shared" si="14"/>
        <v>676.3</v>
      </c>
      <c r="X65" s="638">
        <f t="shared" si="14"/>
        <v>4499.08</v>
      </c>
    </row>
    <row r="66" spans="1:24">
      <c r="A66" s="330">
        <v>6</v>
      </c>
      <c r="B66" s="612" t="s">
        <v>172</v>
      </c>
      <c r="C66" s="627" t="s">
        <v>1403</v>
      </c>
      <c r="D66" s="630"/>
      <c r="E66" s="630"/>
      <c r="F66" s="635">
        <f t="shared" si="10"/>
        <v>80</v>
      </c>
      <c r="G66" s="638">
        <f>G21+G22+G23</f>
        <v>0</v>
      </c>
      <c r="H66" s="638">
        <f>H21+H22+H23</f>
        <v>0</v>
      </c>
      <c r="I66" s="638">
        <f t="shared" ref="I66:X66" si="15">I21+I22+I23</f>
        <v>0</v>
      </c>
      <c r="J66" s="638">
        <f t="shared" si="15"/>
        <v>0</v>
      </c>
      <c r="K66" s="638">
        <f t="shared" si="15"/>
        <v>0</v>
      </c>
      <c r="L66" s="638">
        <f t="shared" si="15"/>
        <v>0</v>
      </c>
      <c r="M66" s="638">
        <f t="shared" si="15"/>
        <v>0</v>
      </c>
      <c r="N66" s="638">
        <f t="shared" si="15"/>
        <v>0</v>
      </c>
      <c r="O66" s="638">
        <f t="shared" si="15"/>
        <v>0</v>
      </c>
      <c r="P66" s="638">
        <f t="shared" si="15"/>
        <v>0</v>
      </c>
      <c r="Q66" s="638">
        <f t="shared" si="15"/>
        <v>0</v>
      </c>
      <c r="R66" s="638">
        <f t="shared" si="15"/>
        <v>30</v>
      </c>
      <c r="S66" s="638">
        <f t="shared" si="15"/>
        <v>0</v>
      </c>
      <c r="T66" s="638">
        <f t="shared" si="15"/>
        <v>0</v>
      </c>
      <c r="U66" s="638">
        <f t="shared" si="15"/>
        <v>0</v>
      </c>
      <c r="V66" s="638">
        <f t="shared" si="15"/>
        <v>0</v>
      </c>
      <c r="W66" s="638">
        <f t="shared" si="15"/>
        <v>50</v>
      </c>
      <c r="X66" s="638">
        <f t="shared" si="15"/>
        <v>0</v>
      </c>
    </row>
    <row r="67" spans="1:24">
      <c r="A67" s="330">
        <v>7</v>
      </c>
      <c r="B67" s="611" t="s">
        <v>1404</v>
      </c>
      <c r="C67" s="627" t="s">
        <v>1405</v>
      </c>
      <c r="D67" s="630"/>
      <c r="E67" s="630"/>
      <c r="F67" s="635">
        <f t="shared" si="10"/>
        <v>105.07</v>
      </c>
      <c r="G67" s="638">
        <f>G24</f>
        <v>38.07</v>
      </c>
      <c r="H67" s="638">
        <f>H24</f>
        <v>1.73</v>
      </c>
      <c r="I67" s="638">
        <f t="shared" ref="I67:X67" si="16">I24</f>
        <v>1.7000000000000002</v>
      </c>
      <c r="J67" s="638">
        <f t="shared" si="16"/>
        <v>2.2400000000000002</v>
      </c>
      <c r="K67" s="638">
        <f t="shared" si="16"/>
        <v>1.43</v>
      </c>
      <c r="L67" s="638">
        <f t="shared" si="16"/>
        <v>2.5099999999999998</v>
      </c>
      <c r="M67" s="638">
        <f t="shared" si="16"/>
        <v>15.860000000000001</v>
      </c>
      <c r="N67" s="638">
        <f t="shared" si="16"/>
        <v>1.2100000000000002</v>
      </c>
      <c r="O67" s="638">
        <f t="shared" si="16"/>
        <v>1.97</v>
      </c>
      <c r="P67" s="638">
        <f t="shared" si="16"/>
        <v>2.5499999999999998</v>
      </c>
      <c r="Q67" s="638">
        <f t="shared" si="16"/>
        <v>10.52</v>
      </c>
      <c r="R67" s="638">
        <f t="shared" si="16"/>
        <v>7.6099999999999994</v>
      </c>
      <c r="S67" s="638">
        <f t="shared" si="16"/>
        <v>2.44</v>
      </c>
      <c r="T67" s="638">
        <f t="shared" si="16"/>
        <v>1.3200000000000003</v>
      </c>
      <c r="U67" s="638">
        <f t="shared" si="16"/>
        <v>2.52</v>
      </c>
      <c r="V67" s="638">
        <f t="shared" si="16"/>
        <v>7.3100000000000005</v>
      </c>
      <c r="W67" s="638">
        <f t="shared" si="16"/>
        <v>2.83</v>
      </c>
      <c r="X67" s="638">
        <f t="shared" si="16"/>
        <v>1.25</v>
      </c>
    </row>
    <row r="68" spans="1:24">
      <c r="A68" s="330">
        <v>8</v>
      </c>
      <c r="B68" s="611" t="s">
        <v>174</v>
      </c>
      <c r="C68" s="627" t="s">
        <v>1406</v>
      </c>
      <c r="D68" s="630"/>
      <c r="E68" s="630"/>
      <c r="F68" s="635">
        <f t="shared" si="10"/>
        <v>0</v>
      </c>
      <c r="G68" s="638">
        <f>G40</f>
        <v>0</v>
      </c>
      <c r="H68" s="638">
        <f>H40</f>
        <v>0</v>
      </c>
      <c r="I68" s="638">
        <f t="shared" ref="I68:X68" si="17">I40</f>
        <v>0</v>
      </c>
      <c r="J68" s="638">
        <f t="shared" si="17"/>
        <v>0</v>
      </c>
      <c r="K68" s="638">
        <f t="shared" si="17"/>
        <v>0</v>
      </c>
      <c r="L68" s="638">
        <f t="shared" si="17"/>
        <v>0</v>
      </c>
      <c r="M68" s="638">
        <f t="shared" si="17"/>
        <v>0</v>
      </c>
      <c r="N68" s="638">
        <f t="shared" si="17"/>
        <v>0</v>
      </c>
      <c r="O68" s="638">
        <f t="shared" si="17"/>
        <v>0</v>
      </c>
      <c r="P68" s="638">
        <f t="shared" si="17"/>
        <v>0</v>
      </c>
      <c r="Q68" s="638">
        <f t="shared" si="17"/>
        <v>0</v>
      </c>
      <c r="R68" s="638">
        <f t="shared" si="17"/>
        <v>0</v>
      </c>
      <c r="S68" s="638">
        <f t="shared" si="17"/>
        <v>0</v>
      </c>
      <c r="T68" s="638">
        <f t="shared" si="17"/>
        <v>0</v>
      </c>
      <c r="U68" s="638">
        <f t="shared" si="17"/>
        <v>0</v>
      </c>
      <c r="V68" s="638">
        <f t="shared" si="17"/>
        <v>0</v>
      </c>
      <c r="W68" s="638">
        <f t="shared" si="17"/>
        <v>0</v>
      </c>
      <c r="X68" s="638">
        <f t="shared" si="17"/>
        <v>0</v>
      </c>
    </row>
    <row r="69" spans="1:24">
      <c r="A69" s="330">
        <v>9</v>
      </c>
      <c r="B69" s="612" t="s">
        <v>175</v>
      </c>
      <c r="C69" s="627" t="s">
        <v>1407</v>
      </c>
      <c r="D69" s="630"/>
      <c r="E69" s="630"/>
      <c r="F69" s="635">
        <f>SUM(H69:X69)</f>
        <v>1406.8799999999999</v>
      </c>
      <c r="G69" s="638">
        <f>G43+G25</f>
        <v>131.14999999999998</v>
      </c>
      <c r="H69" s="638">
        <f>H42+H25</f>
        <v>44.28</v>
      </c>
      <c r="I69" s="638">
        <f t="shared" ref="I69:W69" si="18">I42+I25</f>
        <v>42.51</v>
      </c>
      <c r="J69" s="638">
        <f t="shared" si="18"/>
        <v>69.53</v>
      </c>
      <c r="K69" s="638">
        <f t="shared" si="18"/>
        <v>84.289999999999992</v>
      </c>
      <c r="L69" s="638">
        <f t="shared" si="18"/>
        <v>120.45</v>
      </c>
      <c r="M69" s="638">
        <f t="shared" si="18"/>
        <v>125.7</v>
      </c>
      <c r="N69" s="638">
        <f t="shared" si="18"/>
        <v>78.61999999999999</v>
      </c>
      <c r="O69" s="638">
        <f t="shared" si="18"/>
        <v>60.54</v>
      </c>
      <c r="P69" s="638">
        <f t="shared" si="18"/>
        <v>51.23</v>
      </c>
      <c r="Q69" s="638">
        <f t="shared" si="18"/>
        <v>116.46</v>
      </c>
      <c r="R69" s="638">
        <f t="shared" si="18"/>
        <v>144.72</v>
      </c>
      <c r="S69" s="638">
        <f t="shared" si="18"/>
        <v>55.96</v>
      </c>
      <c r="T69" s="638">
        <f t="shared" si="18"/>
        <v>46.33</v>
      </c>
      <c r="U69" s="638">
        <f t="shared" si="18"/>
        <v>62.05</v>
      </c>
      <c r="V69" s="638">
        <f t="shared" si="18"/>
        <v>104.57</v>
      </c>
      <c r="W69" s="638">
        <f t="shared" si="18"/>
        <v>121.54</v>
      </c>
      <c r="X69" s="638">
        <f>X42+X25</f>
        <v>78.099999999999994</v>
      </c>
    </row>
    <row r="70" spans="1:24">
      <c r="F70" s="544"/>
      <c r="G70" s="80"/>
      <c r="H70" s="80"/>
      <c r="I70" s="80"/>
      <c r="J70" s="80"/>
      <c r="K70" s="80"/>
      <c r="L70" s="80"/>
      <c r="M70" s="80"/>
      <c r="N70" s="80"/>
      <c r="O70" s="80"/>
      <c r="P70" s="80"/>
      <c r="Q70" s="80"/>
      <c r="R70" s="80"/>
      <c r="S70" s="80"/>
      <c r="T70" s="80"/>
      <c r="U70" s="80"/>
      <c r="V70" s="80"/>
      <c r="W70" s="80"/>
      <c r="X70" s="80"/>
    </row>
    <row r="71" spans="1:24" hidden="1">
      <c r="F71" s="545">
        <f>(F8/F7)*100</f>
        <v>92.615484674351407</v>
      </c>
      <c r="G71" s="80"/>
      <c r="H71" s="80"/>
      <c r="I71" s="80"/>
      <c r="J71" s="80"/>
      <c r="K71" s="80"/>
      <c r="L71" s="80"/>
      <c r="M71" s="80"/>
      <c r="N71" s="80"/>
      <c r="O71" s="80"/>
      <c r="P71" s="80"/>
      <c r="Q71" s="80"/>
      <c r="R71" s="80"/>
      <c r="S71" s="80"/>
      <c r="T71" s="80"/>
      <c r="U71" s="80"/>
      <c r="V71" s="80"/>
      <c r="W71" s="80"/>
      <c r="X71" s="80"/>
    </row>
    <row r="72" spans="1:24" hidden="1">
      <c r="F72" s="545">
        <f>(F18/F7)*100</f>
        <v>6.9418504931286664</v>
      </c>
      <c r="G72" s="80"/>
      <c r="H72" s="80"/>
      <c r="I72" s="80"/>
      <c r="J72" s="80"/>
      <c r="K72" s="80"/>
      <c r="L72" s="80"/>
      <c r="M72" s="80"/>
      <c r="N72" s="80"/>
      <c r="O72" s="80"/>
      <c r="P72" s="80"/>
      <c r="Q72" s="80"/>
      <c r="R72" s="80"/>
      <c r="S72" s="80"/>
      <c r="T72" s="80"/>
      <c r="U72" s="80"/>
      <c r="V72" s="80"/>
      <c r="W72" s="80"/>
      <c r="X72" s="80"/>
    </row>
    <row r="73" spans="1:24">
      <c r="F73" s="545"/>
      <c r="G73" s="80"/>
      <c r="H73" s="80"/>
      <c r="I73" s="80"/>
      <c r="J73" s="80"/>
      <c r="K73" s="80"/>
      <c r="L73" s="80"/>
      <c r="M73" s="644"/>
      <c r="N73" s="80"/>
      <c r="O73" s="80"/>
      <c r="P73" s="80"/>
      <c r="Q73" s="80"/>
      <c r="R73" s="80"/>
      <c r="S73" s="80"/>
      <c r="T73" s="80"/>
      <c r="U73" s="80"/>
      <c r="V73" s="80"/>
      <c r="W73" s="80"/>
      <c r="X73" s="80"/>
    </row>
    <row r="74" spans="1:24">
      <c r="F74" s="546"/>
      <c r="G74" s="80"/>
      <c r="H74" s="80"/>
      <c r="I74" s="80"/>
      <c r="J74" s="80"/>
      <c r="K74" s="80"/>
      <c r="L74" s="80"/>
      <c r="M74" s="80"/>
      <c r="N74" s="80"/>
      <c r="O74" s="80"/>
      <c r="P74" s="80"/>
      <c r="Q74" s="80"/>
      <c r="R74" s="80"/>
      <c r="S74" s="80"/>
      <c r="T74" s="80"/>
      <c r="U74" s="80"/>
      <c r="V74" s="80"/>
      <c r="W74" s="80"/>
      <c r="X74" s="80"/>
    </row>
    <row r="75" spans="1:24">
      <c r="F75" s="560"/>
      <c r="G75" s="80"/>
      <c r="H75" s="80"/>
      <c r="I75" s="80"/>
      <c r="J75" s="80"/>
      <c r="K75" s="80"/>
      <c r="L75" s="80"/>
      <c r="M75" s="80"/>
      <c r="N75" s="80"/>
      <c r="O75" s="80"/>
      <c r="P75" s="80"/>
      <c r="Q75" s="80"/>
      <c r="R75" s="80"/>
      <c r="S75" s="80"/>
      <c r="T75" s="80"/>
      <c r="U75" s="80"/>
      <c r="V75" s="80"/>
      <c r="W75" s="80"/>
      <c r="X75" s="80"/>
    </row>
    <row r="76" spans="1:24">
      <c r="F76" s="545"/>
      <c r="G76" s="80"/>
      <c r="H76" s="80"/>
      <c r="I76" s="80"/>
      <c r="J76" s="80"/>
      <c r="K76" s="80"/>
      <c r="L76" s="80"/>
      <c r="M76" s="80"/>
      <c r="N76" s="80"/>
      <c r="O76" s="80"/>
      <c r="P76" s="80"/>
      <c r="Q76" s="80"/>
      <c r="R76" s="80"/>
      <c r="S76" s="80"/>
      <c r="T76" s="80"/>
      <c r="U76" s="80"/>
      <c r="V76" s="80"/>
      <c r="W76" s="80"/>
      <c r="X76" s="80"/>
    </row>
    <row r="77" spans="1:24">
      <c r="F77" s="546"/>
      <c r="G77" s="80"/>
      <c r="H77" s="80"/>
      <c r="I77" s="80"/>
      <c r="J77" s="80"/>
      <c r="K77" s="80"/>
      <c r="L77" s="80"/>
      <c r="M77" s="80"/>
      <c r="N77" s="80"/>
      <c r="O77" s="80"/>
      <c r="P77" s="80"/>
      <c r="Q77" s="80"/>
      <c r="R77" s="80"/>
      <c r="S77" s="80"/>
      <c r="T77" s="80"/>
      <c r="U77" s="80"/>
      <c r="V77" s="80"/>
      <c r="W77" s="80"/>
      <c r="X77" s="80"/>
    </row>
    <row r="78" spans="1:24">
      <c r="F78" s="546"/>
      <c r="G78" s="80"/>
      <c r="H78" s="80"/>
      <c r="I78" s="80"/>
      <c r="J78" s="80"/>
      <c r="K78" s="80"/>
      <c r="L78" s="80"/>
      <c r="M78" s="80"/>
      <c r="N78" s="80"/>
      <c r="O78" s="80"/>
      <c r="P78" s="80"/>
      <c r="Q78" s="80"/>
      <c r="R78" s="80"/>
      <c r="S78" s="80"/>
      <c r="T78" s="80"/>
      <c r="U78" s="80"/>
      <c r="V78" s="80"/>
      <c r="W78" s="80"/>
      <c r="X78" s="80"/>
    </row>
    <row r="79" spans="1:24">
      <c r="F79" s="546"/>
      <c r="G79" s="80"/>
      <c r="H79" s="80"/>
      <c r="I79" s="80"/>
      <c r="J79" s="80"/>
      <c r="K79" s="80"/>
      <c r="L79" s="80"/>
      <c r="M79" s="80"/>
      <c r="N79" s="80"/>
      <c r="O79" s="80"/>
      <c r="P79" s="80"/>
      <c r="Q79" s="80"/>
      <c r="R79" s="80"/>
      <c r="S79" s="80"/>
      <c r="T79" s="80"/>
      <c r="U79" s="80"/>
      <c r="V79" s="80"/>
      <c r="W79" s="80"/>
      <c r="X79" s="80"/>
    </row>
    <row r="80" spans="1:24">
      <c r="X80" s="80"/>
    </row>
    <row r="81" spans="24:24">
      <c r="X81" s="80"/>
    </row>
    <row r="82" spans="24:24">
      <c r="X82" s="80"/>
    </row>
    <row r="83" spans="24:24">
      <c r="X83" s="80"/>
    </row>
    <row r="84" spans="24:24">
      <c r="X84" s="80"/>
    </row>
    <row r="85" spans="24:24">
      <c r="X85" s="80"/>
    </row>
    <row r="86" spans="24:24">
      <c r="X86" s="80"/>
    </row>
    <row r="87" spans="24:24">
      <c r="X87" s="80"/>
    </row>
    <row r="88" spans="24:24">
      <c r="X88" s="80"/>
    </row>
    <row r="89" spans="24:24">
      <c r="X89" s="80"/>
    </row>
    <row r="90" spans="24:24">
      <c r="X90" s="80"/>
    </row>
    <row r="91" spans="24:24">
      <c r="X91" s="80"/>
    </row>
    <row r="92" spans="24:24">
      <c r="X92" s="80"/>
    </row>
    <row r="93" spans="24:24">
      <c r="X93" s="80"/>
    </row>
    <row r="94" spans="24:24">
      <c r="X94" s="80"/>
    </row>
    <row r="95" spans="24:24">
      <c r="X95" s="80"/>
    </row>
  </sheetData>
  <mergeCells count="10">
    <mergeCell ref="E4:E5"/>
    <mergeCell ref="D4:D5"/>
    <mergeCell ref="A2:X2"/>
    <mergeCell ref="G4:X4"/>
    <mergeCell ref="T3:V3"/>
    <mergeCell ref="W3:X3"/>
    <mergeCell ref="A4:A5"/>
    <mergeCell ref="B4:B5"/>
    <mergeCell ref="C4:C5"/>
    <mergeCell ref="F4:F5"/>
  </mergeCells>
  <phoneticPr fontId="221" type="noConversion"/>
  <conditionalFormatting sqref="G5:X5">
    <cfRule type="cellIs" dxfId="7" priority="1" stopIfTrue="1" operator="equal">
      <formula>0</formula>
    </cfRule>
    <cfRule type="cellIs" dxfId="6" priority="2" stopIfTrue="1" operator="between">
      <formula>-0.0001</formula>
      <formula>0.0001</formula>
    </cfRule>
  </conditionalFormatting>
  <pageMargins left="0.78740157480314965" right="0.39370078740157483" top="0.35433070866141736" bottom="1.1811023622047245" header="0.31496062992125984" footer="1.2598425196850394"/>
  <pageSetup paperSize="8"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11</vt:i4>
      </vt:variant>
    </vt:vector>
  </HeadingPairs>
  <TitlesOfParts>
    <vt:vector size="45" baseType="lpstr">
      <vt:lpstr>B1 NQ</vt:lpstr>
      <vt:lpstr>B2 NQ</vt:lpstr>
      <vt:lpstr>B3 NQ</vt:lpstr>
      <vt:lpstr>B1 TT</vt:lpstr>
      <vt:lpstr>B2 TT</vt:lpstr>
      <vt:lpstr>B3 TT</vt:lpstr>
      <vt:lpstr>B01</vt:lpstr>
      <vt:lpstr>B02</vt:lpstr>
      <vt:lpstr>B03</vt:lpstr>
      <vt:lpstr>B04</vt:lpstr>
      <vt:lpstr>B05</vt:lpstr>
      <vt:lpstr>B10</vt:lpstr>
      <vt:lpstr>Sheet1</vt:lpstr>
      <vt:lpstr>B10 CC</vt:lpstr>
      <vt:lpstr>B11</vt:lpstr>
      <vt:lpstr>B12</vt:lpstr>
      <vt:lpstr>1.TT_TYEN</vt:lpstr>
      <vt:lpstr>2.N_MUC</vt:lpstr>
      <vt:lpstr>3.B_COC</vt:lpstr>
      <vt:lpstr>4.T_LONG</vt:lpstr>
      <vt:lpstr>5.BI_XA</vt:lpstr>
      <vt:lpstr>6.T_HOA</vt:lpstr>
      <vt:lpstr>7.T_SON</vt:lpstr>
      <vt:lpstr>8.M_HUONG</vt:lpstr>
      <vt:lpstr>9.M_DAN</vt:lpstr>
      <vt:lpstr>10.M_KHUONG</vt:lpstr>
      <vt:lpstr>11.P_LUU</vt:lpstr>
      <vt:lpstr>12.T_THANH</vt:lpstr>
      <vt:lpstr>13.Y_THUAN</vt:lpstr>
      <vt:lpstr>14.BA_XA</vt:lpstr>
      <vt:lpstr>15.Y_LAM</vt:lpstr>
      <vt:lpstr>16.Y_PHU</vt:lpstr>
      <vt:lpstr>17.D_NINH</vt:lpstr>
      <vt:lpstr>18.H_DUC</vt:lpstr>
      <vt:lpstr>'B04'!Print_Area</vt:lpstr>
      <vt:lpstr>'B05'!Print_Area</vt:lpstr>
      <vt:lpstr>'B10'!Print_Area</vt:lpstr>
      <vt:lpstr>'B11'!Print_Area</vt:lpstr>
      <vt:lpstr>'B2 NQ'!Print_Area</vt:lpstr>
      <vt:lpstr>'B2 TT'!Print_Area</vt:lpstr>
      <vt:lpstr>'B3 NQ'!Print_Area</vt:lpstr>
      <vt:lpstr>'B3 TT'!Print_Area</vt:lpstr>
      <vt:lpstr>'B03'!Print_Titles</vt:lpstr>
      <vt:lpstr>'B10'!Print_Titles</vt:lpstr>
      <vt:lpstr>'B10 CC'!Print_Titles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2021-05-22T02:52:01Z</cp:lastPrinted>
  <dcterms:created xsi:type="dcterms:W3CDTF">2018-07-30T08:06:18Z</dcterms:created>
  <dcterms:modified xsi:type="dcterms:W3CDTF">2021-06-14T11:18:37Z</dcterms:modified>
</cp:coreProperties>
</file>